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4AEA0D4-E0FD-4351-8F4A-40E1EEA84340}" xr6:coauthVersionLast="47" xr6:coauthVersionMax="47" xr10:uidLastSave="{00000000-0000-0000-0000-000000000000}"/>
  <bookViews>
    <workbookView xWindow="-110" yWindow="-110" windowWidth="19420" windowHeight="10300" tabRatio="964" activeTab="1" xr2:uid="{660EFDDC-CF46-404E-8210-BBE2BE06BE4D}"/>
  </bookViews>
  <sheets>
    <sheet name="目次" sheetId="28" r:id="rId1"/>
    <sheet name="時系列" sheetId="17" r:id="rId2"/>
    <sheet name="時系列2" sheetId="71" r:id="rId3"/>
    <sheet name="時系列推計WS" sheetId="64" r:id="rId4"/>
    <sheet name="国籍別" sheetId="78" r:id="rId5"/>
    <sheet name="旧町人口" sheetId="65" r:id="rId6"/>
    <sheet name="兵庫県" sheetId="79" r:id="rId7"/>
    <sheet name="1韓国" sheetId="73" r:id="rId8"/>
    <sheet name="2ベトナム" sheetId="68" r:id="rId9"/>
    <sheet name="3中国" sheetId="72" r:id="rId10"/>
    <sheet name="4ネパール" sheetId="67" r:id="rId11"/>
    <sheet name="5フィリピン" sheetId="76" r:id="rId12"/>
    <sheet name="6インドネシア" sheetId="69" r:id="rId13"/>
    <sheet name="その他" sheetId="80" r:id="rId14"/>
    <sheet name="24" sheetId="84" r:id="rId15"/>
    <sheet name="25_6" sheetId="83" r:id="rId16"/>
    <sheet name="95" sheetId="46" r:id="rId17"/>
    <sheet name="96" sheetId="45" r:id="rId18"/>
    <sheet name="97" sheetId="44" r:id="rId19"/>
    <sheet name="98" sheetId="43" r:id="rId20"/>
    <sheet name="99" sheetId="42" r:id="rId21"/>
    <sheet name="00" sheetId="41" r:id="rId22"/>
    <sheet name="01" sheetId="40" r:id="rId23"/>
    <sheet name="02" sheetId="39" r:id="rId24"/>
    <sheet name="03" sheetId="38" r:id="rId25"/>
    <sheet name="04" sheetId="37" r:id="rId26"/>
    <sheet name="05" sheetId="36" r:id="rId27"/>
    <sheet name="06" sheetId="52" r:id="rId28"/>
    <sheet name="07" sheetId="51" r:id="rId29"/>
    <sheet name="08" sheetId="50" r:id="rId30"/>
    <sheet name="09" sheetId="48" r:id="rId31"/>
    <sheet name="10" sheetId="49" r:id="rId32"/>
    <sheet name="11" sheetId="47" r:id="rId33"/>
    <sheet name="12" sheetId="57" r:id="rId34"/>
    <sheet name="13" sheetId="56" r:id="rId35"/>
    <sheet name="14" sheetId="55" r:id="rId36"/>
    <sheet name="15" sheetId="63" r:id="rId37"/>
    <sheet name="16" sheetId="62" r:id="rId38"/>
    <sheet name="17" sheetId="61" r:id="rId39"/>
    <sheet name="18" sheetId="54" r:id="rId40"/>
    <sheet name="19" sheetId="60" r:id="rId41"/>
    <sheet name="20" sheetId="59" r:id="rId42"/>
    <sheet name="21" sheetId="58" r:id="rId43"/>
    <sheet name="22" sheetId="53" r:id="rId44"/>
    <sheet name="23" sheetId="70" r:id="rId4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" i="17" l="1"/>
  <c r="AF3" i="17"/>
  <c r="AG3" i="17"/>
  <c r="AE4" i="17"/>
  <c r="AF4" i="17"/>
  <c r="AG4" i="17"/>
  <c r="AE5" i="17"/>
  <c r="AF5" i="17"/>
  <c r="AG5" i="17"/>
  <c r="AE6" i="17"/>
  <c r="AF6" i="17"/>
  <c r="AG6" i="17"/>
  <c r="AF6" i="71" s="1"/>
  <c r="AE7" i="17"/>
  <c r="AF7" i="17"/>
  <c r="AG7" i="17"/>
  <c r="AE8" i="17"/>
  <c r="AF8" i="17"/>
  <c r="AG8" i="17"/>
  <c r="AE9" i="17"/>
  <c r="AF9" i="17"/>
  <c r="AE11" i="71" s="1"/>
  <c r="AG9" i="17"/>
  <c r="AE10" i="17"/>
  <c r="AF10" i="17"/>
  <c r="AE12" i="71" s="1"/>
  <c r="AG10" i="17"/>
  <c r="AE11" i="17"/>
  <c r="AF11" i="17"/>
  <c r="AG11" i="17"/>
  <c r="AE12" i="17"/>
  <c r="AF12" i="17"/>
  <c r="AG12" i="17"/>
  <c r="AF7" i="71" s="1"/>
  <c r="AE13" i="17"/>
  <c r="AF13" i="17"/>
  <c r="AG13" i="17"/>
  <c r="AE14" i="17"/>
  <c r="AF14" i="17"/>
  <c r="AG14" i="17"/>
  <c r="AF38" i="71" s="1"/>
  <c r="AE15" i="17"/>
  <c r="AF15" i="17"/>
  <c r="AG15" i="17"/>
  <c r="AF15" i="71" s="1"/>
  <c r="AF14" i="71" s="1"/>
  <c r="AE16" i="17"/>
  <c r="AF16" i="17"/>
  <c r="AG16" i="17"/>
  <c r="AE17" i="17"/>
  <c r="AF17" i="17"/>
  <c r="AE16" i="71" s="1"/>
  <c r="AE14" i="71" s="1"/>
  <c r="AG17" i="17"/>
  <c r="AE18" i="17"/>
  <c r="AF18" i="17"/>
  <c r="AE60" i="71" s="1"/>
  <c r="AG18" i="17"/>
  <c r="AE19" i="17"/>
  <c r="AF19" i="17"/>
  <c r="AG19" i="17"/>
  <c r="AE20" i="17"/>
  <c r="AF20" i="17"/>
  <c r="AG20" i="17"/>
  <c r="AF19" i="71" s="1"/>
  <c r="AE21" i="17"/>
  <c r="AF21" i="17"/>
  <c r="AG21" i="17"/>
  <c r="AE22" i="17"/>
  <c r="AF22" i="17"/>
  <c r="AG22" i="17"/>
  <c r="AF51" i="71" s="1"/>
  <c r="AE23" i="17"/>
  <c r="AF23" i="17"/>
  <c r="AE26" i="71" s="1"/>
  <c r="AG23" i="17"/>
  <c r="AF26" i="71" s="1"/>
  <c r="AE24" i="17"/>
  <c r="AF24" i="17"/>
  <c r="AG24" i="17"/>
  <c r="AE25" i="17"/>
  <c r="AF25" i="17"/>
  <c r="AE31" i="71" s="1"/>
  <c r="AG25" i="17"/>
  <c r="AE26" i="17"/>
  <c r="AF26" i="17"/>
  <c r="AG26" i="17"/>
  <c r="AE27" i="17"/>
  <c r="AF27" i="17"/>
  <c r="AG27" i="17"/>
  <c r="AE28" i="17"/>
  <c r="AF28" i="17"/>
  <c r="AG28" i="17"/>
  <c r="AE29" i="17"/>
  <c r="AF29" i="17"/>
  <c r="AG29" i="17"/>
  <c r="AE30" i="17"/>
  <c r="AF30" i="17"/>
  <c r="AG30" i="17"/>
  <c r="AF33" i="71" s="1"/>
  <c r="AE31" i="17"/>
  <c r="AF31" i="17"/>
  <c r="AG31" i="17"/>
  <c r="AF22" i="71" s="1"/>
  <c r="AE32" i="17"/>
  <c r="AF32" i="17"/>
  <c r="AG32" i="17"/>
  <c r="AE33" i="17"/>
  <c r="AF33" i="17"/>
  <c r="AG33" i="17"/>
  <c r="AE34" i="17"/>
  <c r="AF34" i="17"/>
  <c r="AE52" i="71" s="1"/>
  <c r="AG34" i="17"/>
  <c r="AE35" i="17"/>
  <c r="AF35" i="17"/>
  <c r="AG35" i="17"/>
  <c r="AE36" i="17"/>
  <c r="AF36" i="17"/>
  <c r="AG36" i="17"/>
  <c r="AE37" i="17"/>
  <c r="AF37" i="17"/>
  <c r="AG37" i="17"/>
  <c r="AE38" i="17"/>
  <c r="AF38" i="17"/>
  <c r="AG38" i="17"/>
  <c r="AF62" i="71" s="1"/>
  <c r="AE39" i="17"/>
  <c r="AF39" i="17"/>
  <c r="AE45" i="71" s="1"/>
  <c r="AG39" i="17"/>
  <c r="AF45" i="71" s="1"/>
  <c r="AE40" i="17"/>
  <c r="AF40" i="17"/>
  <c r="AG40" i="17"/>
  <c r="AE41" i="17"/>
  <c r="AF41" i="17"/>
  <c r="AE46" i="71" s="1"/>
  <c r="AG41" i="17"/>
  <c r="AE42" i="17"/>
  <c r="AF42" i="17"/>
  <c r="AE23" i="71" s="1"/>
  <c r="AG42" i="17"/>
  <c r="AE43" i="17"/>
  <c r="AF43" i="17"/>
  <c r="AG43" i="17"/>
  <c r="AE44" i="17"/>
  <c r="AF44" i="17"/>
  <c r="AG44" i="17"/>
  <c r="AF28" i="71" s="1"/>
  <c r="AE45" i="17"/>
  <c r="AF45" i="17"/>
  <c r="AG45" i="17"/>
  <c r="AE46" i="17"/>
  <c r="AF46" i="17"/>
  <c r="AG46" i="17"/>
  <c r="AE47" i="17"/>
  <c r="AF47" i="17"/>
  <c r="AE40" i="71" s="1"/>
  <c r="AG47" i="17"/>
  <c r="AF40" i="71" s="1"/>
  <c r="AE48" i="17"/>
  <c r="AF48" i="17"/>
  <c r="AG48" i="17"/>
  <c r="AE49" i="17"/>
  <c r="AF49" i="17"/>
  <c r="AG49" i="17"/>
  <c r="AE50" i="17"/>
  <c r="AF50" i="17"/>
  <c r="AE48" i="71" s="1"/>
  <c r="AG50" i="17"/>
  <c r="AE51" i="17"/>
  <c r="AF51" i="17"/>
  <c r="AG51" i="17"/>
  <c r="AE52" i="17"/>
  <c r="AF52" i="17"/>
  <c r="AG52" i="17"/>
  <c r="AF54" i="71" s="1"/>
  <c r="AE53" i="17"/>
  <c r="AF53" i="17"/>
  <c r="AG53" i="17"/>
  <c r="AE6" i="71"/>
  <c r="AF10" i="71"/>
  <c r="AF12" i="71"/>
  <c r="AE38" i="71"/>
  <c r="AE51" i="71"/>
  <c r="AF44" i="71"/>
  <c r="AE20" i="71"/>
  <c r="AF20" i="71"/>
  <c r="AE33" i="71"/>
  <c r="AF34" i="71"/>
  <c r="AF52" i="71"/>
  <c r="AF61" i="71"/>
  <c r="AE62" i="71"/>
  <c r="AF23" i="71"/>
  <c r="AE29" i="71"/>
  <c r="AE39" i="71"/>
  <c r="AF39" i="71"/>
  <c r="AF41" i="71"/>
  <c r="AF48" i="71"/>
  <c r="AE5" i="71"/>
  <c r="AF5" i="71"/>
  <c r="AE7" i="71"/>
  <c r="AE8" i="71"/>
  <c r="AF8" i="71"/>
  <c r="AE9" i="71"/>
  <c r="AF9" i="71"/>
  <c r="AE10" i="71"/>
  <c r="AF11" i="71"/>
  <c r="AE13" i="71"/>
  <c r="AF13" i="71"/>
  <c r="AE15" i="71"/>
  <c r="AF16" i="71"/>
  <c r="AE17" i="71"/>
  <c r="AF17" i="71"/>
  <c r="AE19" i="71"/>
  <c r="AE21" i="71"/>
  <c r="AF21" i="71"/>
  <c r="AE22" i="71"/>
  <c r="AE25" i="71"/>
  <c r="AF25" i="71"/>
  <c r="AE27" i="71"/>
  <c r="AF27" i="71"/>
  <c r="AE28" i="71"/>
  <c r="AF29" i="71"/>
  <c r="AF31" i="71"/>
  <c r="AE32" i="71"/>
  <c r="AF32" i="71"/>
  <c r="AE34" i="71"/>
  <c r="AE35" i="71"/>
  <c r="AF35" i="71"/>
  <c r="AE36" i="71"/>
  <c r="AF36" i="71"/>
  <c r="AE41" i="71"/>
  <c r="AE43" i="71"/>
  <c r="AF43" i="71"/>
  <c r="AE44" i="71"/>
  <c r="AF46" i="71"/>
  <c r="AE47" i="71"/>
  <c r="AF47" i="71"/>
  <c r="AE49" i="71"/>
  <c r="AF49" i="71"/>
  <c r="AE53" i="71"/>
  <c r="AF53" i="71"/>
  <c r="AE54" i="71"/>
  <c r="AE55" i="71"/>
  <c r="AF55" i="71"/>
  <c r="AE57" i="71"/>
  <c r="AF57" i="71"/>
  <c r="AF56" i="71" s="1"/>
  <c r="AE58" i="71"/>
  <c r="AF58" i="71"/>
  <c r="AF60" i="71"/>
  <c r="AE61" i="71"/>
  <c r="AE5" i="64"/>
  <c r="AF5" i="64"/>
  <c r="AG5" i="64"/>
  <c r="AE6" i="64"/>
  <c r="AF6" i="64"/>
  <c r="AG6" i="64"/>
  <c r="AE7" i="64"/>
  <c r="AF7" i="64"/>
  <c r="AG7" i="64"/>
  <c r="AE8" i="64"/>
  <c r="AF8" i="64"/>
  <c r="AG8" i="64"/>
  <c r="AE9" i="64"/>
  <c r="AF9" i="64"/>
  <c r="AG9" i="64"/>
  <c r="AE10" i="64"/>
  <c r="AF10" i="64"/>
  <c r="AG10" i="64"/>
  <c r="AE11" i="64"/>
  <c r="AF11" i="64"/>
  <c r="AG11" i="64"/>
  <c r="AE12" i="64"/>
  <c r="AF12" i="64"/>
  <c r="AG12" i="64"/>
  <c r="AE13" i="64"/>
  <c r="AF13" i="64"/>
  <c r="AG13" i="64"/>
  <c r="AE15" i="64"/>
  <c r="AE4" i="64" s="1"/>
  <c r="AE3" i="64" s="1"/>
  <c r="AF15" i="64"/>
  <c r="AF4" i="64" s="1"/>
  <c r="AF3" i="64" s="1"/>
  <c r="AG15" i="64"/>
  <c r="AG4" i="64" s="1"/>
  <c r="AG3" i="64" s="1"/>
  <c r="AE17" i="64"/>
  <c r="AF17" i="64"/>
  <c r="AG17" i="64"/>
  <c r="AE18" i="64"/>
  <c r="AF18" i="64"/>
  <c r="AG18" i="64"/>
  <c r="AE19" i="64"/>
  <c r="AF19" i="64"/>
  <c r="AG19" i="64"/>
  <c r="AE20" i="64"/>
  <c r="AF20" i="64"/>
  <c r="AG20" i="64"/>
  <c r="AE21" i="64"/>
  <c r="AF21" i="64"/>
  <c r="AG21" i="64"/>
  <c r="AE22" i="64"/>
  <c r="AF22" i="64"/>
  <c r="AG22" i="64"/>
  <c r="AE23" i="64"/>
  <c r="AF23" i="64"/>
  <c r="AG23" i="64"/>
  <c r="AE24" i="64"/>
  <c r="AF24" i="64"/>
  <c r="AG24" i="64"/>
  <c r="AE25" i="64"/>
  <c r="AF25" i="64"/>
  <c r="AG25" i="64"/>
  <c r="AE26" i="64"/>
  <c r="AF26" i="64"/>
  <c r="AG26" i="64"/>
  <c r="AE27" i="64"/>
  <c r="AF27" i="64"/>
  <c r="AG27" i="64"/>
  <c r="AE28" i="64"/>
  <c r="AF28" i="64"/>
  <c r="AG28" i="64"/>
  <c r="AE29" i="64"/>
  <c r="AF29" i="64"/>
  <c r="AG29" i="64"/>
  <c r="AE30" i="64"/>
  <c r="AF30" i="64"/>
  <c r="AG30" i="64"/>
  <c r="AE31" i="64"/>
  <c r="AF31" i="64"/>
  <c r="AG31" i="64"/>
  <c r="AE32" i="64"/>
  <c r="AF32" i="64"/>
  <c r="AG32" i="64"/>
  <c r="AE33" i="64"/>
  <c r="AF33" i="64"/>
  <c r="AG33" i="64"/>
  <c r="AE34" i="64"/>
  <c r="AF34" i="64"/>
  <c r="AG34" i="64"/>
  <c r="AE35" i="64"/>
  <c r="AF35" i="64"/>
  <c r="AG35" i="64"/>
  <c r="AE36" i="64"/>
  <c r="AF36" i="64"/>
  <c r="AG36" i="64"/>
  <c r="AE37" i="64"/>
  <c r="AF37" i="64"/>
  <c r="AG37" i="64"/>
  <c r="AE38" i="64"/>
  <c r="AF38" i="64"/>
  <c r="AG38" i="64"/>
  <c r="AE39" i="64"/>
  <c r="AF39" i="64"/>
  <c r="AG39" i="64"/>
  <c r="AE40" i="64"/>
  <c r="AF40" i="64"/>
  <c r="AG40" i="64"/>
  <c r="AE41" i="64"/>
  <c r="AF41" i="64"/>
  <c r="AG41" i="64"/>
  <c r="AE42" i="64"/>
  <c r="AF42" i="64"/>
  <c r="AG42" i="64"/>
  <c r="AE43" i="64"/>
  <c r="AF43" i="64"/>
  <c r="AG43" i="64"/>
  <c r="AE44" i="64"/>
  <c r="AF44" i="64"/>
  <c r="AG44" i="64"/>
  <c r="AE45" i="64"/>
  <c r="AF45" i="64"/>
  <c r="AG45" i="64"/>
  <c r="AE46" i="64"/>
  <c r="AF46" i="64"/>
  <c r="AG46" i="64"/>
  <c r="AE47" i="64"/>
  <c r="AF47" i="64"/>
  <c r="AG47" i="64"/>
  <c r="AE48" i="64"/>
  <c r="AF48" i="64"/>
  <c r="AG48" i="64"/>
  <c r="AE49" i="64"/>
  <c r="AF49" i="64"/>
  <c r="AG49" i="64"/>
  <c r="AE50" i="64"/>
  <c r="AF50" i="64"/>
  <c r="AG50" i="64"/>
  <c r="AE51" i="64"/>
  <c r="AF51" i="64"/>
  <c r="AG51" i="64"/>
  <c r="AE52" i="64"/>
  <c r="AF52" i="64"/>
  <c r="AG52" i="64"/>
  <c r="AE53" i="64"/>
  <c r="AF53" i="64"/>
  <c r="AG53" i="64"/>
  <c r="AE54" i="64"/>
  <c r="AF54" i="64"/>
  <c r="AG54" i="64"/>
  <c r="AE55" i="64"/>
  <c r="AF55" i="64"/>
  <c r="AG55" i="64"/>
  <c r="AE56" i="64"/>
  <c r="AF56" i="64"/>
  <c r="AG56" i="64"/>
  <c r="AE57" i="64"/>
  <c r="AF57" i="64"/>
  <c r="AG57" i="64"/>
  <c r="AE58" i="64"/>
  <c r="AF58" i="64"/>
  <c r="AG58" i="64"/>
  <c r="AE59" i="64"/>
  <c r="AF59" i="64"/>
  <c r="AG59" i="64"/>
  <c r="AE60" i="64"/>
  <c r="AF60" i="64"/>
  <c r="AG60" i="64"/>
  <c r="AE61" i="64"/>
  <c r="AF61" i="64"/>
  <c r="AG61" i="64"/>
  <c r="AE62" i="64"/>
  <c r="AF62" i="64"/>
  <c r="AG62" i="64"/>
  <c r="AE63" i="64"/>
  <c r="AF63" i="64"/>
  <c r="AG63" i="64"/>
  <c r="AE64" i="64"/>
  <c r="AF64" i="64"/>
  <c r="AG64" i="64"/>
  <c r="AG16" i="64"/>
  <c r="AF16" i="64"/>
  <c r="AE16" i="64"/>
  <c r="AA3" i="80"/>
  <c r="AB3" i="80"/>
  <c r="AA4" i="80"/>
  <c r="AB4" i="80"/>
  <c r="AA5" i="80"/>
  <c r="AB5" i="80"/>
  <c r="AA6" i="80"/>
  <c r="AB6" i="80"/>
  <c r="AA7" i="80"/>
  <c r="AB7" i="80"/>
  <c r="AA8" i="80"/>
  <c r="AB8" i="80"/>
  <c r="AA9" i="80"/>
  <c r="AB9" i="80"/>
  <c r="AA10" i="80"/>
  <c r="AB10" i="80"/>
  <c r="AA11" i="80"/>
  <c r="AB11" i="80"/>
  <c r="AA12" i="80"/>
  <c r="AB12" i="80"/>
  <c r="AA13" i="80"/>
  <c r="AB13" i="80"/>
  <c r="AA14" i="80"/>
  <c r="AB14" i="80"/>
  <c r="AA15" i="80"/>
  <c r="AB15" i="80"/>
  <c r="AA16" i="80"/>
  <c r="AB16" i="80"/>
  <c r="AA17" i="80"/>
  <c r="AB17" i="80"/>
  <c r="AA18" i="80"/>
  <c r="AB18" i="80"/>
  <c r="AA19" i="80"/>
  <c r="AB19" i="80"/>
  <c r="AA20" i="80"/>
  <c r="AB20" i="80"/>
  <c r="AA21" i="80"/>
  <c r="AB21" i="80"/>
  <c r="AA22" i="80"/>
  <c r="AB22" i="80"/>
  <c r="AA23" i="80"/>
  <c r="AB23" i="80"/>
  <c r="AA24" i="80"/>
  <c r="AB24" i="80"/>
  <c r="AA25" i="80"/>
  <c r="AB25" i="80"/>
  <c r="AA26" i="80"/>
  <c r="AB26" i="80"/>
  <c r="AA27" i="80"/>
  <c r="AB27" i="80"/>
  <c r="AA28" i="80"/>
  <c r="AB28" i="80"/>
  <c r="AA29" i="80"/>
  <c r="AB29" i="80"/>
  <c r="AA30" i="80"/>
  <c r="AB30" i="80"/>
  <c r="AA31" i="80"/>
  <c r="AB31" i="80"/>
  <c r="AA32" i="80"/>
  <c r="AB32" i="80"/>
  <c r="AA33" i="80"/>
  <c r="AB33" i="80"/>
  <c r="AA34" i="80"/>
  <c r="AB34" i="80"/>
  <c r="AA35" i="80"/>
  <c r="AB35" i="80"/>
  <c r="AA36" i="80"/>
  <c r="AB36" i="80"/>
  <c r="AA37" i="80"/>
  <c r="AB37" i="80"/>
  <c r="AA38" i="80"/>
  <c r="AB38" i="80"/>
  <c r="AA39" i="80"/>
  <c r="AB39" i="80"/>
  <c r="AA40" i="80"/>
  <c r="AB40" i="80"/>
  <c r="AA41" i="80"/>
  <c r="AB41" i="80"/>
  <c r="AA42" i="80"/>
  <c r="AB42" i="80"/>
  <c r="AA43" i="80"/>
  <c r="AB43" i="80"/>
  <c r="AA44" i="80"/>
  <c r="AB44" i="80"/>
  <c r="AA45" i="80"/>
  <c r="AB45" i="80"/>
  <c r="AA46" i="80"/>
  <c r="AB46" i="80"/>
  <c r="AA47" i="80"/>
  <c r="AB47" i="80"/>
  <c r="AA48" i="80"/>
  <c r="AB48" i="80"/>
  <c r="AA49" i="80"/>
  <c r="AB49" i="80"/>
  <c r="AA50" i="80"/>
  <c r="AB50" i="80"/>
  <c r="AA51" i="80"/>
  <c r="AB51" i="80"/>
  <c r="AA52" i="80"/>
  <c r="AB52" i="80"/>
  <c r="AA53" i="80"/>
  <c r="AB53" i="80"/>
  <c r="AF4" i="69"/>
  <c r="AG4" i="69"/>
  <c r="AF5" i="69"/>
  <c r="AG5" i="69"/>
  <c r="AF6" i="69"/>
  <c r="AG6" i="69"/>
  <c r="AF7" i="69"/>
  <c r="AG7" i="69"/>
  <c r="AF8" i="69"/>
  <c r="AG8" i="69"/>
  <c r="AF9" i="69"/>
  <c r="AG9" i="69"/>
  <c r="AF10" i="69"/>
  <c r="AG10" i="69"/>
  <c r="AF11" i="69"/>
  <c r="AG11" i="69"/>
  <c r="AF12" i="69"/>
  <c r="AG12" i="69"/>
  <c r="AF13" i="69"/>
  <c r="AG13" i="69"/>
  <c r="AF14" i="69"/>
  <c r="AG14" i="69"/>
  <c r="AF15" i="69"/>
  <c r="AG15" i="69"/>
  <c r="AF16" i="69"/>
  <c r="AG16" i="69"/>
  <c r="AF17" i="69"/>
  <c r="AG17" i="69"/>
  <c r="AF18" i="69"/>
  <c r="AG18" i="69"/>
  <c r="AF19" i="69"/>
  <c r="AG19" i="69"/>
  <c r="AF20" i="69"/>
  <c r="AG20" i="69"/>
  <c r="AF21" i="69"/>
  <c r="AG21" i="69"/>
  <c r="AF22" i="69"/>
  <c r="AG22" i="69"/>
  <c r="AF23" i="69"/>
  <c r="AG23" i="69"/>
  <c r="AF24" i="69"/>
  <c r="AG24" i="69"/>
  <c r="AF25" i="69"/>
  <c r="AG25" i="69"/>
  <c r="AF26" i="69"/>
  <c r="AG26" i="69"/>
  <c r="AF27" i="69"/>
  <c r="AG27" i="69"/>
  <c r="AF28" i="69"/>
  <c r="AG28" i="69"/>
  <c r="AF29" i="69"/>
  <c r="AG29" i="69"/>
  <c r="AF30" i="69"/>
  <c r="AG30" i="69"/>
  <c r="AF31" i="69"/>
  <c r="AG31" i="69"/>
  <c r="AF32" i="69"/>
  <c r="AG32" i="69"/>
  <c r="AF33" i="69"/>
  <c r="AG33" i="69"/>
  <c r="AF34" i="69"/>
  <c r="AG34" i="69"/>
  <c r="AF35" i="69"/>
  <c r="AG35" i="69"/>
  <c r="AF36" i="69"/>
  <c r="AG36" i="69"/>
  <c r="AF37" i="69"/>
  <c r="AG37" i="69"/>
  <c r="AF38" i="69"/>
  <c r="AG38" i="69"/>
  <c r="AF39" i="69"/>
  <c r="AG39" i="69"/>
  <c r="AF40" i="69"/>
  <c r="AG40" i="69"/>
  <c r="AF41" i="69"/>
  <c r="AG41" i="69"/>
  <c r="AF42" i="69"/>
  <c r="AG42" i="69"/>
  <c r="AF43" i="69"/>
  <c r="AG43" i="69"/>
  <c r="AF44" i="69"/>
  <c r="AG44" i="69"/>
  <c r="AF45" i="69"/>
  <c r="AG45" i="69"/>
  <c r="AF46" i="69"/>
  <c r="AG46" i="69"/>
  <c r="AF47" i="69"/>
  <c r="AG47" i="69"/>
  <c r="AF48" i="69"/>
  <c r="AG48" i="69"/>
  <c r="AF49" i="69"/>
  <c r="AG49" i="69"/>
  <c r="AF50" i="69"/>
  <c r="AG50" i="69"/>
  <c r="AF51" i="69"/>
  <c r="AG51" i="69"/>
  <c r="AF52" i="69"/>
  <c r="AG52" i="69"/>
  <c r="AF53" i="69"/>
  <c r="AG53" i="69"/>
  <c r="AG3" i="69"/>
  <c r="AF3" i="69"/>
  <c r="AF4" i="76"/>
  <c r="AG4" i="76"/>
  <c r="AF5" i="76"/>
  <c r="AG5" i="76"/>
  <c r="AF6" i="76"/>
  <c r="AG6" i="76"/>
  <c r="AF7" i="76"/>
  <c r="AG7" i="76"/>
  <c r="AF8" i="76"/>
  <c r="AG8" i="76"/>
  <c r="AF9" i="76"/>
  <c r="AG9" i="76"/>
  <c r="AF10" i="76"/>
  <c r="AG10" i="76"/>
  <c r="AF11" i="76"/>
  <c r="AG11" i="76"/>
  <c r="AF12" i="76"/>
  <c r="AG12" i="76"/>
  <c r="AF13" i="76"/>
  <c r="AG13" i="76"/>
  <c r="AF14" i="76"/>
  <c r="AG14" i="76"/>
  <c r="AF15" i="76"/>
  <c r="AG15" i="76"/>
  <c r="AF16" i="76"/>
  <c r="AG16" i="76"/>
  <c r="AF17" i="76"/>
  <c r="AG17" i="76"/>
  <c r="AF18" i="76"/>
  <c r="AG18" i="76"/>
  <c r="AF19" i="76"/>
  <c r="AG19" i="76"/>
  <c r="AF20" i="76"/>
  <c r="AG20" i="76"/>
  <c r="AF21" i="76"/>
  <c r="AG21" i="76"/>
  <c r="AF22" i="76"/>
  <c r="AG22" i="76"/>
  <c r="AF23" i="76"/>
  <c r="AG23" i="76"/>
  <c r="AF24" i="76"/>
  <c r="AG24" i="76"/>
  <c r="AF25" i="76"/>
  <c r="AG25" i="76"/>
  <c r="AF26" i="76"/>
  <c r="AG26" i="76"/>
  <c r="AF27" i="76"/>
  <c r="AG27" i="76"/>
  <c r="AF28" i="76"/>
  <c r="AG28" i="76"/>
  <c r="AF29" i="76"/>
  <c r="AG29" i="76"/>
  <c r="AF30" i="76"/>
  <c r="AG30" i="76"/>
  <c r="AF31" i="76"/>
  <c r="AG31" i="76"/>
  <c r="AF32" i="76"/>
  <c r="AG32" i="76"/>
  <c r="AF33" i="76"/>
  <c r="AG33" i="76"/>
  <c r="AF34" i="76"/>
  <c r="AG34" i="76"/>
  <c r="AF35" i="76"/>
  <c r="AG35" i="76"/>
  <c r="AF36" i="76"/>
  <c r="AG36" i="76"/>
  <c r="AF37" i="76"/>
  <c r="AG37" i="76"/>
  <c r="AF38" i="76"/>
  <c r="AG38" i="76"/>
  <c r="AF39" i="76"/>
  <c r="AG39" i="76"/>
  <c r="AF40" i="76"/>
  <c r="AG40" i="76"/>
  <c r="AF41" i="76"/>
  <c r="AG41" i="76"/>
  <c r="AF42" i="76"/>
  <c r="AG42" i="76"/>
  <c r="AF43" i="76"/>
  <c r="AG43" i="76"/>
  <c r="AF44" i="76"/>
  <c r="AG44" i="76"/>
  <c r="AF45" i="76"/>
  <c r="AG45" i="76"/>
  <c r="AF46" i="76"/>
  <c r="AG46" i="76"/>
  <c r="AF47" i="76"/>
  <c r="AG47" i="76"/>
  <c r="AF48" i="76"/>
  <c r="AG48" i="76"/>
  <c r="AF49" i="76"/>
  <c r="AG49" i="76"/>
  <c r="AF50" i="76"/>
  <c r="AG50" i="76"/>
  <c r="AF51" i="76"/>
  <c r="AG51" i="76"/>
  <c r="AF52" i="76"/>
  <c r="AG52" i="76"/>
  <c r="AF53" i="76"/>
  <c r="AG53" i="76"/>
  <c r="AG3" i="76"/>
  <c r="AF3" i="76"/>
  <c r="AF4" i="67"/>
  <c r="AG4" i="67"/>
  <c r="AF5" i="67"/>
  <c r="AG5" i="67"/>
  <c r="AF6" i="67"/>
  <c r="AG6" i="67"/>
  <c r="AF7" i="67"/>
  <c r="AG7" i="67"/>
  <c r="AF8" i="67"/>
  <c r="AG8" i="67"/>
  <c r="AF9" i="67"/>
  <c r="AG9" i="67"/>
  <c r="AF10" i="67"/>
  <c r="AG10" i="67"/>
  <c r="AF11" i="67"/>
  <c r="AG11" i="67"/>
  <c r="AF12" i="67"/>
  <c r="AG12" i="67"/>
  <c r="AF13" i="67"/>
  <c r="AG13" i="67"/>
  <c r="AF14" i="67"/>
  <c r="AG14" i="67"/>
  <c r="AF15" i="67"/>
  <c r="AG15" i="67"/>
  <c r="AF16" i="67"/>
  <c r="AG16" i="67"/>
  <c r="AF17" i="67"/>
  <c r="AG17" i="67"/>
  <c r="AF18" i="67"/>
  <c r="AG18" i="67"/>
  <c r="AF19" i="67"/>
  <c r="AG19" i="67"/>
  <c r="AF20" i="67"/>
  <c r="AG20" i="67"/>
  <c r="AF21" i="67"/>
  <c r="AG21" i="67"/>
  <c r="AF22" i="67"/>
  <c r="AG22" i="67"/>
  <c r="AF23" i="67"/>
  <c r="AG23" i="67"/>
  <c r="AF24" i="67"/>
  <c r="AG24" i="67"/>
  <c r="AF25" i="67"/>
  <c r="AG25" i="67"/>
  <c r="AF26" i="67"/>
  <c r="AG26" i="67"/>
  <c r="AF27" i="67"/>
  <c r="AG27" i="67"/>
  <c r="AF28" i="67"/>
  <c r="AG28" i="67"/>
  <c r="AF29" i="67"/>
  <c r="AG29" i="67"/>
  <c r="AF30" i="67"/>
  <c r="AG30" i="67"/>
  <c r="AF31" i="67"/>
  <c r="AG31" i="67"/>
  <c r="AF32" i="67"/>
  <c r="AG32" i="67"/>
  <c r="AF33" i="67"/>
  <c r="AG33" i="67"/>
  <c r="AF34" i="67"/>
  <c r="AG34" i="67"/>
  <c r="AF35" i="67"/>
  <c r="AG35" i="67"/>
  <c r="AF36" i="67"/>
  <c r="AG36" i="67"/>
  <c r="AF37" i="67"/>
  <c r="AG37" i="67"/>
  <c r="AF38" i="67"/>
  <c r="AG38" i="67"/>
  <c r="AF39" i="67"/>
  <c r="AG39" i="67"/>
  <c r="AF40" i="67"/>
  <c r="AG40" i="67"/>
  <c r="AF41" i="67"/>
  <c r="AG41" i="67"/>
  <c r="AF42" i="67"/>
  <c r="AG42" i="67"/>
  <c r="AF43" i="67"/>
  <c r="AG43" i="67"/>
  <c r="AF44" i="67"/>
  <c r="AG44" i="67"/>
  <c r="AF45" i="67"/>
  <c r="AG45" i="67"/>
  <c r="AF46" i="67"/>
  <c r="AG46" i="67"/>
  <c r="AF47" i="67"/>
  <c r="AG47" i="67"/>
  <c r="AF48" i="67"/>
  <c r="AG48" i="67"/>
  <c r="AF49" i="67"/>
  <c r="AG49" i="67"/>
  <c r="AF50" i="67"/>
  <c r="AG50" i="67"/>
  <c r="AF51" i="67"/>
  <c r="AG51" i="67"/>
  <c r="AF52" i="67"/>
  <c r="AG52" i="67"/>
  <c r="AF53" i="67"/>
  <c r="AG53" i="67"/>
  <c r="AG3" i="67"/>
  <c r="AF3" i="67"/>
  <c r="AF4" i="72"/>
  <c r="AG4" i="72"/>
  <c r="AF5" i="72"/>
  <c r="AG5" i="72"/>
  <c r="AF6" i="72"/>
  <c r="AG6" i="72"/>
  <c r="AF7" i="72"/>
  <c r="AG7" i="72"/>
  <c r="AF8" i="72"/>
  <c r="AG8" i="72"/>
  <c r="AF9" i="72"/>
  <c r="AG9" i="72"/>
  <c r="AF10" i="72"/>
  <c r="AG10" i="72"/>
  <c r="AF11" i="72"/>
  <c r="AG11" i="72"/>
  <c r="AF12" i="72"/>
  <c r="AG12" i="72"/>
  <c r="AF13" i="72"/>
  <c r="AG13" i="72"/>
  <c r="AF14" i="72"/>
  <c r="AG14" i="72"/>
  <c r="AF15" i="72"/>
  <c r="AG15" i="72"/>
  <c r="AF16" i="72"/>
  <c r="AG16" i="72"/>
  <c r="AF17" i="72"/>
  <c r="AG17" i="72"/>
  <c r="AF18" i="72"/>
  <c r="AG18" i="72"/>
  <c r="AF19" i="72"/>
  <c r="AG19" i="72"/>
  <c r="AF20" i="72"/>
  <c r="AG20" i="72"/>
  <c r="AF21" i="72"/>
  <c r="AG21" i="72"/>
  <c r="AF22" i="72"/>
  <c r="AG22" i="72"/>
  <c r="AF23" i="72"/>
  <c r="AG23" i="72"/>
  <c r="AF24" i="72"/>
  <c r="AG24" i="72"/>
  <c r="AF25" i="72"/>
  <c r="AG25" i="72"/>
  <c r="AF26" i="72"/>
  <c r="AG26" i="72"/>
  <c r="AF27" i="72"/>
  <c r="AG27" i="72"/>
  <c r="AF28" i="72"/>
  <c r="AG28" i="72"/>
  <c r="AF29" i="72"/>
  <c r="AG29" i="72"/>
  <c r="AF30" i="72"/>
  <c r="AG30" i="72"/>
  <c r="AF31" i="72"/>
  <c r="AG31" i="72"/>
  <c r="AF32" i="72"/>
  <c r="AG32" i="72"/>
  <c r="AF33" i="72"/>
  <c r="AG33" i="72"/>
  <c r="AF34" i="72"/>
  <c r="AG34" i="72"/>
  <c r="AF35" i="72"/>
  <c r="AG35" i="72"/>
  <c r="AF36" i="72"/>
  <c r="AG36" i="72"/>
  <c r="AF37" i="72"/>
  <c r="AG37" i="72"/>
  <c r="AF38" i="72"/>
  <c r="AG38" i="72"/>
  <c r="AF39" i="72"/>
  <c r="AG39" i="72"/>
  <c r="AF40" i="72"/>
  <c r="AG40" i="72"/>
  <c r="AF41" i="72"/>
  <c r="AG41" i="72"/>
  <c r="AF42" i="72"/>
  <c r="AG42" i="72"/>
  <c r="AF43" i="72"/>
  <c r="AG43" i="72"/>
  <c r="AF44" i="72"/>
  <c r="AG44" i="72"/>
  <c r="AF45" i="72"/>
  <c r="AG45" i="72"/>
  <c r="AF46" i="72"/>
  <c r="AG46" i="72"/>
  <c r="AF47" i="72"/>
  <c r="AG47" i="72"/>
  <c r="AF48" i="72"/>
  <c r="AG48" i="72"/>
  <c r="AF49" i="72"/>
  <c r="AG49" i="72"/>
  <c r="AF50" i="72"/>
  <c r="AG50" i="72"/>
  <c r="AF51" i="72"/>
  <c r="AG51" i="72"/>
  <c r="AF52" i="72"/>
  <c r="AG52" i="72"/>
  <c r="AF53" i="72"/>
  <c r="AG53" i="72"/>
  <c r="AG3" i="72"/>
  <c r="AF3" i="72"/>
  <c r="AF4" i="73"/>
  <c r="AG4" i="73"/>
  <c r="AF5" i="73"/>
  <c r="AG5" i="73"/>
  <c r="AF6" i="73"/>
  <c r="AG6" i="73"/>
  <c r="AF7" i="73"/>
  <c r="AG7" i="73"/>
  <c r="AF8" i="73"/>
  <c r="AG8" i="73"/>
  <c r="AF9" i="73"/>
  <c r="AG9" i="73"/>
  <c r="AF10" i="73"/>
  <c r="AG10" i="73"/>
  <c r="AF11" i="73"/>
  <c r="AG11" i="73"/>
  <c r="AF12" i="73"/>
  <c r="AG12" i="73"/>
  <c r="AF13" i="73"/>
  <c r="AG13" i="73"/>
  <c r="AF14" i="73"/>
  <c r="AG14" i="73"/>
  <c r="AF15" i="73"/>
  <c r="AG15" i="73"/>
  <c r="AF16" i="73"/>
  <c r="AG16" i="73"/>
  <c r="AF17" i="73"/>
  <c r="AG17" i="73"/>
  <c r="AF18" i="73"/>
  <c r="AG18" i="73"/>
  <c r="AF19" i="73"/>
  <c r="AG19" i="73"/>
  <c r="AF20" i="73"/>
  <c r="AG20" i="73"/>
  <c r="AF21" i="73"/>
  <c r="AG21" i="73"/>
  <c r="AF22" i="73"/>
  <c r="AG22" i="73"/>
  <c r="AF23" i="73"/>
  <c r="AG23" i="73"/>
  <c r="AF24" i="73"/>
  <c r="AG24" i="73"/>
  <c r="AF25" i="73"/>
  <c r="AG25" i="73"/>
  <c r="AF26" i="73"/>
  <c r="AG26" i="73"/>
  <c r="AF27" i="73"/>
  <c r="AG27" i="73"/>
  <c r="AF28" i="73"/>
  <c r="AG28" i="73"/>
  <c r="AF29" i="73"/>
  <c r="AG29" i="73"/>
  <c r="AF30" i="73"/>
  <c r="AG30" i="73"/>
  <c r="AF31" i="73"/>
  <c r="AG31" i="73"/>
  <c r="AF32" i="73"/>
  <c r="AG32" i="73"/>
  <c r="AF33" i="73"/>
  <c r="AG33" i="73"/>
  <c r="AF34" i="73"/>
  <c r="AG34" i="73"/>
  <c r="AF35" i="73"/>
  <c r="AG35" i="73"/>
  <c r="AF36" i="73"/>
  <c r="AG36" i="73"/>
  <c r="AF37" i="73"/>
  <c r="AG37" i="73"/>
  <c r="AF38" i="73"/>
  <c r="AG38" i="73"/>
  <c r="AF39" i="73"/>
  <c r="AG39" i="73"/>
  <c r="AF40" i="73"/>
  <c r="AG40" i="73"/>
  <c r="AF41" i="73"/>
  <c r="AG41" i="73"/>
  <c r="AF42" i="73"/>
  <c r="AG42" i="73"/>
  <c r="AF43" i="73"/>
  <c r="AG43" i="73"/>
  <c r="AF44" i="73"/>
  <c r="AG44" i="73"/>
  <c r="AF45" i="73"/>
  <c r="AG45" i="73"/>
  <c r="AF46" i="73"/>
  <c r="AG46" i="73"/>
  <c r="AF47" i="73"/>
  <c r="AG47" i="73"/>
  <c r="AF48" i="73"/>
  <c r="AG48" i="73"/>
  <c r="AF49" i="73"/>
  <c r="AG49" i="73"/>
  <c r="AF50" i="73"/>
  <c r="AG50" i="73"/>
  <c r="AF51" i="73"/>
  <c r="AG51" i="73"/>
  <c r="AF52" i="73"/>
  <c r="AG52" i="73"/>
  <c r="AF53" i="73"/>
  <c r="AG53" i="73"/>
  <c r="AG3" i="73"/>
  <c r="AF3" i="73"/>
  <c r="AF4" i="68"/>
  <c r="AG4" i="68"/>
  <c r="AF5" i="68"/>
  <c r="AG5" i="68"/>
  <c r="AF6" i="68"/>
  <c r="AG6" i="68"/>
  <c r="AF7" i="68"/>
  <c r="AG7" i="68"/>
  <c r="AF8" i="68"/>
  <c r="AG8" i="68"/>
  <c r="AF9" i="68"/>
  <c r="AG9" i="68"/>
  <c r="AF10" i="68"/>
  <c r="AG10" i="68"/>
  <c r="AF11" i="68"/>
  <c r="AG11" i="68"/>
  <c r="AF12" i="68"/>
  <c r="AG12" i="68"/>
  <c r="AF13" i="68"/>
  <c r="AG13" i="68"/>
  <c r="AF14" i="68"/>
  <c r="AG14" i="68"/>
  <c r="AF15" i="68"/>
  <c r="AG15" i="68"/>
  <c r="AF16" i="68"/>
  <c r="AG16" i="68"/>
  <c r="AF17" i="68"/>
  <c r="AG17" i="68"/>
  <c r="AF18" i="68"/>
  <c r="AG18" i="68"/>
  <c r="AF19" i="68"/>
  <c r="AG19" i="68"/>
  <c r="AF20" i="68"/>
  <c r="AG20" i="68"/>
  <c r="AF21" i="68"/>
  <c r="AG21" i="68"/>
  <c r="AF22" i="68"/>
  <c r="AG22" i="68"/>
  <c r="AF23" i="68"/>
  <c r="AG23" i="68"/>
  <c r="AF24" i="68"/>
  <c r="AG24" i="68"/>
  <c r="AF25" i="68"/>
  <c r="AG25" i="68"/>
  <c r="AF26" i="68"/>
  <c r="AG26" i="68"/>
  <c r="AF27" i="68"/>
  <c r="AG27" i="68"/>
  <c r="AF28" i="68"/>
  <c r="AG28" i="68"/>
  <c r="AF29" i="68"/>
  <c r="AG29" i="68"/>
  <c r="AF30" i="68"/>
  <c r="AG30" i="68"/>
  <c r="AF31" i="68"/>
  <c r="AG31" i="68"/>
  <c r="AF32" i="68"/>
  <c r="AG32" i="68"/>
  <c r="AF33" i="68"/>
  <c r="AG33" i="68"/>
  <c r="AF34" i="68"/>
  <c r="AG34" i="68"/>
  <c r="AF35" i="68"/>
  <c r="AG35" i="68"/>
  <c r="AF36" i="68"/>
  <c r="AG36" i="68"/>
  <c r="AF37" i="68"/>
  <c r="AG37" i="68"/>
  <c r="AF38" i="68"/>
  <c r="AG38" i="68"/>
  <c r="AF39" i="68"/>
  <c r="AG39" i="68"/>
  <c r="AF40" i="68"/>
  <c r="AG40" i="68"/>
  <c r="AF41" i="68"/>
  <c r="AG41" i="68"/>
  <c r="AF42" i="68"/>
  <c r="AG42" i="68"/>
  <c r="AF43" i="68"/>
  <c r="AG43" i="68"/>
  <c r="AF44" i="68"/>
  <c r="AG44" i="68"/>
  <c r="AF45" i="68"/>
  <c r="AG45" i="68"/>
  <c r="AF46" i="68"/>
  <c r="AG46" i="68"/>
  <c r="AF47" i="68"/>
  <c r="AG47" i="68"/>
  <c r="AF48" i="68"/>
  <c r="AG48" i="68"/>
  <c r="AF49" i="68"/>
  <c r="AG49" i="68"/>
  <c r="AF50" i="68"/>
  <c r="AG50" i="68"/>
  <c r="AF51" i="68"/>
  <c r="AG51" i="68"/>
  <c r="AF52" i="68"/>
  <c r="AG52" i="68"/>
  <c r="AF53" i="68"/>
  <c r="AG53" i="68"/>
  <c r="AG3" i="68"/>
  <c r="AF3" i="68"/>
  <c r="AA4" i="79"/>
  <c r="AB4" i="79"/>
  <c r="AA5" i="79"/>
  <c r="AB5" i="79"/>
  <c r="AA6" i="79"/>
  <c r="AB6" i="79"/>
  <c r="AA7" i="79"/>
  <c r="AB7" i="79"/>
  <c r="AA8" i="79"/>
  <c r="AB8" i="79"/>
  <c r="AA9" i="79"/>
  <c r="AB9" i="79"/>
  <c r="AA10" i="79"/>
  <c r="AB10" i="79"/>
  <c r="AA11" i="79"/>
  <c r="AB11" i="79"/>
  <c r="AA12" i="79"/>
  <c r="AB12" i="79"/>
  <c r="AA13" i="79"/>
  <c r="AB13" i="79"/>
  <c r="AA14" i="79"/>
  <c r="AB14" i="79"/>
  <c r="AA15" i="79"/>
  <c r="AB15" i="79"/>
  <c r="AA16" i="79"/>
  <c r="AB16" i="79"/>
  <c r="AA17" i="79"/>
  <c r="AB17" i="79"/>
  <c r="AA18" i="79"/>
  <c r="AB18" i="79"/>
  <c r="AA19" i="79"/>
  <c r="AB19" i="79"/>
  <c r="AA20" i="79"/>
  <c r="AB20" i="79"/>
  <c r="AA21" i="79"/>
  <c r="AB21" i="79"/>
  <c r="AA22" i="79"/>
  <c r="AB22" i="79"/>
  <c r="AA23" i="79"/>
  <c r="AB23" i="79"/>
  <c r="AA24" i="79"/>
  <c r="AB24" i="79"/>
  <c r="AA25" i="79"/>
  <c r="AB25" i="79"/>
  <c r="AA26" i="79"/>
  <c r="AB26" i="79"/>
  <c r="AA27" i="79"/>
  <c r="AB27" i="79"/>
  <c r="AA28" i="79"/>
  <c r="AB28" i="79"/>
  <c r="AA29" i="79"/>
  <c r="AB29" i="79"/>
  <c r="AA30" i="79"/>
  <c r="AB30" i="79"/>
  <c r="AA31" i="79"/>
  <c r="AB31" i="79"/>
  <c r="AA32" i="79"/>
  <c r="AB32" i="79"/>
  <c r="AA33" i="79"/>
  <c r="AB33" i="79"/>
  <c r="AA34" i="79"/>
  <c r="AB34" i="79"/>
  <c r="AA35" i="79"/>
  <c r="AB35" i="79"/>
  <c r="AA36" i="79"/>
  <c r="AB36" i="79"/>
  <c r="AA37" i="79"/>
  <c r="AB37" i="79"/>
  <c r="AA38" i="79"/>
  <c r="AB38" i="79"/>
  <c r="AA39" i="79"/>
  <c r="AB39" i="79"/>
  <c r="AA40" i="79"/>
  <c r="AB40" i="79"/>
  <c r="AA41" i="79"/>
  <c r="AB41" i="79"/>
  <c r="AA42" i="79"/>
  <c r="AB42" i="79"/>
  <c r="AA43" i="79"/>
  <c r="AB43" i="79"/>
  <c r="AA44" i="79"/>
  <c r="AB44" i="79"/>
  <c r="AA45" i="79"/>
  <c r="AB45" i="79"/>
  <c r="AA46" i="79"/>
  <c r="AB46" i="79"/>
  <c r="AA47" i="79"/>
  <c r="AB47" i="79"/>
  <c r="AA48" i="79"/>
  <c r="AB48" i="79"/>
  <c r="AA49" i="79"/>
  <c r="AB49" i="79"/>
  <c r="AA50" i="79"/>
  <c r="AB50" i="79"/>
  <c r="AA51" i="79"/>
  <c r="AB51" i="79"/>
  <c r="AA52" i="79"/>
  <c r="AB52" i="79"/>
  <c r="AA53" i="79"/>
  <c r="AB53" i="79"/>
  <c r="AB3" i="79"/>
  <c r="AA3" i="79"/>
  <c r="C4" i="83"/>
  <c r="C5" i="83"/>
  <c r="GR5" i="83"/>
  <c r="GQ5" i="83"/>
  <c r="GP5" i="83"/>
  <c r="GO5" i="83"/>
  <c r="GN5" i="83"/>
  <c r="GM5" i="83"/>
  <c r="GL5" i="83"/>
  <c r="GK5" i="83"/>
  <c r="GJ5" i="83"/>
  <c r="GI5" i="83"/>
  <c r="GH5" i="83"/>
  <c r="GG5" i="83"/>
  <c r="GF5" i="83"/>
  <c r="GE5" i="83"/>
  <c r="GD5" i="83"/>
  <c r="GC5" i="83"/>
  <c r="GB5" i="83"/>
  <c r="GA5" i="83"/>
  <c r="FZ5" i="83"/>
  <c r="FY5" i="83"/>
  <c r="FX5" i="83"/>
  <c r="FW5" i="83"/>
  <c r="FV5" i="83"/>
  <c r="FU5" i="83"/>
  <c r="FT5" i="83"/>
  <c r="FS5" i="83"/>
  <c r="FR5" i="83"/>
  <c r="FQ5" i="83"/>
  <c r="FP5" i="83"/>
  <c r="FO5" i="83"/>
  <c r="FN5" i="83"/>
  <c r="FM5" i="83"/>
  <c r="FL5" i="83"/>
  <c r="FK5" i="83"/>
  <c r="FJ5" i="83"/>
  <c r="FI5" i="83"/>
  <c r="FH5" i="83"/>
  <c r="FG5" i="83"/>
  <c r="FF5" i="83"/>
  <c r="FE5" i="83"/>
  <c r="FD5" i="83"/>
  <c r="FC5" i="83"/>
  <c r="FB5" i="83"/>
  <c r="FA5" i="83"/>
  <c r="EZ5" i="83"/>
  <c r="EY5" i="83"/>
  <c r="EX5" i="83"/>
  <c r="EW5" i="83"/>
  <c r="EV5" i="83"/>
  <c r="EU5" i="83"/>
  <c r="ET5" i="83"/>
  <c r="ES5" i="83"/>
  <c r="ER5" i="83"/>
  <c r="EQ5" i="83"/>
  <c r="EP5" i="83"/>
  <c r="EO5" i="83"/>
  <c r="EN5" i="83"/>
  <c r="EM5" i="83"/>
  <c r="EL5" i="83"/>
  <c r="EK5" i="83"/>
  <c r="EJ5" i="83"/>
  <c r="EI5" i="83"/>
  <c r="EH5" i="83"/>
  <c r="EG5" i="83"/>
  <c r="EF5" i="83"/>
  <c r="EE5" i="83"/>
  <c r="ED5" i="83"/>
  <c r="EC5" i="83"/>
  <c r="EB5" i="83"/>
  <c r="EA5" i="83"/>
  <c r="DZ5" i="83"/>
  <c r="DY5" i="83"/>
  <c r="DX5" i="83"/>
  <c r="DW5" i="83"/>
  <c r="DV5" i="83"/>
  <c r="DU5" i="83"/>
  <c r="DT5" i="83"/>
  <c r="DS5" i="83"/>
  <c r="DR5" i="83"/>
  <c r="DQ5" i="83"/>
  <c r="DP5" i="83"/>
  <c r="DO5" i="83"/>
  <c r="DN5" i="83"/>
  <c r="DM5" i="83"/>
  <c r="DL5" i="83"/>
  <c r="DK5" i="83"/>
  <c r="DJ5" i="83"/>
  <c r="DI5" i="83"/>
  <c r="DH5" i="83"/>
  <c r="DG5" i="83"/>
  <c r="DF5" i="83"/>
  <c r="DE5" i="83"/>
  <c r="DD5" i="83"/>
  <c r="DC5" i="83"/>
  <c r="DB5" i="83"/>
  <c r="DA5" i="83"/>
  <c r="CZ5" i="83"/>
  <c r="CY5" i="83"/>
  <c r="CX5" i="83"/>
  <c r="CW5" i="83"/>
  <c r="CV5" i="83"/>
  <c r="CU5" i="83"/>
  <c r="CT5" i="83"/>
  <c r="CS5" i="83"/>
  <c r="CR5" i="83"/>
  <c r="CQ5" i="83"/>
  <c r="CP5" i="83"/>
  <c r="CO5" i="83"/>
  <c r="CN5" i="83"/>
  <c r="CM5" i="83"/>
  <c r="CL5" i="83"/>
  <c r="CK5" i="83"/>
  <c r="CJ5" i="83"/>
  <c r="CI5" i="83"/>
  <c r="CH5" i="83"/>
  <c r="CG5" i="83"/>
  <c r="CF5" i="83"/>
  <c r="CE5" i="83"/>
  <c r="CD5" i="83"/>
  <c r="CC5" i="83"/>
  <c r="CB5" i="83"/>
  <c r="CA5" i="83"/>
  <c r="BZ5" i="83"/>
  <c r="BY5" i="83"/>
  <c r="BX5" i="83"/>
  <c r="BW5" i="83"/>
  <c r="BV5" i="83"/>
  <c r="BU5" i="83"/>
  <c r="BT5" i="83"/>
  <c r="BS5" i="83"/>
  <c r="BR5" i="83"/>
  <c r="BQ5" i="83"/>
  <c r="BP5" i="83"/>
  <c r="BO5" i="83"/>
  <c r="BN5" i="83"/>
  <c r="BM5" i="83"/>
  <c r="BL5" i="83"/>
  <c r="BK5" i="83"/>
  <c r="BJ5" i="83"/>
  <c r="BI5" i="83"/>
  <c r="BH5" i="83"/>
  <c r="BG5" i="83"/>
  <c r="BF5" i="83"/>
  <c r="BE5" i="83"/>
  <c r="BD5" i="83"/>
  <c r="BC5" i="83"/>
  <c r="BB5" i="83"/>
  <c r="BA5" i="83"/>
  <c r="AZ5" i="83"/>
  <c r="AY5" i="83"/>
  <c r="AX5" i="83"/>
  <c r="AW5" i="83"/>
  <c r="AV5" i="83"/>
  <c r="AU5" i="83"/>
  <c r="AT5" i="83"/>
  <c r="AS5" i="83"/>
  <c r="AR5" i="83"/>
  <c r="AQ5" i="83"/>
  <c r="AP5" i="83"/>
  <c r="AO5" i="83"/>
  <c r="AN5" i="83"/>
  <c r="AM5" i="83"/>
  <c r="AL5" i="83"/>
  <c r="AK5" i="83"/>
  <c r="AJ5" i="83"/>
  <c r="AI5" i="83"/>
  <c r="AH5" i="83"/>
  <c r="AG5" i="83"/>
  <c r="AF5" i="83"/>
  <c r="AE5" i="83"/>
  <c r="AD5" i="83"/>
  <c r="AC5" i="83"/>
  <c r="AB5" i="83"/>
  <c r="AA5" i="83"/>
  <c r="Z5" i="83"/>
  <c r="Y5" i="83"/>
  <c r="X5" i="83"/>
  <c r="W5" i="83"/>
  <c r="V5" i="83"/>
  <c r="U5" i="83"/>
  <c r="T5" i="83"/>
  <c r="S5" i="83"/>
  <c r="R5" i="83"/>
  <c r="Q5" i="83"/>
  <c r="P5" i="83"/>
  <c r="O5" i="83"/>
  <c r="N5" i="83"/>
  <c r="M5" i="83"/>
  <c r="L5" i="83"/>
  <c r="K5" i="83"/>
  <c r="J5" i="83"/>
  <c r="I5" i="83"/>
  <c r="H5" i="83"/>
  <c r="G5" i="83"/>
  <c r="F5" i="83"/>
  <c r="E5" i="83"/>
  <c r="D5" i="83"/>
  <c r="GR4" i="83"/>
  <c r="GQ4" i="83"/>
  <c r="GP4" i="83"/>
  <c r="GO4" i="83"/>
  <c r="GN4" i="83"/>
  <c r="GM4" i="83"/>
  <c r="GL4" i="83"/>
  <c r="GK4" i="83"/>
  <c r="GJ4" i="83"/>
  <c r="GI4" i="83"/>
  <c r="GH4" i="83"/>
  <c r="GG4" i="83"/>
  <c r="GF4" i="83"/>
  <c r="GE4" i="83"/>
  <c r="GD4" i="83"/>
  <c r="GC4" i="83"/>
  <c r="GB4" i="83"/>
  <c r="GA4" i="83"/>
  <c r="FZ4" i="83"/>
  <c r="FY4" i="83"/>
  <c r="FX4" i="83"/>
  <c r="FW4" i="83"/>
  <c r="FV4" i="83"/>
  <c r="FU4" i="83"/>
  <c r="FT4" i="83"/>
  <c r="FS4" i="83"/>
  <c r="FR4" i="83"/>
  <c r="FQ4" i="83"/>
  <c r="FP4" i="83"/>
  <c r="FO4" i="83"/>
  <c r="FN4" i="83"/>
  <c r="FM4" i="83"/>
  <c r="FL4" i="83"/>
  <c r="FK4" i="83"/>
  <c r="FJ4" i="83"/>
  <c r="FI4" i="83"/>
  <c r="FH4" i="83"/>
  <c r="FG4" i="83"/>
  <c r="FF4" i="83"/>
  <c r="FE4" i="83"/>
  <c r="FD4" i="83"/>
  <c r="FC4" i="83"/>
  <c r="FB4" i="83"/>
  <c r="FA4" i="83"/>
  <c r="EZ4" i="83"/>
  <c r="EY4" i="83"/>
  <c r="EX4" i="83"/>
  <c r="EW4" i="83"/>
  <c r="EV4" i="83"/>
  <c r="EU4" i="83"/>
  <c r="ET4" i="83"/>
  <c r="ES4" i="83"/>
  <c r="ER4" i="83"/>
  <c r="EQ4" i="83"/>
  <c r="EP4" i="83"/>
  <c r="EO4" i="83"/>
  <c r="EN4" i="83"/>
  <c r="EM4" i="83"/>
  <c r="EL4" i="83"/>
  <c r="EK4" i="83"/>
  <c r="EJ4" i="83"/>
  <c r="EI4" i="83"/>
  <c r="EH4" i="83"/>
  <c r="EG4" i="83"/>
  <c r="EF4" i="83"/>
  <c r="EE4" i="83"/>
  <c r="ED4" i="83"/>
  <c r="EC4" i="83"/>
  <c r="EB4" i="83"/>
  <c r="EA4" i="83"/>
  <c r="DZ4" i="83"/>
  <c r="DY4" i="83"/>
  <c r="DX4" i="83"/>
  <c r="DW4" i="83"/>
  <c r="DV4" i="83"/>
  <c r="DU4" i="83"/>
  <c r="DT4" i="83"/>
  <c r="DS4" i="83"/>
  <c r="DR4" i="83"/>
  <c r="DQ4" i="83"/>
  <c r="DP4" i="83"/>
  <c r="DO4" i="83"/>
  <c r="DN4" i="83"/>
  <c r="DM4" i="83"/>
  <c r="DL4" i="83"/>
  <c r="DK4" i="83"/>
  <c r="DJ4" i="83"/>
  <c r="DI4" i="83"/>
  <c r="DH4" i="83"/>
  <c r="DG4" i="83"/>
  <c r="DF4" i="83"/>
  <c r="DE4" i="83"/>
  <c r="DD4" i="83"/>
  <c r="DC4" i="83"/>
  <c r="DB4" i="83"/>
  <c r="DA4" i="83"/>
  <c r="CZ4" i="83"/>
  <c r="CY4" i="83"/>
  <c r="CX4" i="83"/>
  <c r="CW4" i="83"/>
  <c r="CV4" i="83"/>
  <c r="CU4" i="83"/>
  <c r="CT4" i="83"/>
  <c r="CS4" i="83"/>
  <c r="CR4" i="83"/>
  <c r="CQ4" i="83"/>
  <c r="CP4" i="83"/>
  <c r="CO4" i="83"/>
  <c r="CN4" i="83"/>
  <c r="CM4" i="83"/>
  <c r="CL4" i="83"/>
  <c r="CK4" i="83"/>
  <c r="CJ4" i="83"/>
  <c r="CI4" i="83"/>
  <c r="CH4" i="83"/>
  <c r="CG4" i="83"/>
  <c r="CF4" i="83"/>
  <c r="CE4" i="83"/>
  <c r="CD4" i="83"/>
  <c r="CC4" i="83"/>
  <c r="CB4" i="83"/>
  <c r="CA4" i="83"/>
  <c r="BZ4" i="83"/>
  <c r="BY4" i="83"/>
  <c r="BX4" i="83"/>
  <c r="BW4" i="83"/>
  <c r="BV4" i="83"/>
  <c r="BU4" i="83"/>
  <c r="BT4" i="83"/>
  <c r="BS4" i="83"/>
  <c r="BR4" i="83"/>
  <c r="BQ4" i="83"/>
  <c r="BP4" i="83"/>
  <c r="BO4" i="83"/>
  <c r="BN4" i="83"/>
  <c r="BM4" i="83"/>
  <c r="BL4" i="83"/>
  <c r="BK4" i="83"/>
  <c r="BJ4" i="83"/>
  <c r="BI4" i="83"/>
  <c r="BH4" i="83"/>
  <c r="BG4" i="83"/>
  <c r="BF4" i="83"/>
  <c r="BE4" i="83"/>
  <c r="BD4" i="83"/>
  <c r="BC4" i="83"/>
  <c r="BB4" i="83"/>
  <c r="BA4" i="83"/>
  <c r="AZ4" i="83"/>
  <c r="AY4" i="83"/>
  <c r="AX4" i="83"/>
  <c r="AW4" i="83"/>
  <c r="AV4" i="83"/>
  <c r="AU4" i="83"/>
  <c r="AT4" i="83"/>
  <c r="AS4" i="83"/>
  <c r="AR4" i="83"/>
  <c r="AQ4" i="83"/>
  <c r="AP4" i="83"/>
  <c r="AO4" i="83"/>
  <c r="AN4" i="83"/>
  <c r="AM4" i="83"/>
  <c r="AL4" i="83"/>
  <c r="AK4" i="83"/>
  <c r="AJ4" i="83"/>
  <c r="AI4" i="83"/>
  <c r="AH4" i="83"/>
  <c r="AG4" i="83"/>
  <c r="AF4" i="83"/>
  <c r="AE4" i="83"/>
  <c r="AD4" i="83"/>
  <c r="AC4" i="83"/>
  <c r="AB4" i="83"/>
  <c r="AA4" i="83"/>
  <c r="Z4" i="83"/>
  <c r="Y4" i="83"/>
  <c r="X4" i="83"/>
  <c r="W4" i="83"/>
  <c r="V4" i="83"/>
  <c r="U4" i="83"/>
  <c r="T4" i="83"/>
  <c r="S4" i="83"/>
  <c r="R4" i="83"/>
  <c r="Q4" i="83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4"/>
  <c r="C5" i="84"/>
  <c r="D4" i="84"/>
  <c r="E4" i="84"/>
  <c r="F4" i="84"/>
  <c r="G4" i="84"/>
  <c r="H4" i="84"/>
  <c r="I4" i="84"/>
  <c r="J4" i="84"/>
  <c r="K4" i="84"/>
  <c r="L4" i="84"/>
  <c r="M4" i="84"/>
  <c r="N4" i="84"/>
  <c r="O4" i="84"/>
  <c r="P4" i="84"/>
  <c r="Q4" i="84"/>
  <c r="R4" i="84"/>
  <c r="S4" i="84"/>
  <c r="T4" i="84"/>
  <c r="U4" i="84"/>
  <c r="V4" i="84"/>
  <c r="W4" i="84"/>
  <c r="X4" i="84"/>
  <c r="Y4" i="84"/>
  <c r="Z4" i="84"/>
  <c r="AA4" i="84"/>
  <c r="AB4" i="84"/>
  <c r="AC4" i="84"/>
  <c r="AD4" i="84"/>
  <c r="AE4" i="84"/>
  <c r="AF4" i="84"/>
  <c r="AG4" i="84"/>
  <c r="AH4" i="84"/>
  <c r="AI4" i="84"/>
  <c r="AJ4" i="84"/>
  <c r="AK4" i="84"/>
  <c r="AL4" i="84"/>
  <c r="AM4" i="84"/>
  <c r="AN4" i="84"/>
  <c r="AO4" i="84"/>
  <c r="AP4" i="84"/>
  <c r="AQ4" i="84"/>
  <c r="AR4" i="84"/>
  <c r="AS4" i="84"/>
  <c r="AT4" i="84"/>
  <c r="AU4" i="84"/>
  <c r="AV4" i="84"/>
  <c r="AW4" i="84"/>
  <c r="AX4" i="84"/>
  <c r="AY4" i="84"/>
  <c r="AZ4" i="84"/>
  <c r="BA4" i="84"/>
  <c r="BB4" i="84"/>
  <c r="BC4" i="84"/>
  <c r="BD4" i="84"/>
  <c r="BE4" i="84"/>
  <c r="BF4" i="84"/>
  <c r="BG4" i="84"/>
  <c r="BH4" i="84"/>
  <c r="BI4" i="84"/>
  <c r="BJ4" i="84"/>
  <c r="BK4" i="84"/>
  <c r="BL4" i="84"/>
  <c r="BM4" i="84"/>
  <c r="BN4" i="84"/>
  <c r="BO4" i="84"/>
  <c r="BP4" i="84"/>
  <c r="BQ4" i="84"/>
  <c r="BR4" i="84"/>
  <c r="BS4" i="84"/>
  <c r="BT4" i="84"/>
  <c r="BU4" i="84"/>
  <c r="BV4" i="84"/>
  <c r="BW4" i="84"/>
  <c r="BX4" i="84"/>
  <c r="BY4" i="84"/>
  <c r="BZ4" i="84"/>
  <c r="CA4" i="84"/>
  <c r="CB4" i="84"/>
  <c r="CC4" i="84"/>
  <c r="CD4" i="84"/>
  <c r="CE4" i="84"/>
  <c r="CF4" i="84"/>
  <c r="CG4" i="84"/>
  <c r="CH4" i="84"/>
  <c r="CI4" i="84"/>
  <c r="CJ4" i="84"/>
  <c r="CK4" i="84"/>
  <c r="CL4" i="84"/>
  <c r="CM4" i="84"/>
  <c r="CN4" i="84"/>
  <c r="CO4" i="84"/>
  <c r="CP4" i="84"/>
  <c r="CQ4" i="84"/>
  <c r="CR4" i="84"/>
  <c r="CS4" i="84"/>
  <c r="CT4" i="84"/>
  <c r="CU4" i="84"/>
  <c r="CV4" i="84"/>
  <c r="CW4" i="84"/>
  <c r="CX4" i="84"/>
  <c r="CY4" i="84"/>
  <c r="CZ4" i="84"/>
  <c r="DA4" i="84"/>
  <c r="DB4" i="84"/>
  <c r="DC4" i="84"/>
  <c r="DD4" i="84"/>
  <c r="DE4" i="84"/>
  <c r="DF4" i="84"/>
  <c r="DG4" i="84"/>
  <c r="DH4" i="84"/>
  <c r="DI4" i="84"/>
  <c r="DJ4" i="84"/>
  <c r="DK4" i="84"/>
  <c r="DL4" i="84"/>
  <c r="DM4" i="84"/>
  <c r="DN4" i="84"/>
  <c r="DO4" i="84"/>
  <c r="DP4" i="84"/>
  <c r="DQ4" i="84"/>
  <c r="DR4" i="84"/>
  <c r="DS4" i="84"/>
  <c r="DT4" i="84"/>
  <c r="DU4" i="84"/>
  <c r="DV4" i="84"/>
  <c r="DW4" i="84"/>
  <c r="DX4" i="84"/>
  <c r="DY4" i="84"/>
  <c r="DZ4" i="84"/>
  <c r="EA4" i="84"/>
  <c r="EB4" i="84"/>
  <c r="EC4" i="84"/>
  <c r="ED4" i="84"/>
  <c r="EE4" i="84"/>
  <c r="EF4" i="84"/>
  <c r="EG4" i="84"/>
  <c r="EH4" i="84"/>
  <c r="EI4" i="84"/>
  <c r="EJ4" i="84"/>
  <c r="EK4" i="84"/>
  <c r="EL4" i="84"/>
  <c r="EM4" i="84"/>
  <c r="EN4" i="84"/>
  <c r="EO4" i="84"/>
  <c r="EP4" i="84"/>
  <c r="EQ4" i="84"/>
  <c r="ER4" i="84"/>
  <c r="ES4" i="84"/>
  <c r="ET4" i="84"/>
  <c r="EU4" i="84"/>
  <c r="EV4" i="84"/>
  <c r="EW4" i="84"/>
  <c r="EX4" i="84"/>
  <c r="EY4" i="84"/>
  <c r="EZ4" i="84"/>
  <c r="FA4" i="84"/>
  <c r="FB4" i="84"/>
  <c r="FC4" i="84"/>
  <c r="FD4" i="84"/>
  <c r="FE4" i="84"/>
  <c r="FF4" i="84"/>
  <c r="FG4" i="84"/>
  <c r="FH4" i="84"/>
  <c r="FI4" i="84"/>
  <c r="FJ4" i="84"/>
  <c r="FK4" i="84"/>
  <c r="FL4" i="84"/>
  <c r="FM4" i="84"/>
  <c r="FN4" i="84"/>
  <c r="FO4" i="84"/>
  <c r="FP4" i="84"/>
  <c r="FQ4" i="84"/>
  <c r="FR4" i="84"/>
  <c r="FS4" i="84"/>
  <c r="FT4" i="84"/>
  <c r="FU4" i="84"/>
  <c r="FV4" i="84"/>
  <c r="FW4" i="84"/>
  <c r="FX4" i="84"/>
  <c r="FY4" i="84"/>
  <c r="FZ4" i="84"/>
  <c r="GA4" i="84"/>
  <c r="GB4" i="84"/>
  <c r="GC4" i="84"/>
  <c r="GD4" i="84"/>
  <c r="GE4" i="84"/>
  <c r="GF4" i="84"/>
  <c r="GG4" i="84"/>
  <c r="GH4" i="84"/>
  <c r="GI4" i="84"/>
  <c r="GJ4" i="84"/>
  <c r="GK4" i="84"/>
  <c r="GL4" i="84"/>
  <c r="GM4" i="84"/>
  <c r="GN4" i="84"/>
  <c r="GO4" i="84"/>
  <c r="GP4" i="84"/>
  <c r="GQ4" i="84"/>
  <c r="D5" i="84"/>
  <c r="E5" i="84"/>
  <c r="F5" i="84"/>
  <c r="G5" i="84"/>
  <c r="H5" i="84"/>
  <c r="I5" i="84"/>
  <c r="J5" i="84"/>
  <c r="K5" i="84"/>
  <c r="L5" i="84"/>
  <c r="M5" i="84"/>
  <c r="N5" i="84"/>
  <c r="O5" i="84"/>
  <c r="P5" i="84"/>
  <c r="Q5" i="84"/>
  <c r="R5" i="84"/>
  <c r="S5" i="84"/>
  <c r="T5" i="84"/>
  <c r="U5" i="84"/>
  <c r="V5" i="84"/>
  <c r="W5" i="84"/>
  <c r="X5" i="84"/>
  <c r="Y5" i="84"/>
  <c r="Z5" i="84"/>
  <c r="AA5" i="84"/>
  <c r="AB5" i="84"/>
  <c r="AC5" i="84"/>
  <c r="AD5" i="84"/>
  <c r="AE5" i="84"/>
  <c r="AF5" i="84"/>
  <c r="AG5" i="84"/>
  <c r="AH5" i="84"/>
  <c r="AI5" i="84"/>
  <c r="AJ5" i="84"/>
  <c r="AK5" i="84"/>
  <c r="AL5" i="84"/>
  <c r="AM5" i="84"/>
  <c r="AN5" i="84"/>
  <c r="AO5" i="84"/>
  <c r="AP5" i="84"/>
  <c r="AQ5" i="84"/>
  <c r="AR5" i="84"/>
  <c r="AS5" i="84"/>
  <c r="AT5" i="84"/>
  <c r="AU5" i="84"/>
  <c r="AV5" i="84"/>
  <c r="AW5" i="84"/>
  <c r="AX5" i="84"/>
  <c r="AY5" i="84"/>
  <c r="AZ5" i="84"/>
  <c r="BA5" i="84"/>
  <c r="BB5" i="84"/>
  <c r="BC5" i="84"/>
  <c r="BD5" i="84"/>
  <c r="BE5" i="84"/>
  <c r="BF5" i="84"/>
  <c r="BG5" i="84"/>
  <c r="BH5" i="84"/>
  <c r="BI5" i="84"/>
  <c r="BJ5" i="84"/>
  <c r="BK5" i="84"/>
  <c r="BL5" i="84"/>
  <c r="BM5" i="84"/>
  <c r="BN5" i="84"/>
  <c r="BO5" i="84"/>
  <c r="BP5" i="84"/>
  <c r="BQ5" i="84"/>
  <c r="BR5" i="84"/>
  <c r="BS5" i="84"/>
  <c r="BT5" i="84"/>
  <c r="BU5" i="84"/>
  <c r="BV5" i="84"/>
  <c r="BW5" i="84"/>
  <c r="BX5" i="84"/>
  <c r="BY5" i="84"/>
  <c r="BZ5" i="84"/>
  <c r="CA5" i="84"/>
  <c r="CB5" i="84"/>
  <c r="CC5" i="84"/>
  <c r="CD5" i="84"/>
  <c r="CE5" i="84"/>
  <c r="CF5" i="84"/>
  <c r="CG5" i="84"/>
  <c r="CH5" i="84"/>
  <c r="CI5" i="84"/>
  <c r="CJ5" i="84"/>
  <c r="CK5" i="84"/>
  <c r="CL5" i="84"/>
  <c r="CM5" i="84"/>
  <c r="CN5" i="84"/>
  <c r="CO5" i="84"/>
  <c r="CP5" i="84"/>
  <c r="CQ5" i="84"/>
  <c r="CR5" i="84"/>
  <c r="CS5" i="84"/>
  <c r="CT5" i="84"/>
  <c r="CU5" i="84"/>
  <c r="CV5" i="84"/>
  <c r="CW5" i="84"/>
  <c r="CX5" i="84"/>
  <c r="CY5" i="84"/>
  <c r="CZ5" i="84"/>
  <c r="DA5" i="84"/>
  <c r="DB5" i="84"/>
  <c r="DC5" i="84"/>
  <c r="DD5" i="84"/>
  <c r="DE5" i="84"/>
  <c r="DF5" i="84"/>
  <c r="DG5" i="84"/>
  <c r="DH5" i="84"/>
  <c r="DI5" i="84"/>
  <c r="DJ5" i="84"/>
  <c r="DK5" i="84"/>
  <c r="DL5" i="84"/>
  <c r="DM5" i="84"/>
  <c r="DN5" i="84"/>
  <c r="DO5" i="84"/>
  <c r="DP5" i="84"/>
  <c r="DQ5" i="84"/>
  <c r="DR5" i="84"/>
  <c r="DS5" i="84"/>
  <c r="DT5" i="84"/>
  <c r="DU5" i="84"/>
  <c r="DV5" i="84"/>
  <c r="DW5" i="84"/>
  <c r="DX5" i="84"/>
  <c r="DY5" i="84"/>
  <c r="DZ5" i="84"/>
  <c r="EA5" i="84"/>
  <c r="EB5" i="84"/>
  <c r="EC5" i="84"/>
  <c r="ED5" i="84"/>
  <c r="EE5" i="84"/>
  <c r="EF5" i="84"/>
  <c r="EG5" i="84"/>
  <c r="EH5" i="84"/>
  <c r="EI5" i="84"/>
  <c r="EJ5" i="84"/>
  <c r="EK5" i="84"/>
  <c r="EL5" i="84"/>
  <c r="EM5" i="84"/>
  <c r="EN5" i="84"/>
  <c r="EO5" i="84"/>
  <c r="EP5" i="84"/>
  <c r="EQ5" i="84"/>
  <c r="ER5" i="84"/>
  <c r="ES5" i="84"/>
  <c r="ET5" i="84"/>
  <c r="EU5" i="84"/>
  <c r="EV5" i="84"/>
  <c r="EW5" i="84"/>
  <c r="EX5" i="84"/>
  <c r="EY5" i="84"/>
  <c r="EZ5" i="84"/>
  <c r="FA5" i="84"/>
  <c r="FB5" i="84"/>
  <c r="FC5" i="84"/>
  <c r="FD5" i="84"/>
  <c r="FE5" i="84"/>
  <c r="FF5" i="84"/>
  <c r="FG5" i="84"/>
  <c r="FH5" i="84"/>
  <c r="FI5" i="84"/>
  <c r="FJ5" i="84"/>
  <c r="FK5" i="84"/>
  <c r="FL5" i="84"/>
  <c r="FM5" i="84"/>
  <c r="FN5" i="84"/>
  <c r="FO5" i="84"/>
  <c r="FP5" i="84"/>
  <c r="FQ5" i="84"/>
  <c r="FR5" i="84"/>
  <c r="FS5" i="84"/>
  <c r="FT5" i="84"/>
  <c r="FU5" i="84"/>
  <c r="FV5" i="84"/>
  <c r="FW5" i="84"/>
  <c r="FX5" i="84"/>
  <c r="FY5" i="84"/>
  <c r="FZ5" i="84"/>
  <c r="GA5" i="84"/>
  <c r="GB5" i="84"/>
  <c r="GC5" i="84"/>
  <c r="GD5" i="84"/>
  <c r="GE5" i="84"/>
  <c r="GF5" i="84"/>
  <c r="GG5" i="84"/>
  <c r="GH5" i="84"/>
  <c r="GI5" i="84"/>
  <c r="GJ5" i="84"/>
  <c r="GK5" i="84"/>
  <c r="GL5" i="84"/>
  <c r="GM5" i="84"/>
  <c r="GN5" i="84"/>
  <c r="GO5" i="84"/>
  <c r="GP5" i="84"/>
  <c r="GQ5" i="84"/>
  <c r="C55" i="83"/>
  <c r="GR55" i="83"/>
  <c r="GQ55" i="83"/>
  <c r="GP55" i="83"/>
  <c r="GO55" i="83"/>
  <c r="GN55" i="83"/>
  <c r="GM55" i="83"/>
  <c r="GL55" i="83"/>
  <c r="GK55" i="83"/>
  <c r="GJ55" i="83"/>
  <c r="GI55" i="83"/>
  <c r="GH55" i="83"/>
  <c r="GG55" i="83"/>
  <c r="GF55" i="83"/>
  <c r="GE55" i="83"/>
  <c r="GD55" i="83"/>
  <c r="GC55" i="83"/>
  <c r="GB55" i="83"/>
  <c r="GA55" i="83"/>
  <c r="FZ55" i="83"/>
  <c r="FY55" i="83"/>
  <c r="FX55" i="83"/>
  <c r="FW55" i="83"/>
  <c r="FV55" i="83"/>
  <c r="FU55" i="83"/>
  <c r="FT55" i="83"/>
  <c r="FS55" i="83"/>
  <c r="FR55" i="83"/>
  <c r="FQ55" i="83"/>
  <c r="FP55" i="83"/>
  <c r="FO55" i="83"/>
  <c r="FN55" i="83"/>
  <c r="FM55" i="83"/>
  <c r="FL55" i="83"/>
  <c r="FK55" i="83"/>
  <c r="FJ55" i="83"/>
  <c r="FI55" i="83"/>
  <c r="FH55" i="83"/>
  <c r="FG55" i="83"/>
  <c r="FF55" i="83"/>
  <c r="FE55" i="83"/>
  <c r="FD55" i="83"/>
  <c r="FC55" i="83"/>
  <c r="FB55" i="83"/>
  <c r="FA55" i="83"/>
  <c r="EZ55" i="83"/>
  <c r="EY55" i="83"/>
  <c r="EX55" i="83"/>
  <c r="EW55" i="83"/>
  <c r="EV55" i="83"/>
  <c r="EU55" i="83"/>
  <c r="ET55" i="83"/>
  <c r="ES55" i="83"/>
  <c r="ER55" i="83"/>
  <c r="EQ55" i="83"/>
  <c r="EP55" i="83"/>
  <c r="EO55" i="83"/>
  <c r="EN55" i="83"/>
  <c r="EM55" i="83"/>
  <c r="EL55" i="83"/>
  <c r="EK55" i="83"/>
  <c r="EJ55" i="83"/>
  <c r="EI55" i="83"/>
  <c r="EH55" i="83"/>
  <c r="EG55" i="83"/>
  <c r="EF55" i="83"/>
  <c r="EE55" i="83"/>
  <c r="ED55" i="83"/>
  <c r="EC55" i="83"/>
  <c r="EB55" i="83"/>
  <c r="EA55" i="83"/>
  <c r="DZ55" i="83"/>
  <c r="DY55" i="83"/>
  <c r="DX55" i="83"/>
  <c r="DW55" i="83"/>
  <c r="DV55" i="83"/>
  <c r="DU55" i="83"/>
  <c r="DT55" i="83"/>
  <c r="DS55" i="83"/>
  <c r="DR55" i="83"/>
  <c r="DQ55" i="83"/>
  <c r="DP55" i="83"/>
  <c r="DO55" i="83"/>
  <c r="DN55" i="83"/>
  <c r="DM55" i="83"/>
  <c r="DL55" i="83"/>
  <c r="DK55" i="83"/>
  <c r="DJ55" i="83"/>
  <c r="DI55" i="83"/>
  <c r="DH55" i="83"/>
  <c r="DG55" i="83"/>
  <c r="DF55" i="83"/>
  <c r="DE55" i="83"/>
  <c r="DD55" i="83"/>
  <c r="DC55" i="83"/>
  <c r="DB55" i="83"/>
  <c r="DA55" i="83"/>
  <c r="CZ55" i="83"/>
  <c r="CY55" i="83"/>
  <c r="CX55" i="83"/>
  <c r="CW55" i="83"/>
  <c r="CV55" i="83"/>
  <c r="CU55" i="83"/>
  <c r="CT55" i="83"/>
  <c r="CS55" i="83"/>
  <c r="CR55" i="83"/>
  <c r="CQ55" i="83"/>
  <c r="CP55" i="83"/>
  <c r="CO55" i="83"/>
  <c r="CN55" i="83"/>
  <c r="CM55" i="83"/>
  <c r="CL55" i="83"/>
  <c r="CK55" i="83"/>
  <c r="CJ55" i="83"/>
  <c r="CI55" i="83"/>
  <c r="CH55" i="83"/>
  <c r="CG55" i="83"/>
  <c r="CF55" i="83"/>
  <c r="CE55" i="83"/>
  <c r="CD55" i="83"/>
  <c r="CC55" i="83"/>
  <c r="CB55" i="83"/>
  <c r="CA55" i="83"/>
  <c r="BZ55" i="83"/>
  <c r="BY55" i="83"/>
  <c r="BX55" i="83"/>
  <c r="BW55" i="83"/>
  <c r="BV55" i="83"/>
  <c r="BU55" i="83"/>
  <c r="BT55" i="83"/>
  <c r="BS55" i="83"/>
  <c r="BR55" i="83"/>
  <c r="BQ55" i="83"/>
  <c r="BP55" i="83"/>
  <c r="BO55" i="83"/>
  <c r="BN55" i="83"/>
  <c r="BM55" i="83"/>
  <c r="BL55" i="83"/>
  <c r="BK55" i="83"/>
  <c r="BJ55" i="83"/>
  <c r="BI55" i="83"/>
  <c r="BH55" i="83"/>
  <c r="BG55" i="83"/>
  <c r="BF55" i="83"/>
  <c r="BE55" i="83"/>
  <c r="BD55" i="83"/>
  <c r="BC55" i="83"/>
  <c r="BB55" i="83"/>
  <c r="BA55" i="83"/>
  <c r="AZ55" i="83"/>
  <c r="AY55" i="83"/>
  <c r="AX55" i="83"/>
  <c r="AW55" i="83"/>
  <c r="AV55" i="83"/>
  <c r="AU55" i="83"/>
  <c r="AT55" i="83"/>
  <c r="AS55" i="83"/>
  <c r="AR55" i="83"/>
  <c r="AQ55" i="83"/>
  <c r="AP55" i="83"/>
  <c r="AO55" i="83"/>
  <c r="AN55" i="83"/>
  <c r="AM55" i="83"/>
  <c r="AL55" i="83"/>
  <c r="AK55" i="83"/>
  <c r="AJ55" i="83"/>
  <c r="AI55" i="83"/>
  <c r="AH55" i="83"/>
  <c r="AG55" i="83"/>
  <c r="AF55" i="83"/>
  <c r="AE55" i="83"/>
  <c r="AD55" i="83"/>
  <c r="AC55" i="83"/>
  <c r="AB55" i="83"/>
  <c r="AA55" i="83"/>
  <c r="Z55" i="83"/>
  <c r="Y55" i="83"/>
  <c r="X55" i="83"/>
  <c r="W55" i="83"/>
  <c r="V55" i="83"/>
  <c r="U55" i="83"/>
  <c r="T55" i="83"/>
  <c r="S55" i="83"/>
  <c r="R55" i="83"/>
  <c r="Q55" i="83"/>
  <c r="P55" i="83"/>
  <c r="O55" i="83"/>
  <c r="N55" i="83"/>
  <c r="M55" i="83"/>
  <c r="L55" i="83"/>
  <c r="K55" i="83"/>
  <c r="J55" i="83"/>
  <c r="I55" i="83"/>
  <c r="H55" i="83"/>
  <c r="G55" i="83"/>
  <c r="F55" i="83"/>
  <c r="E55" i="83"/>
  <c r="D55" i="83"/>
  <c r="D8" i="48"/>
  <c r="E8" i="48"/>
  <c r="F8" i="48"/>
  <c r="G8" i="48"/>
  <c r="H8" i="48"/>
  <c r="I8" i="48"/>
  <c r="J8" i="48"/>
  <c r="K8" i="48"/>
  <c r="L8" i="48"/>
  <c r="M8" i="48"/>
  <c r="N8" i="48"/>
  <c r="O8" i="48"/>
  <c r="P8" i="48"/>
  <c r="Q8" i="48"/>
  <c r="R8" i="48"/>
  <c r="S8" i="48"/>
  <c r="T8" i="48"/>
  <c r="U8" i="48"/>
  <c r="V8" i="48"/>
  <c r="W8" i="48"/>
  <c r="X8" i="48"/>
  <c r="Y8" i="48"/>
  <c r="C8" i="48"/>
  <c r="D20" i="48"/>
  <c r="E20" i="48"/>
  <c r="F20" i="48"/>
  <c r="G20" i="48"/>
  <c r="H20" i="48"/>
  <c r="I20" i="48"/>
  <c r="J20" i="48"/>
  <c r="K20" i="48"/>
  <c r="L20" i="48"/>
  <c r="M20" i="48"/>
  <c r="N20" i="48"/>
  <c r="O20" i="48"/>
  <c r="P20" i="48"/>
  <c r="Q20" i="48"/>
  <c r="R20" i="48"/>
  <c r="S20" i="48"/>
  <c r="T20" i="48"/>
  <c r="U20" i="48"/>
  <c r="V20" i="48"/>
  <c r="W20" i="48"/>
  <c r="X20" i="48"/>
  <c r="Y20" i="48"/>
  <c r="C20" i="48"/>
  <c r="Q5" i="76"/>
  <c r="Q6" i="76"/>
  <c r="Q7" i="76"/>
  <c r="Q8" i="76"/>
  <c r="Q9" i="76"/>
  <c r="Q10" i="76"/>
  <c r="Q11" i="76"/>
  <c r="Q12" i="76"/>
  <c r="Q13" i="76"/>
  <c r="Q5" i="69"/>
  <c r="Q6" i="69"/>
  <c r="Q7" i="69"/>
  <c r="Q8" i="69"/>
  <c r="Q9" i="69"/>
  <c r="Q10" i="69"/>
  <c r="Q11" i="69"/>
  <c r="Q12" i="69"/>
  <c r="Q13" i="69"/>
  <c r="Q5" i="67"/>
  <c r="Q6" i="67"/>
  <c r="Q7" i="67"/>
  <c r="Q8" i="67"/>
  <c r="Q9" i="67"/>
  <c r="Q10" i="67"/>
  <c r="Q11" i="67"/>
  <c r="Q12" i="67"/>
  <c r="Q13" i="67"/>
  <c r="Q5" i="72"/>
  <c r="Q6" i="72"/>
  <c r="Q7" i="72"/>
  <c r="Q8" i="72"/>
  <c r="Q9" i="72"/>
  <c r="Q10" i="72"/>
  <c r="Q11" i="72"/>
  <c r="Q12" i="72"/>
  <c r="Q13" i="72"/>
  <c r="Q5" i="68"/>
  <c r="Q6" i="68"/>
  <c r="Q7" i="68"/>
  <c r="Q8" i="68"/>
  <c r="Q9" i="68"/>
  <c r="Q10" i="68"/>
  <c r="Q11" i="68"/>
  <c r="Q12" i="68"/>
  <c r="Q13" i="68"/>
  <c r="Q5" i="73"/>
  <c r="Q6" i="73"/>
  <c r="Q7" i="73"/>
  <c r="Q8" i="73"/>
  <c r="Q9" i="73"/>
  <c r="Q10" i="73"/>
  <c r="Q11" i="73"/>
  <c r="Q12" i="73"/>
  <c r="Q13" i="73"/>
  <c r="L5" i="79"/>
  <c r="L5" i="80" s="1"/>
  <c r="L6" i="79"/>
  <c r="L6" i="80" s="1"/>
  <c r="L7" i="79"/>
  <c r="L7" i="80" s="1"/>
  <c r="L8" i="79"/>
  <c r="L8" i="80" s="1"/>
  <c r="L9" i="79"/>
  <c r="L9" i="80" s="1"/>
  <c r="L10" i="79"/>
  <c r="L10" i="80" s="1"/>
  <c r="L11" i="79"/>
  <c r="L11" i="80" s="1"/>
  <c r="L12" i="79"/>
  <c r="L12" i="80" s="1"/>
  <c r="L13" i="79"/>
  <c r="L13" i="80" s="1"/>
  <c r="AE56" i="71" l="1"/>
  <c r="AE30" i="71"/>
  <c r="AF37" i="71"/>
  <c r="AE50" i="71"/>
  <c r="AE59" i="71"/>
  <c r="AE37" i="71"/>
  <c r="AE4" i="71"/>
  <c r="AF59" i="71"/>
  <c r="AF30" i="71"/>
  <c r="AF4" i="71"/>
  <c r="AF3" i="71" s="1"/>
  <c r="AE18" i="71"/>
  <c r="AE24" i="71"/>
  <c r="AF24" i="71"/>
  <c r="AE42" i="71"/>
  <c r="AF50" i="71"/>
  <c r="AF18" i="71"/>
  <c r="AF42" i="71"/>
  <c r="L4" i="79"/>
  <c r="V52" i="69"/>
  <c r="U52" i="69"/>
  <c r="W52" i="69"/>
  <c r="T52" i="69"/>
  <c r="AE3" i="71" l="1"/>
  <c r="J37" i="80"/>
  <c r="R41" i="80"/>
  <c r="Q52" i="80"/>
  <c r="H12" i="80"/>
  <c r="H30" i="80"/>
  <c r="H46" i="80"/>
  <c r="R5" i="79"/>
  <c r="R5" i="80" s="1"/>
  <c r="S5" i="79"/>
  <c r="S5" i="80" s="1"/>
  <c r="T5" i="79"/>
  <c r="T5" i="80" s="1"/>
  <c r="U5" i="79"/>
  <c r="V5" i="79"/>
  <c r="V5" i="80" s="1"/>
  <c r="W5" i="79"/>
  <c r="W5" i="80" s="1"/>
  <c r="X5" i="79"/>
  <c r="X5" i="80" s="1"/>
  <c r="Y5" i="79"/>
  <c r="Z5" i="79"/>
  <c r="Z5" i="80" s="1"/>
  <c r="R6" i="79"/>
  <c r="R6" i="80" s="1"/>
  <c r="S6" i="79"/>
  <c r="S6" i="80" s="1"/>
  <c r="T6" i="79"/>
  <c r="U6" i="79"/>
  <c r="U6" i="80" s="1"/>
  <c r="V6" i="79"/>
  <c r="V6" i="80" s="1"/>
  <c r="W6" i="79"/>
  <c r="W6" i="80" s="1"/>
  <c r="X6" i="79"/>
  <c r="Y6" i="79"/>
  <c r="Y6" i="80" s="1"/>
  <c r="Z6" i="79"/>
  <c r="Z6" i="80" s="1"/>
  <c r="R7" i="79"/>
  <c r="R7" i="80" s="1"/>
  <c r="S7" i="79"/>
  <c r="S7" i="80" s="1"/>
  <c r="T7" i="79"/>
  <c r="T7" i="80" s="1"/>
  <c r="U7" i="79"/>
  <c r="U7" i="80" s="1"/>
  <c r="V7" i="79"/>
  <c r="V7" i="80" s="1"/>
  <c r="W7" i="79"/>
  <c r="W7" i="80" s="1"/>
  <c r="X7" i="79"/>
  <c r="X7" i="80" s="1"/>
  <c r="Y7" i="79"/>
  <c r="Y7" i="80" s="1"/>
  <c r="Z7" i="79"/>
  <c r="Z7" i="80" s="1"/>
  <c r="R8" i="79"/>
  <c r="S8" i="79"/>
  <c r="S8" i="80" s="1"/>
  <c r="T8" i="79"/>
  <c r="T8" i="80" s="1"/>
  <c r="U8" i="79"/>
  <c r="U8" i="80" s="1"/>
  <c r="V8" i="79"/>
  <c r="W8" i="79"/>
  <c r="W8" i="80" s="1"/>
  <c r="X8" i="79"/>
  <c r="X8" i="80" s="1"/>
  <c r="Y8" i="79"/>
  <c r="Y8" i="80" s="1"/>
  <c r="Z8" i="79"/>
  <c r="R9" i="79"/>
  <c r="R9" i="80" s="1"/>
  <c r="S9" i="79"/>
  <c r="S9" i="80" s="1"/>
  <c r="T9" i="79"/>
  <c r="T9" i="80" s="1"/>
  <c r="U9" i="79"/>
  <c r="U9" i="80" s="1"/>
  <c r="V9" i="79"/>
  <c r="V9" i="80" s="1"/>
  <c r="W9" i="79"/>
  <c r="W9" i="80" s="1"/>
  <c r="X9" i="79"/>
  <c r="X9" i="80" s="1"/>
  <c r="Y9" i="79"/>
  <c r="Y9" i="80" s="1"/>
  <c r="Z9" i="79"/>
  <c r="Z9" i="80" s="1"/>
  <c r="R10" i="79"/>
  <c r="R10" i="80" s="1"/>
  <c r="S10" i="79"/>
  <c r="S10" i="80" s="1"/>
  <c r="T10" i="79"/>
  <c r="T10" i="80" s="1"/>
  <c r="U10" i="79"/>
  <c r="U10" i="80" s="1"/>
  <c r="V10" i="79"/>
  <c r="V10" i="80" s="1"/>
  <c r="W10" i="79"/>
  <c r="W10" i="80" s="1"/>
  <c r="X10" i="79"/>
  <c r="X10" i="80" s="1"/>
  <c r="Y10" i="79"/>
  <c r="Y10" i="80" s="1"/>
  <c r="Z10" i="79"/>
  <c r="Z10" i="80" s="1"/>
  <c r="R11" i="79"/>
  <c r="R11" i="80" s="1"/>
  <c r="S11" i="79"/>
  <c r="S11" i="80" s="1"/>
  <c r="T11" i="79"/>
  <c r="T11" i="80" s="1"/>
  <c r="U11" i="79"/>
  <c r="U11" i="80" s="1"/>
  <c r="V11" i="79"/>
  <c r="V11" i="80" s="1"/>
  <c r="W11" i="79"/>
  <c r="W11" i="80" s="1"/>
  <c r="X11" i="79"/>
  <c r="X11" i="80" s="1"/>
  <c r="Y11" i="79"/>
  <c r="Y11" i="80" s="1"/>
  <c r="Z11" i="79"/>
  <c r="Z11" i="80" s="1"/>
  <c r="R12" i="79"/>
  <c r="R12" i="80" s="1"/>
  <c r="S12" i="79"/>
  <c r="S12" i="80" s="1"/>
  <c r="T12" i="79"/>
  <c r="T12" i="80" s="1"/>
  <c r="U12" i="79"/>
  <c r="U12" i="80" s="1"/>
  <c r="V12" i="79"/>
  <c r="V12" i="80" s="1"/>
  <c r="W12" i="79"/>
  <c r="W12" i="80" s="1"/>
  <c r="X12" i="79"/>
  <c r="X12" i="80" s="1"/>
  <c r="Y12" i="79"/>
  <c r="Y12" i="80" s="1"/>
  <c r="Z12" i="79"/>
  <c r="Z12" i="80" s="1"/>
  <c r="R13" i="79"/>
  <c r="R13" i="80" s="1"/>
  <c r="S13" i="79"/>
  <c r="S13" i="80" s="1"/>
  <c r="T13" i="79"/>
  <c r="T13" i="80" s="1"/>
  <c r="U13" i="79"/>
  <c r="U13" i="80" s="1"/>
  <c r="V13" i="79"/>
  <c r="V13" i="80" s="1"/>
  <c r="W13" i="79"/>
  <c r="W13" i="80" s="1"/>
  <c r="X13" i="79"/>
  <c r="X13" i="80" s="1"/>
  <c r="Y13" i="79"/>
  <c r="Y13" i="80" s="1"/>
  <c r="Z13" i="79"/>
  <c r="Z13" i="80" s="1"/>
  <c r="R14" i="79"/>
  <c r="R14" i="80" s="1"/>
  <c r="S14" i="79"/>
  <c r="S14" i="80" s="1"/>
  <c r="T14" i="79"/>
  <c r="T14" i="80" s="1"/>
  <c r="U14" i="79"/>
  <c r="U14" i="80" s="1"/>
  <c r="V14" i="79"/>
  <c r="V14" i="80" s="1"/>
  <c r="W14" i="79"/>
  <c r="W14" i="80" s="1"/>
  <c r="X14" i="79"/>
  <c r="X14" i="80" s="1"/>
  <c r="Y14" i="79"/>
  <c r="Y14" i="80" s="1"/>
  <c r="Z14" i="79"/>
  <c r="Z14" i="80" s="1"/>
  <c r="R15" i="79"/>
  <c r="R15" i="80" s="1"/>
  <c r="S15" i="79"/>
  <c r="S15" i="80" s="1"/>
  <c r="T15" i="79"/>
  <c r="T15" i="80" s="1"/>
  <c r="U15" i="79"/>
  <c r="U15" i="80" s="1"/>
  <c r="V15" i="79"/>
  <c r="V15" i="80" s="1"/>
  <c r="W15" i="79"/>
  <c r="W15" i="80" s="1"/>
  <c r="X15" i="79"/>
  <c r="X15" i="80" s="1"/>
  <c r="Y15" i="79"/>
  <c r="Y15" i="80" s="1"/>
  <c r="Z15" i="79"/>
  <c r="Z15" i="80" s="1"/>
  <c r="R16" i="79"/>
  <c r="R16" i="80" s="1"/>
  <c r="S16" i="79"/>
  <c r="S16" i="80" s="1"/>
  <c r="T16" i="79"/>
  <c r="T16" i="80" s="1"/>
  <c r="U16" i="79"/>
  <c r="U16" i="80" s="1"/>
  <c r="V16" i="79"/>
  <c r="V16" i="80" s="1"/>
  <c r="W16" i="79"/>
  <c r="W16" i="80" s="1"/>
  <c r="X16" i="79"/>
  <c r="X16" i="80" s="1"/>
  <c r="Y16" i="79"/>
  <c r="Y16" i="80" s="1"/>
  <c r="Z16" i="79"/>
  <c r="Z16" i="80" s="1"/>
  <c r="R17" i="79"/>
  <c r="R17" i="80" s="1"/>
  <c r="S17" i="79"/>
  <c r="S17" i="80" s="1"/>
  <c r="T17" i="79"/>
  <c r="T17" i="80" s="1"/>
  <c r="U17" i="79"/>
  <c r="U17" i="80" s="1"/>
  <c r="V17" i="79"/>
  <c r="V17" i="80" s="1"/>
  <c r="W17" i="79"/>
  <c r="W17" i="80" s="1"/>
  <c r="X17" i="79"/>
  <c r="X17" i="80" s="1"/>
  <c r="Y17" i="79"/>
  <c r="Y17" i="80" s="1"/>
  <c r="Z17" i="79"/>
  <c r="Z17" i="80" s="1"/>
  <c r="R18" i="79"/>
  <c r="R18" i="80" s="1"/>
  <c r="S18" i="79"/>
  <c r="S18" i="80" s="1"/>
  <c r="T18" i="79"/>
  <c r="T18" i="80" s="1"/>
  <c r="U18" i="79"/>
  <c r="U18" i="80" s="1"/>
  <c r="V18" i="79"/>
  <c r="V18" i="80" s="1"/>
  <c r="W18" i="79"/>
  <c r="W18" i="80" s="1"/>
  <c r="X18" i="79"/>
  <c r="X18" i="80" s="1"/>
  <c r="Y18" i="79"/>
  <c r="Y18" i="80" s="1"/>
  <c r="Z18" i="79"/>
  <c r="Z18" i="80" s="1"/>
  <c r="R19" i="79"/>
  <c r="R19" i="80" s="1"/>
  <c r="S19" i="79"/>
  <c r="S19" i="80" s="1"/>
  <c r="T19" i="79"/>
  <c r="T19" i="80" s="1"/>
  <c r="U19" i="79"/>
  <c r="U19" i="80" s="1"/>
  <c r="V19" i="79"/>
  <c r="V19" i="80" s="1"/>
  <c r="W19" i="79"/>
  <c r="W19" i="80" s="1"/>
  <c r="X19" i="79"/>
  <c r="X19" i="80" s="1"/>
  <c r="Y19" i="79"/>
  <c r="Y19" i="80" s="1"/>
  <c r="Z19" i="79"/>
  <c r="Z19" i="80" s="1"/>
  <c r="R20" i="79"/>
  <c r="R20" i="80" s="1"/>
  <c r="S20" i="79"/>
  <c r="S20" i="80" s="1"/>
  <c r="T20" i="79"/>
  <c r="T20" i="80" s="1"/>
  <c r="U20" i="79"/>
  <c r="U20" i="80" s="1"/>
  <c r="V20" i="79"/>
  <c r="V20" i="80" s="1"/>
  <c r="W20" i="79"/>
  <c r="W20" i="80" s="1"/>
  <c r="X20" i="79"/>
  <c r="X20" i="80" s="1"/>
  <c r="Y20" i="79"/>
  <c r="Y20" i="80" s="1"/>
  <c r="Z20" i="79"/>
  <c r="Z20" i="80" s="1"/>
  <c r="R21" i="79"/>
  <c r="R21" i="80" s="1"/>
  <c r="S21" i="79"/>
  <c r="S21" i="80" s="1"/>
  <c r="T21" i="79"/>
  <c r="T21" i="80" s="1"/>
  <c r="U21" i="79"/>
  <c r="U21" i="80" s="1"/>
  <c r="V21" i="79"/>
  <c r="V21" i="80" s="1"/>
  <c r="W21" i="79"/>
  <c r="W21" i="80" s="1"/>
  <c r="X21" i="79"/>
  <c r="X21" i="80" s="1"/>
  <c r="Y21" i="79"/>
  <c r="Y21" i="80" s="1"/>
  <c r="Z21" i="79"/>
  <c r="Z21" i="80" s="1"/>
  <c r="R22" i="79"/>
  <c r="R22" i="80" s="1"/>
  <c r="S22" i="79"/>
  <c r="S22" i="80" s="1"/>
  <c r="T22" i="79"/>
  <c r="T22" i="80" s="1"/>
  <c r="U22" i="79"/>
  <c r="U22" i="80" s="1"/>
  <c r="V22" i="79"/>
  <c r="V22" i="80" s="1"/>
  <c r="W22" i="79"/>
  <c r="W22" i="80" s="1"/>
  <c r="X22" i="79"/>
  <c r="X22" i="80" s="1"/>
  <c r="Y22" i="79"/>
  <c r="Y22" i="80" s="1"/>
  <c r="Z22" i="79"/>
  <c r="Z22" i="80" s="1"/>
  <c r="R23" i="79"/>
  <c r="R23" i="80" s="1"/>
  <c r="S23" i="79"/>
  <c r="S23" i="80" s="1"/>
  <c r="T23" i="79"/>
  <c r="T23" i="80" s="1"/>
  <c r="U23" i="79"/>
  <c r="U23" i="80" s="1"/>
  <c r="V23" i="79"/>
  <c r="V23" i="80" s="1"/>
  <c r="W23" i="79"/>
  <c r="W23" i="80" s="1"/>
  <c r="X23" i="79"/>
  <c r="X23" i="80" s="1"/>
  <c r="Y23" i="79"/>
  <c r="Y23" i="80" s="1"/>
  <c r="Z23" i="79"/>
  <c r="Z23" i="80" s="1"/>
  <c r="R24" i="79"/>
  <c r="R24" i="80" s="1"/>
  <c r="S24" i="79"/>
  <c r="S24" i="80" s="1"/>
  <c r="T24" i="79"/>
  <c r="T24" i="80" s="1"/>
  <c r="U24" i="79"/>
  <c r="U24" i="80" s="1"/>
  <c r="V24" i="79"/>
  <c r="V24" i="80" s="1"/>
  <c r="W24" i="79"/>
  <c r="W24" i="80" s="1"/>
  <c r="X24" i="79"/>
  <c r="X24" i="80" s="1"/>
  <c r="Y24" i="79"/>
  <c r="Y24" i="80" s="1"/>
  <c r="Z24" i="79"/>
  <c r="Z24" i="80" s="1"/>
  <c r="R25" i="79"/>
  <c r="R25" i="80" s="1"/>
  <c r="S25" i="79"/>
  <c r="S25" i="80" s="1"/>
  <c r="T25" i="79"/>
  <c r="T25" i="80" s="1"/>
  <c r="U25" i="79"/>
  <c r="U25" i="80" s="1"/>
  <c r="V25" i="79"/>
  <c r="V25" i="80" s="1"/>
  <c r="W25" i="79"/>
  <c r="W25" i="80" s="1"/>
  <c r="X25" i="79"/>
  <c r="X25" i="80" s="1"/>
  <c r="Y25" i="79"/>
  <c r="Y25" i="80" s="1"/>
  <c r="Z25" i="79"/>
  <c r="Z25" i="80" s="1"/>
  <c r="R26" i="79"/>
  <c r="R26" i="80" s="1"/>
  <c r="S26" i="79"/>
  <c r="S26" i="80" s="1"/>
  <c r="T26" i="79"/>
  <c r="T26" i="80" s="1"/>
  <c r="U26" i="79"/>
  <c r="U26" i="80" s="1"/>
  <c r="V26" i="79"/>
  <c r="V26" i="80" s="1"/>
  <c r="W26" i="79"/>
  <c r="W26" i="80" s="1"/>
  <c r="X26" i="79"/>
  <c r="X26" i="80" s="1"/>
  <c r="Y26" i="79"/>
  <c r="Y26" i="80" s="1"/>
  <c r="Z26" i="79"/>
  <c r="Z26" i="80" s="1"/>
  <c r="R27" i="79"/>
  <c r="R27" i="80" s="1"/>
  <c r="S27" i="79"/>
  <c r="S27" i="80" s="1"/>
  <c r="T27" i="79"/>
  <c r="T27" i="80" s="1"/>
  <c r="U27" i="79"/>
  <c r="U27" i="80" s="1"/>
  <c r="V27" i="79"/>
  <c r="V27" i="80" s="1"/>
  <c r="W27" i="79"/>
  <c r="W27" i="80" s="1"/>
  <c r="X27" i="79"/>
  <c r="X27" i="80" s="1"/>
  <c r="Y27" i="79"/>
  <c r="Y27" i="80" s="1"/>
  <c r="Z27" i="79"/>
  <c r="Z27" i="80" s="1"/>
  <c r="R28" i="79"/>
  <c r="R28" i="80" s="1"/>
  <c r="S28" i="79"/>
  <c r="S28" i="80" s="1"/>
  <c r="T28" i="79"/>
  <c r="T28" i="80" s="1"/>
  <c r="U28" i="79"/>
  <c r="U28" i="80" s="1"/>
  <c r="V28" i="79"/>
  <c r="V28" i="80" s="1"/>
  <c r="W28" i="79"/>
  <c r="W28" i="80" s="1"/>
  <c r="X28" i="79"/>
  <c r="X28" i="80" s="1"/>
  <c r="Y28" i="79"/>
  <c r="Y28" i="80" s="1"/>
  <c r="Z28" i="79"/>
  <c r="Z28" i="80" s="1"/>
  <c r="R29" i="79"/>
  <c r="R29" i="80" s="1"/>
  <c r="S29" i="79"/>
  <c r="S29" i="80" s="1"/>
  <c r="T29" i="79"/>
  <c r="T29" i="80" s="1"/>
  <c r="U29" i="79"/>
  <c r="U29" i="80" s="1"/>
  <c r="V29" i="79"/>
  <c r="V29" i="80" s="1"/>
  <c r="W29" i="79"/>
  <c r="W29" i="80" s="1"/>
  <c r="X29" i="79"/>
  <c r="X29" i="80" s="1"/>
  <c r="Y29" i="79"/>
  <c r="Y29" i="80" s="1"/>
  <c r="Z29" i="79"/>
  <c r="Z29" i="80" s="1"/>
  <c r="R30" i="79"/>
  <c r="R30" i="80" s="1"/>
  <c r="S30" i="79"/>
  <c r="S30" i="80" s="1"/>
  <c r="T30" i="79"/>
  <c r="T30" i="80" s="1"/>
  <c r="U30" i="79"/>
  <c r="U30" i="80" s="1"/>
  <c r="V30" i="79"/>
  <c r="V30" i="80" s="1"/>
  <c r="W30" i="79"/>
  <c r="W30" i="80" s="1"/>
  <c r="X30" i="79"/>
  <c r="X30" i="80" s="1"/>
  <c r="Y30" i="79"/>
  <c r="Y30" i="80" s="1"/>
  <c r="Z30" i="79"/>
  <c r="Z30" i="80" s="1"/>
  <c r="R31" i="79"/>
  <c r="R31" i="80" s="1"/>
  <c r="S31" i="79"/>
  <c r="S31" i="80" s="1"/>
  <c r="T31" i="79"/>
  <c r="T31" i="80" s="1"/>
  <c r="U31" i="79"/>
  <c r="U31" i="80" s="1"/>
  <c r="V31" i="79"/>
  <c r="V31" i="80" s="1"/>
  <c r="W31" i="79"/>
  <c r="W31" i="80" s="1"/>
  <c r="X31" i="79"/>
  <c r="X31" i="80" s="1"/>
  <c r="Y31" i="79"/>
  <c r="Y31" i="80" s="1"/>
  <c r="Z31" i="79"/>
  <c r="Z31" i="80" s="1"/>
  <c r="R32" i="79"/>
  <c r="R32" i="80" s="1"/>
  <c r="S32" i="79"/>
  <c r="S32" i="80" s="1"/>
  <c r="T32" i="79"/>
  <c r="T32" i="80" s="1"/>
  <c r="U32" i="79"/>
  <c r="U32" i="80" s="1"/>
  <c r="V32" i="79"/>
  <c r="V32" i="80" s="1"/>
  <c r="W32" i="79"/>
  <c r="W32" i="80" s="1"/>
  <c r="X32" i="79"/>
  <c r="X32" i="80" s="1"/>
  <c r="Y32" i="79"/>
  <c r="Y32" i="80" s="1"/>
  <c r="Z32" i="79"/>
  <c r="Z32" i="80" s="1"/>
  <c r="R33" i="79"/>
  <c r="R33" i="80" s="1"/>
  <c r="S33" i="79"/>
  <c r="S33" i="80" s="1"/>
  <c r="T33" i="79"/>
  <c r="T33" i="80" s="1"/>
  <c r="U33" i="79"/>
  <c r="U33" i="80" s="1"/>
  <c r="V33" i="79"/>
  <c r="V33" i="80" s="1"/>
  <c r="W33" i="79"/>
  <c r="W33" i="80" s="1"/>
  <c r="X33" i="79"/>
  <c r="X33" i="80" s="1"/>
  <c r="Y33" i="79"/>
  <c r="Y33" i="80" s="1"/>
  <c r="Z33" i="79"/>
  <c r="Z33" i="80" s="1"/>
  <c r="R34" i="79"/>
  <c r="R34" i="80" s="1"/>
  <c r="S34" i="79"/>
  <c r="S34" i="80" s="1"/>
  <c r="T34" i="79"/>
  <c r="T34" i="80" s="1"/>
  <c r="U34" i="79"/>
  <c r="U34" i="80" s="1"/>
  <c r="V34" i="79"/>
  <c r="V34" i="80" s="1"/>
  <c r="W34" i="79"/>
  <c r="W34" i="80" s="1"/>
  <c r="X34" i="79"/>
  <c r="X34" i="80" s="1"/>
  <c r="Y34" i="79"/>
  <c r="Y34" i="80" s="1"/>
  <c r="Z34" i="79"/>
  <c r="Z34" i="80" s="1"/>
  <c r="R35" i="79"/>
  <c r="R35" i="80" s="1"/>
  <c r="S35" i="79"/>
  <c r="S35" i="80" s="1"/>
  <c r="T35" i="79"/>
  <c r="T35" i="80" s="1"/>
  <c r="U35" i="79"/>
  <c r="U35" i="80" s="1"/>
  <c r="V35" i="79"/>
  <c r="V35" i="80" s="1"/>
  <c r="W35" i="79"/>
  <c r="W35" i="80" s="1"/>
  <c r="X35" i="79"/>
  <c r="X35" i="80" s="1"/>
  <c r="Y35" i="79"/>
  <c r="Y35" i="80" s="1"/>
  <c r="Z35" i="79"/>
  <c r="Z35" i="80" s="1"/>
  <c r="R36" i="79"/>
  <c r="R36" i="80" s="1"/>
  <c r="S36" i="79"/>
  <c r="S36" i="80" s="1"/>
  <c r="T36" i="79"/>
  <c r="T36" i="80" s="1"/>
  <c r="U36" i="79"/>
  <c r="U36" i="80" s="1"/>
  <c r="V36" i="79"/>
  <c r="V36" i="80" s="1"/>
  <c r="W36" i="79"/>
  <c r="W36" i="80" s="1"/>
  <c r="X36" i="79"/>
  <c r="X36" i="80" s="1"/>
  <c r="Y36" i="79"/>
  <c r="Y36" i="80" s="1"/>
  <c r="Z36" i="79"/>
  <c r="Z36" i="80" s="1"/>
  <c r="R37" i="79"/>
  <c r="R37" i="80" s="1"/>
  <c r="S37" i="79"/>
  <c r="S37" i="80" s="1"/>
  <c r="T37" i="79"/>
  <c r="T37" i="80" s="1"/>
  <c r="U37" i="79"/>
  <c r="U37" i="80" s="1"/>
  <c r="V37" i="79"/>
  <c r="V37" i="80" s="1"/>
  <c r="W37" i="79"/>
  <c r="W37" i="80" s="1"/>
  <c r="X37" i="79"/>
  <c r="X37" i="80" s="1"/>
  <c r="Y37" i="79"/>
  <c r="Y37" i="80" s="1"/>
  <c r="Z37" i="79"/>
  <c r="Z37" i="80" s="1"/>
  <c r="R38" i="79"/>
  <c r="R38" i="80" s="1"/>
  <c r="S38" i="79"/>
  <c r="S38" i="80" s="1"/>
  <c r="T38" i="79"/>
  <c r="T38" i="80" s="1"/>
  <c r="U38" i="79"/>
  <c r="U38" i="80" s="1"/>
  <c r="V38" i="79"/>
  <c r="V38" i="80" s="1"/>
  <c r="W38" i="79"/>
  <c r="W38" i="80" s="1"/>
  <c r="X38" i="79"/>
  <c r="X38" i="80" s="1"/>
  <c r="Y38" i="79"/>
  <c r="Y38" i="80" s="1"/>
  <c r="Z38" i="79"/>
  <c r="Z38" i="80" s="1"/>
  <c r="R39" i="79"/>
  <c r="R39" i="80" s="1"/>
  <c r="S39" i="79"/>
  <c r="S39" i="80" s="1"/>
  <c r="T39" i="79"/>
  <c r="T39" i="80" s="1"/>
  <c r="U39" i="79"/>
  <c r="U39" i="80" s="1"/>
  <c r="V39" i="79"/>
  <c r="V39" i="80" s="1"/>
  <c r="W39" i="79"/>
  <c r="W39" i="80" s="1"/>
  <c r="X39" i="79"/>
  <c r="X39" i="80" s="1"/>
  <c r="Y39" i="79"/>
  <c r="Y39" i="80" s="1"/>
  <c r="Z39" i="79"/>
  <c r="Z39" i="80" s="1"/>
  <c r="R40" i="79"/>
  <c r="R40" i="80" s="1"/>
  <c r="S40" i="79"/>
  <c r="S40" i="80" s="1"/>
  <c r="T40" i="79"/>
  <c r="T40" i="80" s="1"/>
  <c r="U40" i="79"/>
  <c r="U40" i="80" s="1"/>
  <c r="V40" i="79"/>
  <c r="V40" i="80" s="1"/>
  <c r="W40" i="79"/>
  <c r="W40" i="80" s="1"/>
  <c r="X40" i="79"/>
  <c r="X40" i="80" s="1"/>
  <c r="Y40" i="79"/>
  <c r="Y40" i="80" s="1"/>
  <c r="Z40" i="79"/>
  <c r="Z40" i="80" s="1"/>
  <c r="R41" i="79"/>
  <c r="S41" i="79"/>
  <c r="S41" i="80" s="1"/>
  <c r="T41" i="79"/>
  <c r="T41" i="80" s="1"/>
  <c r="U41" i="79"/>
  <c r="U41" i="80" s="1"/>
  <c r="V41" i="79"/>
  <c r="V41" i="80" s="1"/>
  <c r="W41" i="79"/>
  <c r="W41" i="80" s="1"/>
  <c r="X41" i="79"/>
  <c r="X41" i="80" s="1"/>
  <c r="Y41" i="79"/>
  <c r="Y41" i="80" s="1"/>
  <c r="Z41" i="79"/>
  <c r="Z41" i="80" s="1"/>
  <c r="R42" i="79"/>
  <c r="R42" i="80" s="1"/>
  <c r="S42" i="79"/>
  <c r="S42" i="80" s="1"/>
  <c r="T42" i="79"/>
  <c r="T42" i="80" s="1"/>
  <c r="U42" i="79"/>
  <c r="U42" i="80" s="1"/>
  <c r="V42" i="79"/>
  <c r="V42" i="80" s="1"/>
  <c r="W42" i="79"/>
  <c r="W42" i="80" s="1"/>
  <c r="X42" i="79"/>
  <c r="X42" i="80" s="1"/>
  <c r="Y42" i="79"/>
  <c r="Y42" i="80" s="1"/>
  <c r="Z42" i="79"/>
  <c r="Z42" i="80" s="1"/>
  <c r="R43" i="79"/>
  <c r="R43" i="80" s="1"/>
  <c r="S43" i="79"/>
  <c r="S43" i="80" s="1"/>
  <c r="T43" i="79"/>
  <c r="T43" i="80" s="1"/>
  <c r="U43" i="79"/>
  <c r="U43" i="80" s="1"/>
  <c r="V43" i="79"/>
  <c r="V43" i="80" s="1"/>
  <c r="W43" i="79"/>
  <c r="W43" i="80" s="1"/>
  <c r="X43" i="79"/>
  <c r="X43" i="80" s="1"/>
  <c r="Y43" i="79"/>
  <c r="Y43" i="80" s="1"/>
  <c r="Z43" i="79"/>
  <c r="Z43" i="80" s="1"/>
  <c r="R44" i="79"/>
  <c r="R44" i="80" s="1"/>
  <c r="S44" i="79"/>
  <c r="S44" i="80" s="1"/>
  <c r="T44" i="79"/>
  <c r="T44" i="80" s="1"/>
  <c r="U44" i="79"/>
  <c r="U44" i="80" s="1"/>
  <c r="V44" i="79"/>
  <c r="V44" i="80" s="1"/>
  <c r="W44" i="79"/>
  <c r="W44" i="80" s="1"/>
  <c r="X44" i="79"/>
  <c r="X44" i="80" s="1"/>
  <c r="Y44" i="79"/>
  <c r="Y44" i="80" s="1"/>
  <c r="Z44" i="79"/>
  <c r="Z44" i="80" s="1"/>
  <c r="R45" i="79"/>
  <c r="R45" i="80" s="1"/>
  <c r="S45" i="79"/>
  <c r="S45" i="80" s="1"/>
  <c r="T45" i="79"/>
  <c r="T45" i="80" s="1"/>
  <c r="U45" i="79"/>
  <c r="U45" i="80" s="1"/>
  <c r="V45" i="79"/>
  <c r="V45" i="80" s="1"/>
  <c r="W45" i="79"/>
  <c r="W45" i="80" s="1"/>
  <c r="X45" i="79"/>
  <c r="X45" i="80" s="1"/>
  <c r="Y45" i="79"/>
  <c r="Y45" i="80" s="1"/>
  <c r="Z45" i="79"/>
  <c r="Z45" i="80" s="1"/>
  <c r="R46" i="79"/>
  <c r="R46" i="80" s="1"/>
  <c r="S46" i="79"/>
  <c r="S46" i="80" s="1"/>
  <c r="T46" i="79"/>
  <c r="T46" i="80" s="1"/>
  <c r="U46" i="79"/>
  <c r="U46" i="80" s="1"/>
  <c r="V46" i="79"/>
  <c r="V46" i="80" s="1"/>
  <c r="W46" i="79"/>
  <c r="W46" i="80" s="1"/>
  <c r="X46" i="79"/>
  <c r="X46" i="80" s="1"/>
  <c r="Y46" i="79"/>
  <c r="Y46" i="80" s="1"/>
  <c r="Z46" i="79"/>
  <c r="Z46" i="80" s="1"/>
  <c r="R47" i="79"/>
  <c r="R47" i="80" s="1"/>
  <c r="S47" i="79"/>
  <c r="S47" i="80" s="1"/>
  <c r="T47" i="79"/>
  <c r="T47" i="80" s="1"/>
  <c r="U47" i="79"/>
  <c r="U47" i="80" s="1"/>
  <c r="V47" i="79"/>
  <c r="V47" i="80" s="1"/>
  <c r="W47" i="79"/>
  <c r="W47" i="80" s="1"/>
  <c r="X47" i="79"/>
  <c r="X47" i="80" s="1"/>
  <c r="Y47" i="79"/>
  <c r="Y47" i="80" s="1"/>
  <c r="Z47" i="79"/>
  <c r="Z47" i="80" s="1"/>
  <c r="R48" i="79"/>
  <c r="R48" i="80" s="1"/>
  <c r="S48" i="79"/>
  <c r="S48" i="80" s="1"/>
  <c r="T48" i="79"/>
  <c r="T48" i="80" s="1"/>
  <c r="U48" i="79"/>
  <c r="U48" i="80" s="1"/>
  <c r="V48" i="79"/>
  <c r="V48" i="80" s="1"/>
  <c r="W48" i="79"/>
  <c r="W48" i="80" s="1"/>
  <c r="X48" i="79"/>
  <c r="X48" i="80" s="1"/>
  <c r="Y48" i="79"/>
  <c r="Y48" i="80" s="1"/>
  <c r="Z48" i="79"/>
  <c r="Z48" i="80" s="1"/>
  <c r="R49" i="79"/>
  <c r="R49" i="80" s="1"/>
  <c r="S49" i="79"/>
  <c r="S49" i="80" s="1"/>
  <c r="T49" i="79"/>
  <c r="T49" i="80" s="1"/>
  <c r="U49" i="79"/>
  <c r="U49" i="80" s="1"/>
  <c r="V49" i="79"/>
  <c r="V49" i="80" s="1"/>
  <c r="W49" i="79"/>
  <c r="W49" i="80" s="1"/>
  <c r="X49" i="79"/>
  <c r="X49" i="80" s="1"/>
  <c r="Y49" i="79"/>
  <c r="Y49" i="80" s="1"/>
  <c r="Z49" i="79"/>
  <c r="Z49" i="80" s="1"/>
  <c r="R50" i="79"/>
  <c r="R50" i="80" s="1"/>
  <c r="S50" i="79"/>
  <c r="S50" i="80" s="1"/>
  <c r="T50" i="79"/>
  <c r="T50" i="80" s="1"/>
  <c r="U50" i="79"/>
  <c r="U50" i="80" s="1"/>
  <c r="V50" i="79"/>
  <c r="V50" i="80" s="1"/>
  <c r="W50" i="79"/>
  <c r="W50" i="80" s="1"/>
  <c r="X50" i="79"/>
  <c r="X50" i="80" s="1"/>
  <c r="Y50" i="79"/>
  <c r="Y50" i="80" s="1"/>
  <c r="Z50" i="79"/>
  <c r="Z50" i="80" s="1"/>
  <c r="R51" i="79"/>
  <c r="R51" i="80" s="1"/>
  <c r="S51" i="79"/>
  <c r="S51" i="80" s="1"/>
  <c r="T51" i="79"/>
  <c r="T51" i="80" s="1"/>
  <c r="U51" i="79"/>
  <c r="U51" i="80" s="1"/>
  <c r="V51" i="79"/>
  <c r="V51" i="80" s="1"/>
  <c r="W51" i="79"/>
  <c r="W51" i="80" s="1"/>
  <c r="X51" i="79"/>
  <c r="X51" i="80" s="1"/>
  <c r="Y51" i="79"/>
  <c r="Y51" i="80" s="1"/>
  <c r="Z51" i="79"/>
  <c r="Z51" i="80" s="1"/>
  <c r="R52" i="79"/>
  <c r="R52" i="80" s="1"/>
  <c r="S52" i="79"/>
  <c r="S52" i="80" s="1"/>
  <c r="T52" i="79"/>
  <c r="T52" i="80" s="1"/>
  <c r="U52" i="79"/>
  <c r="U52" i="80" s="1"/>
  <c r="V52" i="79"/>
  <c r="V52" i="80" s="1"/>
  <c r="W52" i="79"/>
  <c r="W52" i="80" s="1"/>
  <c r="X52" i="79"/>
  <c r="X52" i="80" s="1"/>
  <c r="Y52" i="79"/>
  <c r="Y52" i="80" s="1"/>
  <c r="Z52" i="79"/>
  <c r="Z52" i="80" s="1"/>
  <c r="R53" i="79"/>
  <c r="R53" i="80" s="1"/>
  <c r="S53" i="79"/>
  <c r="S53" i="80" s="1"/>
  <c r="T53" i="79"/>
  <c r="T53" i="80" s="1"/>
  <c r="U53" i="79"/>
  <c r="U53" i="80" s="1"/>
  <c r="V53" i="79"/>
  <c r="V53" i="80" s="1"/>
  <c r="W53" i="79"/>
  <c r="W53" i="80" s="1"/>
  <c r="X53" i="79"/>
  <c r="X53" i="80" s="1"/>
  <c r="Y53" i="79"/>
  <c r="Y53" i="80" s="1"/>
  <c r="Z53" i="79"/>
  <c r="Z53" i="80" s="1"/>
  <c r="Z4" i="79"/>
  <c r="Z4" i="80" s="1"/>
  <c r="Y4" i="79"/>
  <c r="Y4" i="80" s="1"/>
  <c r="X4" i="79"/>
  <c r="X4" i="80" s="1"/>
  <c r="W4" i="79"/>
  <c r="W4" i="80" s="1"/>
  <c r="V4" i="79"/>
  <c r="V4" i="80" s="1"/>
  <c r="U4" i="79"/>
  <c r="U4" i="80" s="1"/>
  <c r="T4" i="79"/>
  <c r="T4" i="80" s="1"/>
  <c r="S4" i="79"/>
  <c r="S4" i="80" s="1"/>
  <c r="R4" i="79"/>
  <c r="R4" i="80" s="1"/>
  <c r="I5" i="79"/>
  <c r="I5" i="80" s="1"/>
  <c r="J5" i="79"/>
  <c r="J5" i="80" s="1"/>
  <c r="K5" i="79"/>
  <c r="K5" i="80" s="1"/>
  <c r="M5" i="79"/>
  <c r="M5" i="80" s="1"/>
  <c r="N5" i="79"/>
  <c r="N5" i="80" s="1"/>
  <c r="O5" i="79"/>
  <c r="O5" i="80" s="1"/>
  <c r="P5" i="79"/>
  <c r="Q5" i="79"/>
  <c r="Q5" i="80" s="1"/>
  <c r="I6" i="79"/>
  <c r="I6" i="80" s="1"/>
  <c r="J6" i="79"/>
  <c r="J6" i="80" s="1"/>
  <c r="K6" i="79"/>
  <c r="M6" i="79"/>
  <c r="M6" i="80" s="1"/>
  <c r="N6" i="79"/>
  <c r="N6" i="80" s="1"/>
  <c r="O6" i="79"/>
  <c r="P6" i="79"/>
  <c r="P6" i="80" s="1"/>
  <c r="Q6" i="79"/>
  <c r="Q6" i="80" s="1"/>
  <c r="I7" i="79"/>
  <c r="I7" i="80" s="1"/>
  <c r="J7" i="79"/>
  <c r="K7" i="79"/>
  <c r="K7" i="80" s="1"/>
  <c r="M7" i="79"/>
  <c r="M7" i="80" s="1"/>
  <c r="N7" i="79"/>
  <c r="O7" i="79"/>
  <c r="O7" i="80" s="1"/>
  <c r="P7" i="79"/>
  <c r="P7" i="80" s="1"/>
  <c r="Q7" i="79"/>
  <c r="Q7" i="80" s="1"/>
  <c r="I8" i="79"/>
  <c r="I8" i="80" s="1"/>
  <c r="J8" i="79"/>
  <c r="J8" i="80" s="1"/>
  <c r="K8" i="79"/>
  <c r="K8" i="80" s="1"/>
  <c r="M8" i="79"/>
  <c r="M8" i="80" s="1"/>
  <c r="N8" i="79"/>
  <c r="N8" i="80" s="1"/>
  <c r="O8" i="79"/>
  <c r="O8" i="80" s="1"/>
  <c r="P8" i="79"/>
  <c r="P8" i="80" s="1"/>
  <c r="Q8" i="79"/>
  <c r="Q8" i="80" s="1"/>
  <c r="I9" i="79"/>
  <c r="I9" i="80" s="1"/>
  <c r="J9" i="79"/>
  <c r="J9" i="80" s="1"/>
  <c r="K9" i="79"/>
  <c r="K9" i="80" s="1"/>
  <c r="M9" i="79"/>
  <c r="M9" i="80" s="1"/>
  <c r="N9" i="79"/>
  <c r="N9" i="80" s="1"/>
  <c r="O9" i="79"/>
  <c r="O9" i="80" s="1"/>
  <c r="P9" i="79"/>
  <c r="P9" i="80" s="1"/>
  <c r="Q9" i="79"/>
  <c r="Q9" i="80" s="1"/>
  <c r="I10" i="79"/>
  <c r="I10" i="80" s="1"/>
  <c r="J10" i="79"/>
  <c r="J10" i="80" s="1"/>
  <c r="K10" i="79"/>
  <c r="K10" i="80" s="1"/>
  <c r="M10" i="79"/>
  <c r="M10" i="80" s="1"/>
  <c r="N10" i="79"/>
  <c r="N10" i="80" s="1"/>
  <c r="O10" i="79"/>
  <c r="O10" i="80" s="1"/>
  <c r="P10" i="79"/>
  <c r="P10" i="80" s="1"/>
  <c r="Q10" i="79"/>
  <c r="Q10" i="80" s="1"/>
  <c r="I11" i="79"/>
  <c r="I11" i="80" s="1"/>
  <c r="J11" i="79"/>
  <c r="J11" i="80" s="1"/>
  <c r="K11" i="79"/>
  <c r="K11" i="80" s="1"/>
  <c r="M11" i="79"/>
  <c r="M11" i="80" s="1"/>
  <c r="N11" i="79"/>
  <c r="N11" i="80" s="1"/>
  <c r="O11" i="79"/>
  <c r="O11" i="80" s="1"/>
  <c r="P11" i="79"/>
  <c r="P11" i="80" s="1"/>
  <c r="Q11" i="79"/>
  <c r="Q11" i="80" s="1"/>
  <c r="I12" i="79"/>
  <c r="I12" i="80" s="1"/>
  <c r="J12" i="79"/>
  <c r="J12" i="80" s="1"/>
  <c r="K12" i="79"/>
  <c r="K12" i="80" s="1"/>
  <c r="M12" i="79"/>
  <c r="M12" i="80" s="1"/>
  <c r="N12" i="79"/>
  <c r="N12" i="80" s="1"/>
  <c r="O12" i="79"/>
  <c r="O12" i="80" s="1"/>
  <c r="P12" i="79"/>
  <c r="P12" i="80" s="1"/>
  <c r="Q12" i="79"/>
  <c r="Q12" i="80" s="1"/>
  <c r="I13" i="79"/>
  <c r="I13" i="80" s="1"/>
  <c r="J13" i="79"/>
  <c r="J13" i="80" s="1"/>
  <c r="K13" i="79"/>
  <c r="K13" i="80" s="1"/>
  <c r="M13" i="79"/>
  <c r="M13" i="80" s="1"/>
  <c r="N13" i="79"/>
  <c r="N13" i="80" s="1"/>
  <c r="O13" i="79"/>
  <c r="O13" i="80" s="1"/>
  <c r="P13" i="79"/>
  <c r="P13" i="80" s="1"/>
  <c r="Q13" i="79"/>
  <c r="Q13" i="80" s="1"/>
  <c r="I14" i="79"/>
  <c r="I14" i="80" s="1"/>
  <c r="J14" i="79"/>
  <c r="J14" i="80" s="1"/>
  <c r="K14" i="79"/>
  <c r="K14" i="80" s="1"/>
  <c r="L14" i="79"/>
  <c r="L14" i="80" s="1"/>
  <c r="M14" i="79"/>
  <c r="M14" i="80" s="1"/>
  <c r="N14" i="79"/>
  <c r="N14" i="80" s="1"/>
  <c r="O14" i="79"/>
  <c r="O14" i="80" s="1"/>
  <c r="P14" i="79"/>
  <c r="P14" i="80" s="1"/>
  <c r="Q14" i="79"/>
  <c r="Q14" i="80" s="1"/>
  <c r="I15" i="79"/>
  <c r="I15" i="80" s="1"/>
  <c r="J15" i="79"/>
  <c r="J15" i="80" s="1"/>
  <c r="K15" i="79"/>
  <c r="K15" i="80" s="1"/>
  <c r="L15" i="79"/>
  <c r="L15" i="80" s="1"/>
  <c r="M15" i="79"/>
  <c r="N15" i="79"/>
  <c r="N15" i="80" s="1"/>
  <c r="O15" i="79"/>
  <c r="O15" i="80" s="1"/>
  <c r="P15" i="79"/>
  <c r="P15" i="80" s="1"/>
  <c r="Q15" i="79"/>
  <c r="Q15" i="80" s="1"/>
  <c r="I16" i="79"/>
  <c r="I16" i="80" s="1"/>
  <c r="J16" i="79"/>
  <c r="J16" i="80" s="1"/>
  <c r="K16" i="79"/>
  <c r="K16" i="80" s="1"/>
  <c r="L16" i="79"/>
  <c r="L16" i="80" s="1"/>
  <c r="M16" i="79"/>
  <c r="M16" i="80" s="1"/>
  <c r="N16" i="79"/>
  <c r="N16" i="80" s="1"/>
  <c r="O16" i="79"/>
  <c r="O16" i="80" s="1"/>
  <c r="P16" i="79"/>
  <c r="P16" i="80" s="1"/>
  <c r="Q16" i="79"/>
  <c r="Q16" i="80" s="1"/>
  <c r="I17" i="79"/>
  <c r="I17" i="80" s="1"/>
  <c r="J17" i="79"/>
  <c r="J17" i="80" s="1"/>
  <c r="K17" i="79"/>
  <c r="K17" i="80" s="1"/>
  <c r="L17" i="79"/>
  <c r="L17" i="80" s="1"/>
  <c r="M17" i="79"/>
  <c r="M17" i="80" s="1"/>
  <c r="N17" i="79"/>
  <c r="N17" i="80" s="1"/>
  <c r="O17" i="79"/>
  <c r="O17" i="80" s="1"/>
  <c r="P17" i="79"/>
  <c r="P17" i="80" s="1"/>
  <c r="Q17" i="79"/>
  <c r="Q17" i="80" s="1"/>
  <c r="I18" i="79"/>
  <c r="I18" i="80" s="1"/>
  <c r="J18" i="79"/>
  <c r="J18" i="80" s="1"/>
  <c r="K18" i="79"/>
  <c r="K18" i="80" s="1"/>
  <c r="L18" i="79"/>
  <c r="L18" i="80" s="1"/>
  <c r="M18" i="79"/>
  <c r="M18" i="80" s="1"/>
  <c r="N18" i="79"/>
  <c r="N18" i="80" s="1"/>
  <c r="O18" i="79"/>
  <c r="O18" i="80" s="1"/>
  <c r="P18" i="79"/>
  <c r="P18" i="80" s="1"/>
  <c r="Q18" i="79"/>
  <c r="Q18" i="80" s="1"/>
  <c r="I19" i="79"/>
  <c r="I19" i="80" s="1"/>
  <c r="J19" i="79"/>
  <c r="J19" i="80" s="1"/>
  <c r="K19" i="79"/>
  <c r="K19" i="80" s="1"/>
  <c r="L19" i="79"/>
  <c r="L19" i="80" s="1"/>
  <c r="M19" i="79"/>
  <c r="M19" i="80" s="1"/>
  <c r="N19" i="79"/>
  <c r="N19" i="80" s="1"/>
  <c r="O19" i="79"/>
  <c r="O19" i="80" s="1"/>
  <c r="P19" i="79"/>
  <c r="P19" i="80" s="1"/>
  <c r="Q19" i="79"/>
  <c r="Q19" i="80" s="1"/>
  <c r="I20" i="79"/>
  <c r="I20" i="80" s="1"/>
  <c r="J20" i="79"/>
  <c r="J20" i="80" s="1"/>
  <c r="K20" i="79"/>
  <c r="K20" i="80" s="1"/>
  <c r="L20" i="79"/>
  <c r="L20" i="80" s="1"/>
  <c r="M20" i="79"/>
  <c r="M20" i="80" s="1"/>
  <c r="N20" i="79"/>
  <c r="N20" i="80" s="1"/>
  <c r="O20" i="79"/>
  <c r="O20" i="80" s="1"/>
  <c r="P20" i="79"/>
  <c r="P20" i="80" s="1"/>
  <c r="Q20" i="79"/>
  <c r="Q20" i="80" s="1"/>
  <c r="I21" i="79"/>
  <c r="I21" i="80" s="1"/>
  <c r="J21" i="79"/>
  <c r="J21" i="80" s="1"/>
  <c r="K21" i="79"/>
  <c r="K21" i="80" s="1"/>
  <c r="L21" i="79"/>
  <c r="L21" i="80" s="1"/>
  <c r="M21" i="79"/>
  <c r="M21" i="80" s="1"/>
  <c r="N21" i="79"/>
  <c r="N21" i="80" s="1"/>
  <c r="O21" i="79"/>
  <c r="O21" i="80" s="1"/>
  <c r="P21" i="79"/>
  <c r="P21" i="80" s="1"/>
  <c r="Q21" i="79"/>
  <c r="Q21" i="80" s="1"/>
  <c r="I22" i="79"/>
  <c r="I22" i="80" s="1"/>
  <c r="J22" i="79"/>
  <c r="J22" i="80" s="1"/>
  <c r="K22" i="79"/>
  <c r="K22" i="80" s="1"/>
  <c r="L22" i="79"/>
  <c r="L22" i="80" s="1"/>
  <c r="M22" i="79"/>
  <c r="M22" i="80" s="1"/>
  <c r="N22" i="79"/>
  <c r="N22" i="80" s="1"/>
  <c r="O22" i="79"/>
  <c r="O22" i="80" s="1"/>
  <c r="P22" i="79"/>
  <c r="P22" i="80" s="1"/>
  <c r="Q22" i="79"/>
  <c r="Q22" i="80" s="1"/>
  <c r="I23" i="79"/>
  <c r="I23" i="80" s="1"/>
  <c r="J23" i="79"/>
  <c r="J23" i="80" s="1"/>
  <c r="K23" i="79"/>
  <c r="K23" i="80" s="1"/>
  <c r="L23" i="79"/>
  <c r="L23" i="80" s="1"/>
  <c r="M23" i="79"/>
  <c r="M23" i="80" s="1"/>
  <c r="N23" i="79"/>
  <c r="N23" i="80" s="1"/>
  <c r="O23" i="79"/>
  <c r="O23" i="80" s="1"/>
  <c r="P23" i="79"/>
  <c r="P23" i="80" s="1"/>
  <c r="Q23" i="79"/>
  <c r="Q23" i="80" s="1"/>
  <c r="I24" i="79"/>
  <c r="I24" i="80" s="1"/>
  <c r="J24" i="79"/>
  <c r="J24" i="80" s="1"/>
  <c r="K24" i="79"/>
  <c r="K24" i="80" s="1"/>
  <c r="L24" i="79"/>
  <c r="L24" i="80" s="1"/>
  <c r="M24" i="79"/>
  <c r="M24" i="80" s="1"/>
  <c r="N24" i="79"/>
  <c r="N24" i="80" s="1"/>
  <c r="O24" i="79"/>
  <c r="O24" i="80" s="1"/>
  <c r="P24" i="79"/>
  <c r="P24" i="80" s="1"/>
  <c r="Q24" i="79"/>
  <c r="Q24" i="80" s="1"/>
  <c r="I25" i="79"/>
  <c r="I25" i="80" s="1"/>
  <c r="J25" i="79"/>
  <c r="J25" i="80" s="1"/>
  <c r="K25" i="79"/>
  <c r="K25" i="80" s="1"/>
  <c r="L25" i="79"/>
  <c r="L25" i="80" s="1"/>
  <c r="M25" i="79"/>
  <c r="M25" i="80" s="1"/>
  <c r="N25" i="79"/>
  <c r="N25" i="80" s="1"/>
  <c r="O25" i="79"/>
  <c r="O25" i="80" s="1"/>
  <c r="P25" i="79"/>
  <c r="P25" i="80" s="1"/>
  <c r="Q25" i="79"/>
  <c r="Q25" i="80" s="1"/>
  <c r="I26" i="79"/>
  <c r="I26" i="80" s="1"/>
  <c r="J26" i="79"/>
  <c r="J26" i="80" s="1"/>
  <c r="K26" i="79"/>
  <c r="K26" i="80" s="1"/>
  <c r="L26" i="79"/>
  <c r="L26" i="80" s="1"/>
  <c r="M26" i="79"/>
  <c r="M26" i="80" s="1"/>
  <c r="N26" i="79"/>
  <c r="N26" i="80" s="1"/>
  <c r="O26" i="79"/>
  <c r="O26" i="80" s="1"/>
  <c r="P26" i="79"/>
  <c r="P26" i="80" s="1"/>
  <c r="Q26" i="79"/>
  <c r="Q26" i="80" s="1"/>
  <c r="I27" i="79"/>
  <c r="I27" i="80" s="1"/>
  <c r="J27" i="79"/>
  <c r="J27" i="80" s="1"/>
  <c r="K27" i="79"/>
  <c r="K27" i="80" s="1"/>
  <c r="L27" i="79"/>
  <c r="L27" i="80" s="1"/>
  <c r="M27" i="79"/>
  <c r="M27" i="80" s="1"/>
  <c r="N27" i="79"/>
  <c r="N27" i="80" s="1"/>
  <c r="O27" i="79"/>
  <c r="O27" i="80" s="1"/>
  <c r="P27" i="79"/>
  <c r="P27" i="80" s="1"/>
  <c r="Q27" i="79"/>
  <c r="Q27" i="80" s="1"/>
  <c r="I28" i="79"/>
  <c r="I28" i="80" s="1"/>
  <c r="J28" i="79"/>
  <c r="J28" i="80" s="1"/>
  <c r="K28" i="79"/>
  <c r="K28" i="80" s="1"/>
  <c r="L28" i="79"/>
  <c r="L28" i="80" s="1"/>
  <c r="M28" i="79"/>
  <c r="M28" i="80" s="1"/>
  <c r="N28" i="79"/>
  <c r="N28" i="80" s="1"/>
  <c r="O28" i="79"/>
  <c r="O28" i="80" s="1"/>
  <c r="P28" i="79"/>
  <c r="P28" i="80" s="1"/>
  <c r="Q28" i="79"/>
  <c r="Q28" i="80" s="1"/>
  <c r="I29" i="79"/>
  <c r="I29" i="80" s="1"/>
  <c r="J29" i="79"/>
  <c r="J29" i="80" s="1"/>
  <c r="K29" i="79"/>
  <c r="K29" i="80" s="1"/>
  <c r="L29" i="79"/>
  <c r="L29" i="80" s="1"/>
  <c r="M29" i="79"/>
  <c r="M29" i="80" s="1"/>
  <c r="N29" i="79"/>
  <c r="N29" i="80" s="1"/>
  <c r="O29" i="79"/>
  <c r="O29" i="80" s="1"/>
  <c r="P29" i="79"/>
  <c r="P29" i="80" s="1"/>
  <c r="Q29" i="79"/>
  <c r="Q29" i="80" s="1"/>
  <c r="I30" i="79"/>
  <c r="I30" i="80" s="1"/>
  <c r="J30" i="79"/>
  <c r="J30" i="80" s="1"/>
  <c r="K30" i="79"/>
  <c r="K30" i="80" s="1"/>
  <c r="L30" i="79"/>
  <c r="L30" i="80" s="1"/>
  <c r="M30" i="79"/>
  <c r="M30" i="80" s="1"/>
  <c r="N30" i="79"/>
  <c r="N30" i="80" s="1"/>
  <c r="O30" i="79"/>
  <c r="O30" i="80" s="1"/>
  <c r="P30" i="79"/>
  <c r="P30" i="80" s="1"/>
  <c r="Q30" i="79"/>
  <c r="Q30" i="80" s="1"/>
  <c r="I31" i="79"/>
  <c r="I31" i="80" s="1"/>
  <c r="J31" i="79"/>
  <c r="J31" i="80" s="1"/>
  <c r="K31" i="79"/>
  <c r="K31" i="80" s="1"/>
  <c r="L31" i="79"/>
  <c r="L31" i="80" s="1"/>
  <c r="M31" i="79"/>
  <c r="M31" i="80" s="1"/>
  <c r="N31" i="79"/>
  <c r="N31" i="80" s="1"/>
  <c r="O31" i="79"/>
  <c r="O31" i="80" s="1"/>
  <c r="P31" i="79"/>
  <c r="P31" i="80" s="1"/>
  <c r="Q31" i="79"/>
  <c r="Q31" i="80" s="1"/>
  <c r="I32" i="79"/>
  <c r="I32" i="80" s="1"/>
  <c r="J32" i="79"/>
  <c r="J32" i="80" s="1"/>
  <c r="K32" i="79"/>
  <c r="K32" i="80" s="1"/>
  <c r="L32" i="79"/>
  <c r="L32" i="80" s="1"/>
  <c r="M32" i="79"/>
  <c r="M32" i="80" s="1"/>
  <c r="N32" i="79"/>
  <c r="N32" i="80" s="1"/>
  <c r="O32" i="79"/>
  <c r="O32" i="80" s="1"/>
  <c r="P32" i="79"/>
  <c r="P32" i="80" s="1"/>
  <c r="Q32" i="79"/>
  <c r="Q32" i="80" s="1"/>
  <c r="I33" i="79"/>
  <c r="I33" i="80" s="1"/>
  <c r="J33" i="79"/>
  <c r="J33" i="80" s="1"/>
  <c r="K33" i="79"/>
  <c r="K33" i="80" s="1"/>
  <c r="L33" i="79"/>
  <c r="L33" i="80" s="1"/>
  <c r="M33" i="79"/>
  <c r="M33" i="80" s="1"/>
  <c r="N33" i="79"/>
  <c r="N33" i="80" s="1"/>
  <c r="O33" i="79"/>
  <c r="O33" i="80" s="1"/>
  <c r="P33" i="79"/>
  <c r="P33" i="80" s="1"/>
  <c r="Q33" i="79"/>
  <c r="Q33" i="80" s="1"/>
  <c r="I34" i="79"/>
  <c r="I34" i="80" s="1"/>
  <c r="J34" i="79"/>
  <c r="J34" i="80" s="1"/>
  <c r="K34" i="79"/>
  <c r="K34" i="80" s="1"/>
  <c r="L34" i="79"/>
  <c r="L34" i="80" s="1"/>
  <c r="M34" i="79"/>
  <c r="M34" i="80" s="1"/>
  <c r="N34" i="79"/>
  <c r="N34" i="80" s="1"/>
  <c r="O34" i="79"/>
  <c r="O34" i="80" s="1"/>
  <c r="P34" i="79"/>
  <c r="P34" i="80" s="1"/>
  <c r="Q34" i="79"/>
  <c r="Q34" i="80" s="1"/>
  <c r="I35" i="79"/>
  <c r="I35" i="80" s="1"/>
  <c r="J35" i="79"/>
  <c r="J35" i="80" s="1"/>
  <c r="K35" i="79"/>
  <c r="K35" i="80" s="1"/>
  <c r="L35" i="79"/>
  <c r="L35" i="80" s="1"/>
  <c r="M35" i="79"/>
  <c r="M35" i="80" s="1"/>
  <c r="N35" i="79"/>
  <c r="N35" i="80" s="1"/>
  <c r="O35" i="79"/>
  <c r="O35" i="80" s="1"/>
  <c r="P35" i="79"/>
  <c r="P35" i="80" s="1"/>
  <c r="Q35" i="79"/>
  <c r="Q35" i="80" s="1"/>
  <c r="I36" i="79"/>
  <c r="I36" i="80" s="1"/>
  <c r="J36" i="79"/>
  <c r="J36" i="80" s="1"/>
  <c r="K36" i="79"/>
  <c r="K36" i="80" s="1"/>
  <c r="L36" i="79"/>
  <c r="L36" i="80" s="1"/>
  <c r="M36" i="79"/>
  <c r="M36" i="80" s="1"/>
  <c r="N36" i="79"/>
  <c r="N36" i="80" s="1"/>
  <c r="O36" i="79"/>
  <c r="O36" i="80" s="1"/>
  <c r="P36" i="79"/>
  <c r="P36" i="80" s="1"/>
  <c r="Q36" i="79"/>
  <c r="Q36" i="80" s="1"/>
  <c r="I37" i="79"/>
  <c r="I37" i="80" s="1"/>
  <c r="J37" i="79"/>
  <c r="K37" i="79"/>
  <c r="K37" i="80" s="1"/>
  <c r="L37" i="79"/>
  <c r="L37" i="80" s="1"/>
  <c r="M37" i="79"/>
  <c r="M37" i="80" s="1"/>
  <c r="N37" i="79"/>
  <c r="N37" i="80" s="1"/>
  <c r="O37" i="79"/>
  <c r="O37" i="80" s="1"/>
  <c r="P37" i="79"/>
  <c r="P37" i="80" s="1"/>
  <c r="Q37" i="79"/>
  <c r="Q37" i="80" s="1"/>
  <c r="I38" i="79"/>
  <c r="I38" i="80" s="1"/>
  <c r="J38" i="79"/>
  <c r="J38" i="80" s="1"/>
  <c r="K38" i="79"/>
  <c r="K38" i="80" s="1"/>
  <c r="L38" i="79"/>
  <c r="L38" i="80" s="1"/>
  <c r="M38" i="79"/>
  <c r="M38" i="80" s="1"/>
  <c r="N38" i="79"/>
  <c r="N38" i="80" s="1"/>
  <c r="O38" i="79"/>
  <c r="O38" i="80" s="1"/>
  <c r="P38" i="79"/>
  <c r="P38" i="80" s="1"/>
  <c r="Q38" i="79"/>
  <c r="Q38" i="80" s="1"/>
  <c r="I39" i="79"/>
  <c r="I39" i="80" s="1"/>
  <c r="J39" i="79"/>
  <c r="J39" i="80" s="1"/>
  <c r="K39" i="79"/>
  <c r="K39" i="80" s="1"/>
  <c r="L39" i="79"/>
  <c r="L39" i="80" s="1"/>
  <c r="M39" i="79"/>
  <c r="M39" i="80" s="1"/>
  <c r="N39" i="79"/>
  <c r="N39" i="80" s="1"/>
  <c r="O39" i="79"/>
  <c r="O39" i="80" s="1"/>
  <c r="P39" i="79"/>
  <c r="P39" i="80" s="1"/>
  <c r="Q39" i="79"/>
  <c r="Q39" i="80" s="1"/>
  <c r="I40" i="79"/>
  <c r="I40" i="80" s="1"/>
  <c r="J40" i="79"/>
  <c r="J40" i="80" s="1"/>
  <c r="K40" i="79"/>
  <c r="K40" i="80" s="1"/>
  <c r="L40" i="79"/>
  <c r="L40" i="80" s="1"/>
  <c r="M40" i="79"/>
  <c r="M40" i="80" s="1"/>
  <c r="N40" i="79"/>
  <c r="N40" i="80" s="1"/>
  <c r="O40" i="79"/>
  <c r="O40" i="80" s="1"/>
  <c r="P40" i="79"/>
  <c r="P40" i="80" s="1"/>
  <c r="Q40" i="79"/>
  <c r="Q40" i="80" s="1"/>
  <c r="I41" i="79"/>
  <c r="I41" i="80" s="1"/>
  <c r="J41" i="79"/>
  <c r="J41" i="80" s="1"/>
  <c r="K41" i="79"/>
  <c r="K41" i="80" s="1"/>
  <c r="L41" i="79"/>
  <c r="L41" i="80" s="1"/>
  <c r="M41" i="79"/>
  <c r="M41" i="80" s="1"/>
  <c r="N41" i="79"/>
  <c r="N41" i="80" s="1"/>
  <c r="O41" i="79"/>
  <c r="O41" i="80" s="1"/>
  <c r="P41" i="79"/>
  <c r="P41" i="80" s="1"/>
  <c r="Q41" i="79"/>
  <c r="Q41" i="80" s="1"/>
  <c r="I42" i="79"/>
  <c r="I42" i="80" s="1"/>
  <c r="J42" i="79"/>
  <c r="J42" i="80" s="1"/>
  <c r="K42" i="79"/>
  <c r="K42" i="80" s="1"/>
  <c r="L42" i="79"/>
  <c r="L42" i="80" s="1"/>
  <c r="M42" i="79"/>
  <c r="M42" i="80" s="1"/>
  <c r="N42" i="79"/>
  <c r="N42" i="80" s="1"/>
  <c r="O42" i="79"/>
  <c r="O42" i="80" s="1"/>
  <c r="P42" i="79"/>
  <c r="P42" i="80" s="1"/>
  <c r="Q42" i="79"/>
  <c r="Q42" i="80" s="1"/>
  <c r="I43" i="79"/>
  <c r="I43" i="80" s="1"/>
  <c r="J43" i="79"/>
  <c r="J43" i="80" s="1"/>
  <c r="K43" i="79"/>
  <c r="K43" i="80" s="1"/>
  <c r="L43" i="79"/>
  <c r="L43" i="80" s="1"/>
  <c r="M43" i="79"/>
  <c r="M43" i="80" s="1"/>
  <c r="N43" i="79"/>
  <c r="N43" i="80" s="1"/>
  <c r="O43" i="79"/>
  <c r="O43" i="80" s="1"/>
  <c r="P43" i="79"/>
  <c r="P43" i="80" s="1"/>
  <c r="Q43" i="79"/>
  <c r="Q43" i="80" s="1"/>
  <c r="I44" i="79"/>
  <c r="I44" i="80" s="1"/>
  <c r="J44" i="79"/>
  <c r="J44" i="80" s="1"/>
  <c r="K44" i="79"/>
  <c r="K44" i="80" s="1"/>
  <c r="L44" i="79"/>
  <c r="L44" i="80" s="1"/>
  <c r="M44" i="79"/>
  <c r="M44" i="80" s="1"/>
  <c r="N44" i="79"/>
  <c r="N44" i="80" s="1"/>
  <c r="O44" i="79"/>
  <c r="O44" i="80" s="1"/>
  <c r="P44" i="79"/>
  <c r="P44" i="80" s="1"/>
  <c r="Q44" i="79"/>
  <c r="Q44" i="80" s="1"/>
  <c r="I45" i="79"/>
  <c r="I45" i="80" s="1"/>
  <c r="J45" i="79"/>
  <c r="J45" i="80" s="1"/>
  <c r="K45" i="79"/>
  <c r="K45" i="80" s="1"/>
  <c r="L45" i="79"/>
  <c r="L45" i="80" s="1"/>
  <c r="M45" i="79"/>
  <c r="M45" i="80" s="1"/>
  <c r="N45" i="79"/>
  <c r="N45" i="80" s="1"/>
  <c r="O45" i="79"/>
  <c r="O45" i="80" s="1"/>
  <c r="P45" i="79"/>
  <c r="P45" i="80" s="1"/>
  <c r="Q45" i="79"/>
  <c r="Q45" i="80" s="1"/>
  <c r="I46" i="79"/>
  <c r="I46" i="80" s="1"/>
  <c r="J46" i="79"/>
  <c r="J46" i="80" s="1"/>
  <c r="K46" i="79"/>
  <c r="K46" i="80" s="1"/>
  <c r="L46" i="79"/>
  <c r="L46" i="80" s="1"/>
  <c r="M46" i="79"/>
  <c r="M46" i="80" s="1"/>
  <c r="N46" i="79"/>
  <c r="N46" i="80" s="1"/>
  <c r="O46" i="79"/>
  <c r="O46" i="80" s="1"/>
  <c r="P46" i="79"/>
  <c r="P46" i="80" s="1"/>
  <c r="Q46" i="79"/>
  <c r="Q46" i="80" s="1"/>
  <c r="I47" i="79"/>
  <c r="I47" i="80" s="1"/>
  <c r="J47" i="79"/>
  <c r="J47" i="80" s="1"/>
  <c r="K47" i="79"/>
  <c r="K47" i="80" s="1"/>
  <c r="L47" i="79"/>
  <c r="L47" i="80" s="1"/>
  <c r="M47" i="79"/>
  <c r="M47" i="80" s="1"/>
  <c r="N47" i="79"/>
  <c r="N47" i="80" s="1"/>
  <c r="O47" i="79"/>
  <c r="O47" i="80" s="1"/>
  <c r="P47" i="79"/>
  <c r="P47" i="80" s="1"/>
  <c r="Q47" i="79"/>
  <c r="Q47" i="80" s="1"/>
  <c r="I48" i="79"/>
  <c r="I48" i="80" s="1"/>
  <c r="J48" i="79"/>
  <c r="J48" i="80" s="1"/>
  <c r="K48" i="79"/>
  <c r="K48" i="80" s="1"/>
  <c r="L48" i="79"/>
  <c r="L48" i="80" s="1"/>
  <c r="M48" i="79"/>
  <c r="M48" i="80" s="1"/>
  <c r="N48" i="79"/>
  <c r="N48" i="80" s="1"/>
  <c r="O48" i="79"/>
  <c r="O48" i="80" s="1"/>
  <c r="P48" i="79"/>
  <c r="P48" i="80" s="1"/>
  <c r="Q48" i="79"/>
  <c r="Q48" i="80" s="1"/>
  <c r="I49" i="79"/>
  <c r="I49" i="80" s="1"/>
  <c r="J49" i="79"/>
  <c r="J49" i="80" s="1"/>
  <c r="K49" i="79"/>
  <c r="K49" i="80" s="1"/>
  <c r="L49" i="79"/>
  <c r="L49" i="80" s="1"/>
  <c r="M49" i="79"/>
  <c r="M49" i="80" s="1"/>
  <c r="N49" i="79"/>
  <c r="N49" i="80" s="1"/>
  <c r="O49" i="79"/>
  <c r="O49" i="80" s="1"/>
  <c r="P49" i="79"/>
  <c r="P49" i="80" s="1"/>
  <c r="Q49" i="79"/>
  <c r="Q49" i="80" s="1"/>
  <c r="I50" i="79"/>
  <c r="I50" i="80" s="1"/>
  <c r="J50" i="79"/>
  <c r="J50" i="80" s="1"/>
  <c r="K50" i="79"/>
  <c r="K50" i="80" s="1"/>
  <c r="L50" i="79"/>
  <c r="L50" i="80" s="1"/>
  <c r="M50" i="79"/>
  <c r="M50" i="80" s="1"/>
  <c r="N50" i="79"/>
  <c r="N50" i="80" s="1"/>
  <c r="O50" i="79"/>
  <c r="O50" i="80" s="1"/>
  <c r="P50" i="79"/>
  <c r="P50" i="80" s="1"/>
  <c r="Q50" i="79"/>
  <c r="Q50" i="80" s="1"/>
  <c r="I51" i="79"/>
  <c r="I51" i="80" s="1"/>
  <c r="J51" i="79"/>
  <c r="J51" i="80" s="1"/>
  <c r="K51" i="79"/>
  <c r="K51" i="80" s="1"/>
  <c r="L51" i="79"/>
  <c r="L51" i="80" s="1"/>
  <c r="M51" i="79"/>
  <c r="M51" i="80" s="1"/>
  <c r="N51" i="79"/>
  <c r="N51" i="80" s="1"/>
  <c r="O51" i="79"/>
  <c r="O51" i="80" s="1"/>
  <c r="P51" i="79"/>
  <c r="P51" i="80" s="1"/>
  <c r="Q51" i="79"/>
  <c r="Q51" i="80" s="1"/>
  <c r="I52" i="79"/>
  <c r="I52" i="80" s="1"/>
  <c r="J52" i="79"/>
  <c r="J52" i="80" s="1"/>
  <c r="K52" i="79"/>
  <c r="K52" i="80" s="1"/>
  <c r="L52" i="79"/>
  <c r="L52" i="80" s="1"/>
  <c r="M52" i="79"/>
  <c r="M52" i="80" s="1"/>
  <c r="N52" i="79"/>
  <c r="N52" i="80" s="1"/>
  <c r="O52" i="79"/>
  <c r="O52" i="80" s="1"/>
  <c r="P52" i="79"/>
  <c r="P52" i="80" s="1"/>
  <c r="Q52" i="79"/>
  <c r="I53" i="79"/>
  <c r="I53" i="80" s="1"/>
  <c r="J53" i="79"/>
  <c r="J53" i="80" s="1"/>
  <c r="K53" i="79"/>
  <c r="K53" i="80" s="1"/>
  <c r="L53" i="79"/>
  <c r="L53" i="80" s="1"/>
  <c r="M53" i="79"/>
  <c r="M53" i="80" s="1"/>
  <c r="N53" i="79"/>
  <c r="N53" i="80" s="1"/>
  <c r="O53" i="79"/>
  <c r="O53" i="80" s="1"/>
  <c r="P53" i="79"/>
  <c r="P53" i="80" s="1"/>
  <c r="Q53" i="79"/>
  <c r="Q53" i="80" s="1"/>
  <c r="Q4" i="79"/>
  <c r="Q4" i="80" s="1"/>
  <c r="P4" i="79"/>
  <c r="P4" i="80" s="1"/>
  <c r="O4" i="79"/>
  <c r="O4" i="80" s="1"/>
  <c r="N4" i="79"/>
  <c r="N4" i="80" s="1"/>
  <c r="M4" i="79"/>
  <c r="M4" i="80" s="1"/>
  <c r="K4" i="79"/>
  <c r="J4" i="79"/>
  <c r="J4" i="80" s="1"/>
  <c r="I4" i="79"/>
  <c r="I4" i="80" s="1"/>
  <c r="C5" i="79"/>
  <c r="D5" i="79"/>
  <c r="E5" i="79"/>
  <c r="F5" i="79"/>
  <c r="G5" i="79"/>
  <c r="H5" i="79"/>
  <c r="H5" i="80" s="1"/>
  <c r="C6" i="79"/>
  <c r="D6" i="79"/>
  <c r="E6" i="79"/>
  <c r="F6" i="79"/>
  <c r="G6" i="79"/>
  <c r="H6" i="79"/>
  <c r="C7" i="79"/>
  <c r="D7" i="79"/>
  <c r="E7" i="79"/>
  <c r="F7" i="79"/>
  <c r="G7" i="79"/>
  <c r="H7" i="79"/>
  <c r="H7" i="80" s="1"/>
  <c r="C8" i="79"/>
  <c r="D8" i="79"/>
  <c r="E8" i="79"/>
  <c r="F8" i="79"/>
  <c r="G8" i="79"/>
  <c r="H8" i="79"/>
  <c r="H8" i="80" s="1"/>
  <c r="C9" i="79"/>
  <c r="D9" i="79"/>
  <c r="E9" i="79"/>
  <c r="F9" i="79"/>
  <c r="G9" i="79"/>
  <c r="H9" i="79"/>
  <c r="H9" i="80" s="1"/>
  <c r="C10" i="79"/>
  <c r="D10" i="79"/>
  <c r="E10" i="79"/>
  <c r="F10" i="79"/>
  <c r="G10" i="79"/>
  <c r="H10" i="79"/>
  <c r="H10" i="80" s="1"/>
  <c r="C11" i="79"/>
  <c r="D11" i="79"/>
  <c r="E11" i="79"/>
  <c r="F11" i="79"/>
  <c r="G11" i="79"/>
  <c r="H11" i="79"/>
  <c r="H11" i="80" s="1"/>
  <c r="C12" i="79"/>
  <c r="D12" i="79"/>
  <c r="E12" i="79"/>
  <c r="F12" i="79"/>
  <c r="G12" i="79"/>
  <c r="H12" i="79"/>
  <c r="C13" i="79"/>
  <c r="D13" i="79"/>
  <c r="E13" i="79"/>
  <c r="F13" i="79"/>
  <c r="G13" i="79"/>
  <c r="H13" i="79"/>
  <c r="H13" i="80" s="1"/>
  <c r="C14" i="79"/>
  <c r="D14" i="79"/>
  <c r="E14" i="79"/>
  <c r="F14" i="79"/>
  <c r="G14" i="79"/>
  <c r="H14" i="79"/>
  <c r="H14" i="80" s="1"/>
  <c r="C15" i="79"/>
  <c r="D15" i="79"/>
  <c r="E15" i="79"/>
  <c r="F15" i="79"/>
  <c r="G15" i="79"/>
  <c r="H15" i="79"/>
  <c r="H15" i="80" s="1"/>
  <c r="C16" i="79"/>
  <c r="D16" i="79"/>
  <c r="E16" i="79"/>
  <c r="F16" i="79"/>
  <c r="G16" i="79"/>
  <c r="H16" i="79"/>
  <c r="H16" i="80" s="1"/>
  <c r="C17" i="79"/>
  <c r="D17" i="79"/>
  <c r="E17" i="79"/>
  <c r="F17" i="79"/>
  <c r="G17" i="79"/>
  <c r="H17" i="79"/>
  <c r="H17" i="80" s="1"/>
  <c r="C18" i="79"/>
  <c r="D18" i="79"/>
  <c r="E18" i="79"/>
  <c r="F18" i="79"/>
  <c r="G18" i="79"/>
  <c r="H18" i="79"/>
  <c r="H18" i="80" s="1"/>
  <c r="C19" i="79"/>
  <c r="D19" i="79"/>
  <c r="E19" i="79"/>
  <c r="F19" i="79"/>
  <c r="G19" i="79"/>
  <c r="H19" i="79"/>
  <c r="H19" i="80" s="1"/>
  <c r="C20" i="79"/>
  <c r="D20" i="79"/>
  <c r="E20" i="79"/>
  <c r="F20" i="79"/>
  <c r="G20" i="79"/>
  <c r="H20" i="79"/>
  <c r="H20" i="80" s="1"/>
  <c r="C21" i="79"/>
  <c r="D21" i="79"/>
  <c r="E21" i="79"/>
  <c r="F21" i="79"/>
  <c r="G21" i="79"/>
  <c r="H21" i="79"/>
  <c r="H21" i="80" s="1"/>
  <c r="C22" i="79"/>
  <c r="D22" i="79"/>
  <c r="E22" i="79"/>
  <c r="F22" i="79"/>
  <c r="G22" i="79"/>
  <c r="H22" i="79"/>
  <c r="H22" i="80" s="1"/>
  <c r="C23" i="79"/>
  <c r="D23" i="79"/>
  <c r="E23" i="79"/>
  <c r="F23" i="79"/>
  <c r="G23" i="79"/>
  <c r="H23" i="79"/>
  <c r="H23" i="80" s="1"/>
  <c r="C24" i="79"/>
  <c r="D24" i="79"/>
  <c r="E24" i="79"/>
  <c r="F24" i="79"/>
  <c r="G24" i="79"/>
  <c r="H24" i="79"/>
  <c r="H24" i="80" s="1"/>
  <c r="C25" i="79"/>
  <c r="D25" i="79"/>
  <c r="E25" i="79"/>
  <c r="F25" i="79"/>
  <c r="G25" i="79"/>
  <c r="H25" i="79"/>
  <c r="H25" i="80" s="1"/>
  <c r="C26" i="79"/>
  <c r="D26" i="79"/>
  <c r="E26" i="79"/>
  <c r="F26" i="79"/>
  <c r="G26" i="79"/>
  <c r="H26" i="79"/>
  <c r="H26" i="80" s="1"/>
  <c r="C27" i="79"/>
  <c r="D27" i="79"/>
  <c r="E27" i="79"/>
  <c r="F27" i="79"/>
  <c r="G27" i="79"/>
  <c r="H27" i="79"/>
  <c r="H27" i="80" s="1"/>
  <c r="C28" i="79"/>
  <c r="D28" i="79"/>
  <c r="E28" i="79"/>
  <c r="F28" i="79"/>
  <c r="G28" i="79"/>
  <c r="H28" i="79"/>
  <c r="H28" i="80" s="1"/>
  <c r="C29" i="79"/>
  <c r="D29" i="79"/>
  <c r="E29" i="79"/>
  <c r="F29" i="79"/>
  <c r="G29" i="79"/>
  <c r="H29" i="79"/>
  <c r="H29" i="80" s="1"/>
  <c r="C30" i="79"/>
  <c r="D30" i="79"/>
  <c r="E30" i="79"/>
  <c r="F30" i="79"/>
  <c r="G30" i="79"/>
  <c r="H30" i="79"/>
  <c r="C31" i="79"/>
  <c r="D31" i="79"/>
  <c r="E31" i="79"/>
  <c r="F31" i="79"/>
  <c r="G31" i="79"/>
  <c r="H31" i="79"/>
  <c r="H31" i="80" s="1"/>
  <c r="C32" i="79"/>
  <c r="D32" i="79"/>
  <c r="E32" i="79"/>
  <c r="F32" i="79"/>
  <c r="G32" i="79"/>
  <c r="H32" i="79"/>
  <c r="H32" i="80" s="1"/>
  <c r="C33" i="79"/>
  <c r="D33" i="79"/>
  <c r="E33" i="79"/>
  <c r="F33" i="79"/>
  <c r="G33" i="79"/>
  <c r="H33" i="79"/>
  <c r="H33" i="80" s="1"/>
  <c r="C34" i="79"/>
  <c r="D34" i="79"/>
  <c r="E34" i="79"/>
  <c r="F34" i="79"/>
  <c r="G34" i="79"/>
  <c r="H34" i="79"/>
  <c r="H34" i="80" s="1"/>
  <c r="C35" i="79"/>
  <c r="D35" i="79"/>
  <c r="E35" i="79"/>
  <c r="F35" i="79"/>
  <c r="G35" i="79"/>
  <c r="H35" i="79"/>
  <c r="H35" i="80" s="1"/>
  <c r="C36" i="79"/>
  <c r="D36" i="79"/>
  <c r="E36" i="79"/>
  <c r="F36" i="79"/>
  <c r="G36" i="79"/>
  <c r="H36" i="79"/>
  <c r="H36" i="80" s="1"/>
  <c r="C37" i="79"/>
  <c r="D37" i="79"/>
  <c r="E37" i="79"/>
  <c r="F37" i="79"/>
  <c r="G37" i="79"/>
  <c r="H37" i="79"/>
  <c r="H37" i="80" s="1"/>
  <c r="C38" i="79"/>
  <c r="D38" i="79"/>
  <c r="E38" i="79"/>
  <c r="F38" i="79"/>
  <c r="G38" i="79"/>
  <c r="H38" i="79"/>
  <c r="H38" i="80" s="1"/>
  <c r="C39" i="79"/>
  <c r="D39" i="79"/>
  <c r="E39" i="79"/>
  <c r="F39" i="79"/>
  <c r="G39" i="79"/>
  <c r="H39" i="79"/>
  <c r="H39" i="80" s="1"/>
  <c r="C40" i="79"/>
  <c r="D40" i="79"/>
  <c r="E40" i="79"/>
  <c r="F40" i="79"/>
  <c r="G40" i="79"/>
  <c r="H40" i="79"/>
  <c r="H40" i="80" s="1"/>
  <c r="C41" i="79"/>
  <c r="D41" i="79"/>
  <c r="E41" i="79"/>
  <c r="F41" i="79"/>
  <c r="G41" i="79"/>
  <c r="H41" i="79"/>
  <c r="H41" i="80" s="1"/>
  <c r="C42" i="79"/>
  <c r="D42" i="79"/>
  <c r="E42" i="79"/>
  <c r="F42" i="79"/>
  <c r="G42" i="79"/>
  <c r="H42" i="79"/>
  <c r="H42" i="80" s="1"/>
  <c r="C43" i="79"/>
  <c r="D43" i="79"/>
  <c r="E43" i="79"/>
  <c r="F43" i="79"/>
  <c r="G43" i="79"/>
  <c r="H43" i="79"/>
  <c r="H43" i="80" s="1"/>
  <c r="C44" i="79"/>
  <c r="D44" i="79"/>
  <c r="E44" i="79"/>
  <c r="F44" i="79"/>
  <c r="G44" i="79"/>
  <c r="H44" i="79"/>
  <c r="H44" i="80" s="1"/>
  <c r="C45" i="79"/>
  <c r="D45" i="79"/>
  <c r="E45" i="79"/>
  <c r="F45" i="79"/>
  <c r="G45" i="79"/>
  <c r="H45" i="79"/>
  <c r="H45" i="80" s="1"/>
  <c r="C46" i="79"/>
  <c r="D46" i="79"/>
  <c r="E46" i="79"/>
  <c r="F46" i="79"/>
  <c r="G46" i="79"/>
  <c r="H46" i="79"/>
  <c r="C47" i="79"/>
  <c r="D47" i="79"/>
  <c r="E47" i="79"/>
  <c r="F47" i="79"/>
  <c r="G47" i="79"/>
  <c r="H47" i="79"/>
  <c r="H47" i="80" s="1"/>
  <c r="C48" i="79"/>
  <c r="D48" i="79"/>
  <c r="E48" i="79"/>
  <c r="F48" i="79"/>
  <c r="G48" i="79"/>
  <c r="H48" i="79"/>
  <c r="H48" i="80" s="1"/>
  <c r="C49" i="79"/>
  <c r="D49" i="79"/>
  <c r="E49" i="79"/>
  <c r="F49" i="79"/>
  <c r="G49" i="79"/>
  <c r="H49" i="79"/>
  <c r="H49" i="80" s="1"/>
  <c r="C50" i="79"/>
  <c r="D50" i="79"/>
  <c r="E50" i="79"/>
  <c r="F50" i="79"/>
  <c r="G50" i="79"/>
  <c r="H50" i="79"/>
  <c r="H50" i="80" s="1"/>
  <c r="C51" i="79"/>
  <c r="D51" i="79"/>
  <c r="E51" i="79"/>
  <c r="F51" i="79"/>
  <c r="G51" i="79"/>
  <c r="H51" i="79"/>
  <c r="H51" i="80" s="1"/>
  <c r="C52" i="79"/>
  <c r="D52" i="79"/>
  <c r="E52" i="79"/>
  <c r="F52" i="79"/>
  <c r="G52" i="79"/>
  <c r="H52" i="79"/>
  <c r="H52" i="80" s="1"/>
  <c r="C53" i="79"/>
  <c r="D53" i="79"/>
  <c r="E53" i="79"/>
  <c r="F53" i="79"/>
  <c r="G53" i="79"/>
  <c r="H53" i="79"/>
  <c r="H53" i="80" s="1"/>
  <c r="H4" i="79"/>
  <c r="H4" i="80" s="1"/>
  <c r="G4" i="79"/>
  <c r="F4" i="79"/>
  <c r="E4" i="79"/>
  <c r="D4" i="79"/>
  <c r="C4" i="79"/>
  <c r="G3" i="80"/>
  <c r="F3" i="80"/>
  <c r="E3" i="80"/>
  <c r="D3" i="80"/>
  <c r="C3" i="80"/>
  <c r="C3" i="79"/>
  <c r="AE5" i="76"/>
  <c r="AE6" i="76"/>
  <c r="AE7" i="76"/>
  <c r="AE8" i="76"/>
  <c r="AE3" i="76" s="1"/>
  <c r="AE9" i="76"/>
  <c r="AE10" i="76"/>
  <c r="AE11" i="76"/>
  <c r="AE12" i="76"/>
  <c r="AE13" i="76"/>
  <c r="AE14" i="76"/>
  <c r="AE15" i="76"/>
  <c r="AE16" i="76"/>
  <c r="AE17" i="76"/>
  <c r="AE18" i="76"/>
  <c r="AE19" i="76"/>
  <c r="AE20" i="76"/>
  <c r="AE21" i="76"/>
  <c r="AE22" i="76"/>
  <c r="AE23" i="76"/>
  <c r="AE24" i="76"/>
  <c r="AE25" i="76"/>
  <c r="AE26" i="76"/>
  <c r="AE27" i="76"/>
  <c r="AE28" i="76"/>
  <c r="AE29" i="76"/>
  <c r="AE30" i="76"/>
  <c r="AE31" i="76"/>
  <c r="AE32" i="76"/>
  <c r="AE33" i="76"/>
  <c r="AE34" i="76"/>
  <c r="AE35" i="76"/>
  <c r="AE36" i="76"/>
  <c r="AE37" i="76"/>
  <c r="AE38" i="76"/>
  <c r="AE39" i="76"/>
  <c r="AE40" i="76"/>
  <c r="AE41" i="76"/>
  <c r="AE42" i="76"/>
  <c r="AE43" i="76"/>
  <c r="AE44" i="76"/>
  <c r="AE45" i="76"/>
  <c r="AE46" i="76"/>
  <c r="AE47" i="76"/>
  <c r="AE48" i="76"/>
  <c r="AE49" i="76"/>
  <c r="AE50" i="76"/>
  <c r="AE51" i="76"/>
  <c r="AE52" i="76"/>
  <c r="AE53" i="76"/>
  <c r="AE4" i="76"/>
  <c r="AD5" i="76"/>
  <c r="AD6" i="76"/>
  <c r="AD7" i="76"/>
  <c r="AD8" i="76"/>
  <c r="AD3" i="76" s="1"/>
  <c r="AD9" i="76"/>
  <c r="AD10" i="76"/>
  <c r="AD11" i="76"/>
  <c r="AD12" i="76"/>
  <c r="AD13" i="76"/>
  <c r="AD14" i="76"/>
  <c r="AD15" i="76"/>
  <c r="AD16" i="76"/>
  <c r="AD17" i="76"/>
  <c r="AD18" i="76"/>
  <c r="AD19" i="76"/>
  <c r="AD20" i="76"/>
  <c r="AD21" i="76"/>
  <c r="AD22" i="76"/>
  <c r="AD23" i="76"/>
  <c r="AD24" i="76"/>
  <c r="AD25" i="76"/>
  <c r="AD26" i="76"/>
  <c r="AD27" i="76"/>
  <c r="AD28" i="76"/>
  <c r="AD29" i="76"/>
  <c r="AD30" i="76"/>
  <c r="AD31" i="76"/>
  <c r="AD32" i="76"/>
  <c r="AD33" i="76"/>
  <c r="AD34" i="76"/>
  <c r="AD35" i="76"/>
  <c r="AD36" i="76"/>
  <c r="AD37" i="76"/>
  <c r="AD38" i="76"/>
  <c r="AD39" i="76"/>
  <c r="AD40" i="76"/>
  <c r="AD41" i="76"/>
  <c r="AD42" i="76"/>
  <c r="AD43" i="76"/>
  <c r="AD44" i="76"/>
  <c r="AD45" i="76"/>
  <c r="AD46" i="76"/>
  <c r="AD47" i="76"/>
  <c r="AD48" i="76"/>
  <c r="AD49" i="76"/>
  <c r="AD50" i="76"/>
  <c r="AD51" i="76"/>
  <c r="AD52" i="76"/>
  <c r="AD53" i="76"/>
  <c r="AD4" i="76"/>
  <c r="AC5" i="76"/>
  <c r="AC6" i="76"/>
  <c r="AC7" i="76"/>
  <c r="AC8" i="76"/>
  <c r="AC3" i="76" s="1"/>
  <c r="AC9" i="76"/>
  <c r="AC10" i="76"/>
  <c r="AC11" i="76"/>
  <c r="AC12" i="76"/>
  <c r="AC13" i="76"/>
  <c r="AC14" i="76"/>
  <c r="AC15" i="76"/>
  <c r="AC16" i="76"/>
  <c r="AC17" i="76"/>
  <c r="AC18" i="76"/>
  <c r="AC19" i="76"/>
  <c r="AC20" i="76"/>
  <c r="AC21" i="76"/>
  <c r="AC22" i="76"/>
  <c r="AC23" i="76"/>
  <c r="AC24" i="76"/>
  <c r="AC25" i="76"/>
  <c r="AC26" i="76"/>
  <c r="AC27" i="76"/>
  <c r="AC28" i="76"/>
  <c r="AC29" i="76"/>
  <c r="AC30" i="76"/>
  <c r="AC31" i="76"/>
  <c r="AC32" i="76"/>
  <c r="AC33" i="76"/>
  <c r="AC34" i="76"/>
  <c r="AC35" i="76"/>
  <c r="AC36" i="76"/>
  <c r="AC37" i="76"/>
  <c r="AC38" i="76"/>
  <c r="AC39" i="76"/>
  <c r="AC40" i="76"/>
  <c r="AC41" i="76"/>
  <c r="AC42" i="76"/>
  <c r="AC43" i="76"/>
  <c r="AC44" i="76"/>
  <c r="AC45" i="76"/>
  <c r="AC46" i="76"/>
  <c r="AC47" i="76"/>
  <c r="AC48" i="76"/>
  <c r="AC49" i="76"/>
  <c r="AC50" i="76"/>
  <c r="AC51" i="76"/>
  <c r="AC52" i="76"/>
  <c r="AC53" i="76"/>
  <c r="AC4" i="76"/>
  <c r="AB5" i="76"/>
  <c r="AB6" i="76"/>
  <c r="AB7" i="76"/>
  <c r="AB8" i="76"/>
  <c r="AB3" i="76" s="1"/>
  <c r="AB9" i="76"/>
  <c r="AB10" i="76"/>
  <c r="AB11" i="76"/>
  <c r="AB12" i="76"/>
  <c r="AB13" i="76"/>
  <c r="AB14" i="76"/>
  <c r="AB15" i="76"/>
  <c r="AB16" i="76"/>
  <c r="AB17" i="76"/>
  <c r="AB18" i="76"/>
  <c r="AB19" i="76"/>
  <c r="AB20" i="76"/>
  <c r="AB21" i="76"/>
  <c r="AB22" i="76"/>
  <c r="AB23" i="76"/>
  <c r="AB24" i="76"/>
  <c r="AB25" i="76"/>
  <c r="AB26" i="76"/>
  <c r="AB27" i="76"/>
  <c r="AB28" i="76"/>
  <c r="AB29" i="76"/>
  <c r="AB30" i="76"/>
  <c r="AB31" i="76"/>
  <c r="AB32" i="76"/>
  <c r="AB33" i="76"/>
  <c r="AB34" i="76"/>
  <c r="AB35" i="76"/>
  <c r="AB36" i="76"/>
  <c r="AB37" i="76"/>
  <c r="AB38" i="76"/>
  <c r="AB39" i="76"/>
  <c r="AB40" i="76"/>
  <c r="AB41" i="76"/>
  <c r="AB42" i="76"/>
  <c r="AB43" i="76"/>
  <c r="AB44" i="76"/>
  <c r="AB45" i="76"/>
  <c r="AB46" i="76"/>
  <c r="AB47" i="76"/>
  <c r="AB48" i="76"/>
  <c r="AB49" i="76"/>
  <c r="AB50" i="76"/>
  <c r="AB51" i="76"/>
  <c r="AB52" i="76"/>
  <c r="AB53" i="76"/>
  <c r="AB4" i="76"/>
  <c r="AA5" i="76"/>
  <c r="AA6" i="76"/>
  <c r="AA7" i="76"/>
  <c r="AA8" i="76"/>
  <c r="AA3" i="76" s="1"/>
  <c r="AA9" i="76"/>
  <c r="AA10" i="76"/>
  <c r="AA11" i="76"/>
  <c r="AA12" i="76"/>
  <c r="AA13" i="76"/>
  <c r="AA14" i="76"/>
  <c r="AA15" i="76"/>
  <c r="AA16" i="76"/>
  <c r="AA17" i="76"/>
  <c r="AA18" i="76"/>
  <c r="AA19" i="76"/>
  <c r="AA20" i="76"/>
  <c r="AA21" i="76"/>
  <c r="AA22" i="76"/>
  <c r="AA23" i="76"/>
  <c r="AA24" i="76"/>
  <c r="AA25" i="76"/>
  <c r="AA26" i="76"/>
  <c r="AA27" i="76"/>
  <c r="AA28" i="76"/>
  <c r="AA29" i="76"/>
  <c r="AA30" i="76"/>
  <c r="AA31" i="76"/>
  <c r="AA32" i="76"/>
  <c r="AA33" i="76"/>
  <c r="AA34" i="76"/>
  <c r="AA35" i="76"/>
  <c r="AA36" i="76"/>
  <c r="AA37" i="76"/>
  <c r="AA38" i="76"/>
  <c r="AA39" i="76"/>
  <c r="AA40" i="76"/>
  <c r="AA41" i="76"/>
  <c r="AA42" i="76"/>
  <c r="AA43" i="76"/>
  <c r="AA44" i="76"/>
  <c r="AA45" i="76"/>
  <c r="AA46" i="76"/>
  <c r="AA47" i="76"/>
  <c r="AA48" i="76"/>
  <c r="AA49" i="76"/>
  <c r="AA50" i="76"/>
  <c r="AA51" i="76"/>
  <c r="AA52" i="76"/>
  <c r="AA53" i="76"/>
  <c r="AA4" i="76"/>
  <c r="Z5" i="76"/>
  <c r="Z6" i="76"/>
  <c r="Z7" i="76"/>
  <c r="Z8" i="76"/>
  <c r="Z3" i="76" s="1"/>
  <c r="Z9" i="76"/>
  <c r="Z10" i="76"/>
  <c r="Z11" i="76"/>
  <c r="Z12" i="76"/>
  <c r="Z13" i="76"/>
  <c r="Z14" i="76"/>
  <c r="Z15" i="76"/>
  <c r="Z16" i="76"/>
  <c r="Z17" i="76"/>
  <c r="Z18" i="76"/>
  <c r="Z19" i="76"/>
  <c r="Z20" i="76"/>
  <c r="Z21" i="76"/>
  <c r="Z22" i="76"/>
  <c r="Z23" i="76"/>
  <c r="Z24" i="76"/>
  <c r="Z25" i="76"/>
  <c r="Z26" i="76"/>
  <c r="Z27" i="76"/>
  <c r="Z28" i="76"/>
  <c r="Z29" i="76"/>
  <c r="Z30" i="76"/>
  <c r="Z31" i="76"/>
  <c r="Z32" i="76"/>
  <c r="Z33" i="76"/>
  <c r="Z34" i="76"/>
  <c r="Z35" i="76"/>
  <c r="Z36" i="76"/>
  <c r="Z37" i="76"/>
  <c r="Z38" i="76"/>
  <c r="Z39" i="76"/>
  <c r="Z40" i="76"/>
  <c r="Z41" i="76"/>
  <c r="Z42" i="76"/>
  <c r="Z43" i="76"/>
  <c r="Z44" i="76"/>
  <c r="Z45" i="76"/>
  <c r="Z46" i="76"/>
  <c r="Z47" i="76"/>
  <c r="Z48" i="76"/>
  <c r="Z49" i="76"/>
  <c r="Z50" i="76"/>
  <c r="Z51" i="76"/>
  <c r="Z52" i="76"/>
  <c r="Z53" i="76"/>
  <c r="Z4" i="76"/>
  <c r="Y5" i="76"/>
  <c r="Y6" i="76"/>
  <c r="Y7" i="76"/>
  <c r="Y8" i="76"/>
  <c r="Y3" i="76" s="1"/>
  <c r="Y9" i="76"/>
  <c r="Y10" i="76"/>
  <c r="Y11" i="76"/>
  <c r="Y12" i="76"/>
  <c r="Y13" i="76"/>
  <c r="Y14" i="76"/>
  <c r="Y15" i="76"/>
  <c r="Y16" i="76"/>
  <c r="Y17" i="76"/>
  <c r="Y18" i="76"/>
  <c r="Y19" i="76"/>
  <c r="Y20" i="76"/>
  <c r="Y21" i="76"/>
  <c r="Y22" i="76"/>
  <c r="Y23" i="76"/>
  <c r="Y24" i="76"/>
  <c r="Y25" i="76"/>
  <c r="Y26" i="76"/>
  <c r="Y27" i="76"/>
  <c r="Y28" i="76"/>
  <c r="Y29" i="76"/>
  <c r="Y30" i="76"/>
  <c r="Y31" i="76"/>
  <c r="Y32" i="76"/>
  <c r="Y33" i="76"/>
  <c r="Y34" i="76"/>
  <c r="Y35" i="76"/>
  <c r="Y36" i="76"/>
  <c r="Y37" i="76"/>
  <c r="Y38" i="76"/>
  <c r="Y39" i="76"/>
  <c r="Y40" i="76"/>
  <c r="Y41" i="76"/>
  <c r="Y42" i="76"/>
  <c r="Y43" i="76"/>
  <c r="Y44" i="76"/>
  <c r="Y45" i="76"/>
  <c r="Y46" i="76"/>
  <c r="Y47" i="76"/>
  <c r="Y48" i="76"/>
  <c r="Y49" i="76"/>
  <c r="Y50" i="76"/>
  <c r="Y51" i="76"/>
  <c r="Y52" i="76"/>
  <c r="Y53" i="76"/>
  <c r="Y4" i="76"/>
  <c r="X5" i="76"/>
  <c r="X6" i="76"/>
  <c r="X7" i="76"/>
  <c r="X8" i="76"/>
  <c r="X3" i="76" s="1"/>
  <c r="X9" i="76"/>
  <c r="X10" i="76"/>
  <c r="X11" i="76"/>
  <c r="X12" i="76"/>
  <c r="X13" i="76"/>
  <c r="X14" i="76"/>
  <c r="X15" i="76"/>
  <c r="X16" i="76"/>
  <c r="X17" i="76"/>
  <c r="X18" i="76"/>
  <c r="X19" i="76"/>
  <c r="X20" i="76"/>
  <c r="X21" i="76"/>
  <c r="X22" i="76"/>
  <c r="X23" i="76"/>
  <c r="X24" i="76"/>
  <c r="X25" i="76"/>
  <c r="X26" i="76"/>
  <c r="X27" i="76"/>
  <c r="X28" i="76"/>
  <c r="X29" i="76"/>
  <c r="X30" i="76"/>
  <c r="X31" i="76"/>
  <c r="X32" i="76"/>
  <c r="X33" i="76"/>
  <c r="X34" i="76"/>
  <c r="X35" i="76"/>
  <c r="X36" i="76"/>
  <c r="X37" i="76"/>
  <c r="X38" i="76"/>
  <c r="X39" i="76"/>
  <c r="X40" i="76"/>
  <c r="X41" i="76"/>
  <c r="X42" i="76"/>
  <c r="X43" i="76"/>
  <c r="X44" i="76"/>
  <c r="X45" i="76"/>
  <c r="X46" i="76"/>
  <c r="X47" i="76"/>
  <c r="X48" i="76"/>
  <c r="X49" i="76"/>
  <c r="X50" i="76"/>
  <c r="X51" i="76"/>
  <c r="X52" i="76"/>
  <c r="X53" i="76"/>
  <c r="X4" i="76"/>
  <c r="W5" i="76"/>
  <c r="W6" i="76"/>
  <c r="W7" i="76"/>
  <c r="W8" i="76"/>
  <c r="W3" i="76" s="1"/>
  <c r="W9" i="76"/>
  <c r="W10" i="76"/>
  <c r="W11" i="76"/>
  <c r="W12" i="76"/>
  <c r="W13" i="76"/>
  <c r="W14" i="76"/>
  <c r="W15" i="76"/>
  <c r="W16" i="76"/>
  <c r="W17" i="76"/>
  <c r="W18" i="76"/>
  <c r="W19" i="76"/>
  <c r="W20" i="76"/>
  <c r="W21" i="76"/>
  <c r="W22" i="76"/>
  <c r="W23" i="76"/>
  <c r="W24" i="76"/>
  <c r="W25" i="76"/>
  <c r="W26" i="76"/>
  <c r="W27" i="76"/>
  <c r="W28" i="76"/>
  <c r="W29" i="76"/>
  <c r="W30" i="76"/>
  <c r="W31" i="76"/>
  <c r="W32" i="76"/>
  <c r="W33" i="76"/>
  <c r="W34" i="76"/>
  <c r="W35" i="76"/>
  <c r="W36" i="76"/>
  <c r="W37" i="76"/>
  <c r="W38" i="76"/>
  <c r="W39" i="76"/>
  <c r="W40" i="76"/>
  <c r="W41" i="76"/>
  <c r="W42" i="76"/>
  <c r="W43" i="76"/>
  <c r="W44" i="76"/>
  <c r="W45" i="76"/>
  <c r="W46" i="76"/>
  <c r="W47" i="76"/>
  <c r="W48" i="76"/>
  <c r="W49" i="76"/>
  <c r="W50" i="76"/>
  <c r="W51" i="76"/>
  <c r="W52" i="76"/>
  <c r="W53" i="76"/>
  <c r="W4" i="76"/>
  <c r="V5" i="76"/>
  <c r="V6" i="76"/>
  <c r="V7" i="76"/>
  <c r="V8" i="76"/>
  <c r="V3" i="76" s="1"/>
  <c r="V9" i="76"/>
  <c r="V10" i="76"/>
  <c r="V11" i="76"/>
  <c r="V12" i="76"/>
  <c r="V13" i="76"/>
  <c r="V14" i="76"/>
  <c r="V15" i="76"/>
  <c r="V16" i="76"/>
  <c r="V17" i="76"/>
  <c r="V18" i="76"/>
  <c r="V19" i="76"/>
  <c r="V20" i="76"/>
  <c r="V21" i="76"/>
  <c r="V22" i="76"/>
  <c r="V23" i="76"/>
  <c r="V24" i="76"/>
  <c r="V25" i="76"/>
  <c r="V26" i="76"/>
  <c r="V27" i="76"/>
  <c r="V28" i="76"/>
  <c r="V29" i="76"/>
  <c r="V30" i="76"/>
  <c r="V31" i="76"/>
  <c r="V32" i="76"/>
  <c r="V33" i="76"/>
  <c r="V34" i="76"/>
  <c r="V35" i="76"/>
  <c r="V36" i="76"/>
  <c r="V37" i="76"/>
  <c r="V38" i="76"/>
  <c r="V39" i="76"/>
  <c r="V40" i="76"/>
  <c r="V41" i="76"/>
  <c r="V42" i="76"/>
  <c r="V43" i="76"/>
  <c r="V44" i="76"/>
  <c r="V45" i="76"/>
  <c r="V46" i="76"/>
  <c r="V47" i="76"/>
  <c r="V48" i="76"/>
  <c r="V49" i="76"/>
  <c r="V50" i="76"/>
  <c r="V51" i="76"/>
  <c r="V52" i="76"/>
  <c r="V53" i="76"/>
  <c r="V4" i="76"/>
  <c r="U5" i="76"/>
  <c r="U6" i="76"/>
  <c r="U7" i="76"/>
  <c r="U8" i="76"/>
  <c r="U3" i="76" s="1"/>
  <c r="U9" i="76"/>
  <c r="U10" i="76"/>
  <c r="U11" i="76"/>
  <c r="U12" i="76"/>
  <c r="U13" i="76"/>
  <c r="U14" i="76"/>
  <c r="U15" i="76"/>
  <c r="U16" i="76"/>
  <c r="U17" i="76"/>
  <c r="U18" i="76"/>
  <c r="U19" i="76"/>
  <c r="U20" i="76"/>
  <c r="U21" i="76"/>
  <c r="U22" i="76"/>
  <c r="U23" i="76"/>
  <c r="U24" i="76"/>
  <c r="U25" i="76"/>
  <c r="U26" i="76"/>
  <c r="U27" i="76"/>
  <c r="U28" i="76"/>
  <c r="U29" i="76"/>
  <c r="U30" i="76"/>
  <c r="U31" i="76"/>
  <c r="U32" i="76"/>
  <c r="U33" i="76"/>
  <c r="U34" i="76"/>
  <c r="U35" i="76"/>
  <c r="U36" i="76"/>
  <c r="U37" i="76"/>
  <c r="U38" i="76"/>
  <c r="U39" i="76"/>
  <c r="U40" i="76"/>
  <c r="U41" i="76"/>
  <c r="U42" i="76"/>
  <c r="U43" i="76"/>
  <c r="U44" i="76"/>
  <c r="U45" i="76"/>
  <c r="U46" i="76"/>
  <c r="U47" i="76"/>
  <c r="U48" i="76"/>
  <c r="U49" i="76"/>
  <c r="U50" i="76"/>
  <c r="U51" i="76"/>
  <c r="U52" i="76"/>
  <c r="U53" i="76"/>
  <c r="U4" i="76"/>
  <c r="T5" i="76"/>
  <c r="T6" i="76"/>
  <c r="T7" i="76"/>
  <c r="T8" i="76"/>
  <c r="T3" i="76" s="1"/>
  <c r="T9" i="76"/>
  <c r="T10" i="76"/>
  <c r="T11" i="76"/>
  <c r="T12" i="76"/>
  <c r="T13" i="76"/>
  <c r="T14" i="76"/>
  <c r="T15" i="76"/>
  <c r="T16" i="76"/>
  <c r="T17" i="76"/>
  <c r="T18" i="76"/>
  <c r="T19" i="76"/>
  <c r="T20" i="76"/>
  <c r="T21" i="76"/>
  <c r="T22" i="76"/>
  <c r="T23" i="76"/>
  <c r="T24" i="76"/>
  <c r="T25" i="76"/>
  <c r="T26" i="76"/>
  <c r="T27" i="76"/>
  <c r="T28" i="76"/>
  <c r="T29" i="76"/>
  <c r="T30" i="76"/>
  <c r="T31" i="76"/>
  <c r="T32" i="76"/>
  <c r="T33" i="76"/>
  <c r="T34" i="76"/>
  <c r="T35" i="76"/>
  <c r="T36" i="76"/>
  <c r="T37" i="76"/>
  <c r="T38" i="76"/>
  <c r="T39" i="76"/>
  <c r="T40" i="76"/>
  <c r="T41" i="76"/>
  <c r="T42" i="76"/>
  <c r="T43" i="76"/>
  <c r="T44" i="76"/>
  <c r="T45" i="76"/>
  <c r="T46" i="76"/>
  <c r="T47" i="76"/>
  <c r="T48" i="76"/>
  <c r="T49" i="76"/>
  <c r="T50" i="76"/>
  <c r="T51" i="76"/>
  <c r="T52" i="76"/>
  <c r="T53" i="76"/>
  <c r="T4" i="76"/>
  <c r="S5" i="76"/>
  <c r="S6" i="76"/>
  <c r="S7" i="76"/>
  <c r="S8" i="76"/>
  <c r="S3" i="76" s="1"/>
  <c r="S9" i="76"/>
  <c r="S10" i="76"/>
  <c r="S11" i="76"/>
  <c r="S12" i="76"/>
  <c r="S13" i="76"/>
  <c r="S14" i="76"/>
  <c r="S15" i="76"/>
  <c r="S16" i="76"/>
  <c r="S17" i="76"/>
  <c r="S18" i="76"/>
  <c r="S19" i="76"/>
  <c r="S20" i="76"/>
  <c r="S21" i="76"/>
  <c r="S22" i="76"/>
  <c r="S23" i="76"/>
  <c r="S24" i="76"/>
  <c r="S25" i="76"/>
  <c r="S26" i="76"/>
  <c r="S27" i="76"/>
  <c r="S28" i="76"/>
  <c r="S29" i="76"/>
  <c r="S30" i="76"/>
  <c r="S31" i="76"/>
  <c r="S32" i="76"/>
  <c r="S33" i="76"/>
  <c r="S34" i="76"/>
  <c r="S35" i="76"/>
  <c r="S36" i="76"/>
  <c r="S37" i="76"/>
  <c r="S38" i="76"/>
  <c r="S39" i="76"/>
  <c r="S40" i="76"/>
  <c r="S41" i="76"/>
  <c r="S42" i="76"/>
  <c r="S43" i="76"/>
  <c r="S44" i="76"/>
  <c r="S45" i="76"/>
  <c r="S46" i="76"/>
  <c r="S47" i="76"/>
  <c r="S48" i="76"/>
  <c r="S49" i="76"/>
  <c r="S50" i="76"/>
  <c r="S51" i="76"/>
  <c r="S52" i="76"/>
  <c r="S53" i="76"/>
  <c r="S4" i="76"/>
  <c r="R5" i="76"/>
  <c r="R6" i="76"/>
  <c r="R7" i="76"/>
  <c r="R8" i="76"/>
  <c r="R3" i="76" s="1"/>
  <c r="R9" i="76"/>
  <c r="R10" i="76"/>
  <c r="R11" i="76"/>
  <c r="R12" i="76"/>
  <c r="R13" i="76"/>
  <c r="R14" i="76"/>
  <c r="R15" i="76"/>
  <c r="R16" i="76"/>
  <c r="R17" i="76"/>
  <c r="R18" i="76"/>
  <c r="R19" i="76"/>
  <c r="R20" i="76"/>
  <c r="R21" i="76"/>
  <c r="R22" i="76"/>
  <c r="R23" i="76"/>
  <c r="R24" i="76"/>
  <c r="R25" i="76"/>
  <c r="R26" i="76"/>
  <c r="R27" i="76"/>
  <c r="R28" i="76"/>
  <c r="R29" i="76"/>
  <c r="R30" i="76"/>
  <c r="R31" i="76"/>
  <c r="R32" i="76"/>
  <c r="R33" i="76"/>
  <c r="R34" i="76"/>
  <c r="R35" i="76"/>
  <c r="R36" i="76"/>
  <c r="R37" i="76"/>
  <c r="R38" i="76"/>
  <c r="R39" i="76"/>
  <c r="R40" i="76"/>
  <c r="R41" i="76"/>
  <c r="R42" i="76"/>
  <c r="R43" i="76"/>
  <c r="R44" i="76"/>
  <c r="R45" i="76"/>
  <c r="R46" i="76"/>
  <c r="R47" i="76"/>
  <c r="R48" i="76"/>
  <c r="R49" i="76"/>
  <c r="R50" i="76"/>
  <c r="R51" i="76"/>
  <c r="R52" i="76"/>
  <c r="R53" i="76"/>
  <c r="R4" i="76"/>
  <c r="Q14" i="76"/>
  <c r="Q15" i="76"/>
  <c r="Q16" i="76"/>
  <c r="Q17" i="76"/>
  <c r="Q18" i="76"/>
  <c r="Q19" i="76"/>
  <c r="Q20" i="76"/>
  <c r="Q21" i="76"/>
  <c r="Q22" i="76"/>
  <c r="Q23" i="76"/>
  <c r="Q24" i="76"/>
  <c r="Q25" i="76"/>
  <c r="Q26" i="76"/>
  <c r="Q27" i="76"/>
  <c r="Q28" i="76"/>
  <c r="Q29" i="76"/>
  <c r="Q30" i="76"/>
  <c r="Q31" i="76"/>
  <c r="Q32" i="76"/>
  <c r="Q33" i="76"/>
  <c r="Q34" i="76"/>
  <c r="Q35" i="76"/>
  <c r="Q36" i="76"/>
  <c r="Q37" i="76"/>
  <c r="Q38" i="76"/>
  <c r="Q39" i="76"/>
  <c r="Q40" i="76"/>
  <c r="Q41" i="76"/>
  <c r="Q42" i="76"/>
  <c r="Q43" i="76"/>
  <c r="Q44" i="76"/>
  <c r="Q45" i="76"/>
  <c r="Q46" i="76"/>
  <c r="Q47" i="76"/>
  <c r="Q48" i="76"/>
  <c r="Q49" i="76"/>
  <c r="Q50" i="76"/>
  <c r="Q51" i="76"/>
  <c r="Q52" i="76"/>
  <c r="Q53" i="76"/>
  <c r="Q4" i="76"/>
  <c r="P5" i="76"/>
  <c r="P6" i="76"/>
  <c r="P7" i="76"/>
  <c r="P8" i="76"/>
  <c r="P3" i="76" s="1"/>
  <c r="P9" i="76"/>
  <c r="P10" i="76"/>
  <c r="P11" i="76"/>
  <c r="P12" i="76"/>
  <c r="P13" i="76"/>
  <c r="P14" i="76"/>
  <c r="P15" i="76"/>
  <c r="P16" i="76"/>
  <c r="P17" i="76"/>
  <c r="P18" i="76"/>
  <c r="P19" i="76"/>
  <c r="P20" i="76"/>
  <c r="P21" i="76"/>
  <c r="P22" i="76"/>
  <c r="P23" i="76"/>
  <c r="P24" i="76"/>
  <c r="P25" i="76"/>
  <c r="P26" i="76"/>
  <c r="P27" i="76"/>
  <c r="P28" i="76"/>
  <c r="P29" i="76"/>
  <c r="P30" i="76"/>
  <c r="P31" i="76"/>
  <c r="P32" i="76"/>
  <c r="P33" i="76"/>
  <c r="P34" i="76"/>
  <c r="P35" i="76"/>
  <c r="P36" i="76"/>
  <c r="P37" i="76"/>
  <c r="P38" i="76"/>
  <c r="P39" i="76"/>
  <c r="P40" i="76"/>
  <c r="P41" i="76"/>
  <c r="P42" i="76"/>
  <c r="P43" i="76"/>
  <c r="P44" i="76"/>
  <c r="P45" i="76"/>
  <c r="P46" i="76"/>
  <c r="P47" i="76"/>
  <c r="P48" i="76"/>
  <c r="P49" i="76"/>
  <c r="P50" i="76"/>
  <c r="P51" i="76"/>
  <c r="P52" i="76"/>
  <c r="P53" i="76"/>
  <c r="P4" i="76"/>
  <c r="O5" i="76"/>
  <c r="O6" i="76"/>
  <c r="O7" i="76"/>
  <c r="O8" i="76"/>
  <c r="O3" i="76" s="1"/>
  <c r="O9" i="76"/>
  <c r="O10" i="76"/>
  <c r="O11" i="76"/>
  <c r="O12" i="76"/>
  <c r="O13" i="76"/>
  <c r="O14" i="76"/>
  <c r="O15" i="76"/>
  <c r="O16" i="76"/>
  <c r="O17" i="76"/>
  <c r="O18" i="76"/>
  <c r="O19" i="76"/>
  <c r="O20" i="76"/>
  <c r="O21" i="76"/>
  <c r="O22" i="76"/>
  <c r="O23" i="76"/>
  <c r="O24" i="76"/>
  <c r="O25" i="76"/>
  <c r="O26" i="76"/>
  <c r="O27" i="76"/>
  <c r="O28" i="76"/>
  <c r="O29" i="76"/>
  <c r="O30" i="76"/>
  <c r="O31" i="76"/>
  <c r="O32" i="76"/>
  <c r="O33" i="76"/>
  <c r="O34" i="76"/>
  <c r="O35" i="76"/>
  <c r="O36" i="76"/>
  <c r="O37" i="76"/>
  <c r="O38" i="76"/>
  <c r="O39" i="76"/>
  <c r="O40" i="76"/>
  <c r="O41" i="76"/>
  <c r="O42" i="76"/>
  <c r="O43" i="76"/>
  <c r="O44" i="76"/>
  <c r="O45" i="76"/>
  <c r="O46" i="76"/>
  <c r="O47" i="76"/>
  <c r="O48" i="76"/>
  <c r="O49" i="76"/>
  <c r="O50" i="76"/>
  <c r="O51" i="76"/>
  <c r="O52" i="76"/>
  <c r="O53" i="76"/>
  <c r="O4" i="76"/>
  <c r="N5" i="76"/>
  <c r="N6" i="76"/>
  <c r="N7" i="76"/>
  <c r="N8" i="76"/>
  <c r="N3" i="76" s="1"/>
  <c r="N9" i="76"/>
  <c r="N10" i="76"/>
  <c r="N11" i="76"/>
  <c r="N12" i="76"/>
  <c r="N13" i="76"/>
  <c r="N14" i="76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N29" i="76"/>
  <c r="N30" i="76"/>
  <c r="N31" i="76"/>
  <c r="N32" i="76"/>
  <c r="N33" i="76"/>
  <c r="N34" i="76"/>
  <c r="N35" i="76"/>
  <c r="N36" i="76"/>
  <c r="N37" i="76"/>
  <c r="N38" i="76"/>
  <c r="N39" i="76"/>
  <c r="N40" i="76"/>
  <c r="N41" i="76"/>
  <c r="N42" i="76"/>
  <c r="N43" i="76"/>
  <c r="N44" i="76"/>
  <c r="N45" i="76"/>
  <c r="N46" i="76"/>
  <c r="N47" i="76"/>
  <c r="N48" i="76"/>
  <c r="N49" i="76"/>
  <c r="N50" i="76"/>
  <c r="N51" i="76"/>
  <c r="N52" i="76"/>
  <c r="N53" i="76"/>
  <c r="N4" i="76"/>
  <c r="M5" i="76"/>
  <c r="M6" i="76"/>
  <c r="M7" i="76"/>
  <c r="M8" i="76"/>
  <c r="M3" i="76" s="1"/>
  <c r="M9" i="76"/>
  <c r="M10" i="76"/>
  <c r="M11" i="76"/>
  <c r="M12" i="76"/>
  <c r="M13" i="76"/>
  <c r="M14" i="76"/>
  <c r="M15" i="76"/>
  <c r="M16" i="76"/>
  <c r="M17" i="76"/>
  <c r="M18" i="76"/>
  <c r="M19" i="76"/>
  <c r="M20" i="76"/>
  <c r="M21" i="76"/>
  <c r="M22" i="76"/>
  <c r="M23" i="76"/>
  <c r="M24" i="76"/>
  <c r="M25" i="76"/>
  <c r="M26" i="76"/>
  <c r="M27" i="76"/>
  <c r="M28" i="76"/>
  <c r="M29" i="76"/>
  <c r="M30" i="76"/>
  <c r="M31" i="76"/>
  <c r="M32" i="76"/>
  <c r="M33" i="76"/>
  <c r="M34" i="76"/>
  <c r="M35" i="76"/>
  <c r="M36" i="76"/>
  <c r="M37" i="76"/>
  <c r="M38" i="76"/>
  <c r="M39" i="76"/>
  <c r="M40" i="76"/>
  <c r="M41" i="76"/>
  <c r="M42" i="76"/>
  <c r="M43" i="76"/>
  <c r="M44" i="76"/>
  <c r="M45" i="76"/>
  <c r="M46" i="76"/>
  <c r="M47" i="76"/>
  <c r="M48" i="76"/>
  <c r="M49" i="76"/>
  <c r="M50" i="76"/>
  <c r="M51" i="76"/>
  <c r="M52" i="76"/>
  <c r="M53" i="76"/>
  <c r="M4" i="76"/>
  <c r="L5" i="76"/>
  <c r="L6" i="76"/>
  <c r="L7" i="76"/>
  <c r="L8" i="76"/>
  <c r="L3" i="76" s="1"/>
  <c r="L9" i="76"/>
  <c r="L10" i="76"/>
  <c r="L11" i="76"/>
  <c r="L12" i="76"/>
  <c r="L13" i="76"/>
  <c r="L14" i="76"/>
  <c r="L15" i="76"/>
  <c r="L16" i="76"/>
  <c r="L17" i="76"/>
  <c r="L18" i="76"/>
  <c r="L19" i="76"/>
  <c r="L20" i="76"/>
  <c r="L21" i="76"/>
  <c r="L22" i="76"/>
  <c r="L23" i="76"/>
  <c r="L24" i="76"/>
  <c r="L25" i="76"/>
  <c r="L26" i="76"/>
  <c r="L27" i="76"/>
  <c r="L28" i="76"/>
  <c r="L29" i="76"/>
  <c r="L30" i="76"/>
  <c r="L31" i="76"/>
  <c r="L32" i="76"/>
  <c r="L33" i="76"/>
  <c r="L34" i="76"/>
  <c r="L35" i="76"/>
  <c r="L36" i="76"/>
  <c r="L37" i="76"/>
  <c r="L38" i="76"/>
  <c r="L39" i="76"/>
  <c r="L40" i="76"/>
  <c r="L41" i="76"/>
  <c r="L42" i="76"/>
  <c r="L43" i="76"/>
  <c r="L44" i="76"/>
  <c r="L45" i="76"/>
  <c r="L46" i="76"/>
  <c r="L47" i="76"/>
  <c r="L48" i="76"/>
  <c r="L49" i="76"/>
  <c r="L50" i="76"/>
  <c r="L51" i="76"/>
  <c r="L52" i="76"/>
  <c r="L53" i="76"/>
  <c r="L4" i="76"/>
  <c r="K5" i="76"/>
  <c r="K6" i="76"/>
  <c r="K7" i="76"/>
  <c r="K8" i="76"/>
  <c r="K3" i="76" s="1"/>
  <c r="K9" i="76"/>
  <c r="K10" i="76"/>
  <c r="K11" i="76"/>
  <c r="K12" i="76"/>
  <c r="K13" i="76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2" i="76"/>
  <c r="K33" i="76"/>
  <c r="K34" i="76"/>
  <c r="K35" i="76"/>
  <c r="K36" i="76"/>
  <c r="K37" i="76"/>
  <c r="K38" i="76"/>
  <c r="K39" i="76"/>
  <c r="K40" i="76"/>
  <c r="K41" i="76"/>
  <c r="K42" i="76"/>
  <c r="K43" i="76"/>
  <c r="K44" i="76"/>
  <c r="K45" i="76"/>
  <c r="K46" i="76"/>
  <c r="K47" i="76"/>
  <c r="K48" i="76"/>
  <c r="K49" i="76"/>
  <c r="K50" i="76"/>
  <c r="K51" i="76"/>
  <c r="K52" i="76"/>
  <c r="K53" i="76"/>
  <c r="K4" i="76"/>
  <c r="J5" i="76"/>
  <c r="J6" i="76"/>
  <c r="J7" i="76"/>
  <c r="J8" i="76"/>
  <c r="J3" i="76" s="1"/>
  <c r="J9" i="76"/>
  <c r="J10" i="76"/>
  <c r="J11" i="76"/>
  <c r="J12" i="76"/>
  <c r="J13" i="76"/>
  <c r="J14" i="76"/>
  <c r="J15" i="76"/>
  <c r="J16" i="76"/>
  <c r="J17" i="76"/>
  <c r="J18" i="76"/>
  <c r="J19" i="76"/>
  <c r="J20" i="76"/>
  <c r="J21" i="76"/>
  <c r="J22" i="76"/>
  <c r="J23" i="76"/>
  <c r="J24" i="76"/>
  <c r="J25" i="76"/>
  <c r="J26" i="76"/>
  <c r="J27" i="76"/>
  <c r="J28" i="76"/>
  <c r="J29" i="76"/>
  <c r="J30" i="76"/>
  <c r="J31" i="76"/>
  <c r="J32" i="76"/>
  <c r="J33" i="76"/>
  <c r="J34" i="76"/>
  <c r="J35" i="76"/>
  <c r="J36" i="76"/>
  <c r="J37" i="76"/>
  <c r="J38" i="76"/>
  <c r="J39" i="76"/>
  <c r="J40" i="76"/>
  <c r="J41" i="76"/>
  <c r="J42" i="76"/>
  <c r="J43" i="76"/>
  <c r="J44" i="76"/>
  <c r="J45" i="76"/>
  <c r="J46" i="76"/>
  <c r="J47" i="76"/>
  <c r="J48" i="76"/>
  <c r="J49" i="76"/>
  <c r="J50" i="76"/>
  <c r="J51" i="76"/>
  <c r="J52" i="76"/>
  <c r="J53" i="76"/>
  <c r="J4" i="76"/>
  <c r="I5" i="76"/>
  <c r="I6" i="76"/>
  <c r="I7" i="76"/>
  <c r="I8" i="76"/>
  <c r="I3" i="76" s="1"/>
  <c r="I9" i="76"/>
  <c r="I10" i="76"/>
  <c r="I11" i="76"/>
  <c r="I12" i="76"/>
  <c r="I13" i="76"/>
  <c r="I14" i="76"/>
  <c r="I15" i="76"/>
  <c r="I16" i="76"/>
  <c r="I17" i="76"/>
  <c r="I18" i="76"/>
  <c r="I19" i="76"/>
  <c r="I20" i="76"/>
  <c r="I21" i="76"/>
  <c r="I22" i="76"/>
  <c r="I23" i="76"/>
  <c r="I24" i="76"/>
  <c r="I25" i="76"/>
  <c r="I26" i="76"/>
  <c r="I27" i="76"/>
  <c r="I28" i="76"/>
  <c r="I29" i="76"/>
  <c r="I30" i="76"/>
  <c r="I31" i="76"/>
  <c r="I32" i="76"/>
  <c r="I33" i="76"/>
  <c r="I34" i="76"/>
  <c r="I35" i="76"/>
  <c r="I36" i="76"/>
  <c r="I37" i="76"/>
  <c r="I38" i="76"/>
  <c r="I39" i="76"/>
  <c r="I40" i="76"/>
  <c r="I41" i="76"/>
  <c r="I42" i="76"/>
  <c r="I43" i="76"/>
  <c r="I44" i="76"/>
  <c r="I45" i="76"/>
  <c r="I46" i="76"/>
  <c r="I47" i="76"/>
  <c r="I48" i="76"/>
  <c r="I49" i="76"/>
  <c r="I50" i="76"/>
  <c r="I51" i="76"/>
  <c r="I52" i="76"/>
  <c r="I53" i="76"/>
  <c r="I4" i="76"/>
  <c r="H5" i="76"/>
  <c r="H6" i="76"/>
  <c r="H7" i="76"/>
  <c r="H8" i="76"/>
  <c r="H9" i="76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H29" i="76"/>
  <c r="H30" i="76"/>
  <c r="H31" i="76"/>
  <c r="H32" i="76"/>
  <c r="H33" i="76"/>
  <c r="H34" i="76"/>
  <c r="H35" i="76"/>
  <c r="H36" i="76"/>
  <c r="H37" i="76"/>
  <c r="H38" i="76"/>
  <c r="H39" i="76"/>
  <c r="H40" i="76"/>
  <c r="H41" i="76"/>
  <c r="H42" i="76"/>
  <c r="H43" i="76"/>
  <c r="H44" i="76"/>
  <c r="H45" i="76"/>
  <c r="H46" i="76"/>
  <c r="H47" i="76"/>
  <c r="H48" i="76"/>
  <c r="H49" i="76"/>
  <c r="H50" i="76"/>
  <c r="H51" i="76"/>
  <c r="H52" i="76"/>
  <c r="H53" i="76"/>
  <c r="H4" i="76"/>
  <c r="AE5" i="69"/>
  <c r="AE6" i="69"/>
  <c r="AE7" i="69"/>
  <c r="AE8" i="69"/>
  <c r="AE3" i="69" s="1"/>
  <c r="AE9" i="69"/>
  <c r="AE10" i="69"/>
  <c r="AE11" i="69"/>
  <c r="AE12" i="69"/>
  <c r="AE13" i="69"/>
  <c r="AE14" i="69"/>
  <c r="AE15" i="69"/>
  <c r="AE16" i="69"/>
  <c r="AE17" i="69"/>
  <c r="AE18" i="69"/>
  <c r="AE19" i="69"/>
  <c r="AE20" i="69"/>
  <c r="AE21" i="69"/>
  <c r="AE22" i="69"/>
  <c r="AE23" i="69"/>
  <c r="AE24" i="69"/>
  <c r="AE25" i="69"/>
  <c r="AE26" i="69"/>
  <c r="AE27" i="69"/>
  <c r="AE28" i="69"/>
  <c r="AE29" i="69"/>
  <c r="AE30" i="69"/>
  <c r="AE31" i="69"/>
  <c r="AE32" i="69"/>
  <c r="AE33" i="69"/>
  <c r="AE34" i="69"/>
  <c r="AE35" i="69"/>
  <c r="AE36" i="69"/>
  <c r="AE37" i="69"/>
  <c r="AE38" i="69"/>
  <c r="AE39" i="69"/>
  <c r="AE40" i="69"/>
  <c r="AE41" i="69"/>
  <c r="AE42" i="69"/>
  <c r="AE43" i="69"/>
  <c r="AE44" i="69"/>
  <c r="AE45" i="69"/>
  <c r="AE46" i="69"/>
  <c r="AE47" i="69"/>
  <c r="AE48" i="69"/>
  <c r="AE49" i="69"/>
  <c r="AE50" i="69"/>
  <c r="AE51" i="69"/>
  <c r="AE52" i="69"/>
  <c r="AE53" i="69"/>
  <c r="AE4" i="69"/>
  <c r="AD5" i="69"/>
  <c r="AD6" i="69"/>
  <c r="AD7" i="69"/>
  <c r="AD8" i="69"/>
  <c r="AD3" i="69" s="1"/>
  <c r="AD9" i="69"/>
  <c r="AD10" i="69"/>
  <c r="AD11" i="69"/>
  <c r="AD12" i="69"/>
  <c r="AD13" i="69"/>
  <c r="AD14" i="69"/>
  <c r="AD15" i="69"/>
  <c r="AD16" i="69"/>
  <c r="AD17" i="69"/>
  <c r="AD18" i="69"/>
  <c r="AD19" i="69"/>
  <c r="AD20" i="69"/>
  <c r="AD21" i="69"/>
  <c r="AD22" i="69"/>
  <c r="AD23" i="69"/>
  <c r="AD24" i="69"/>
  <c r="AD25" i="69"/>
  <c r="AD26" i="69"/>
  <c r="AD27" i="69"/>
  <c r="AD28" i="69"/>
  <c r="AD29" i="69"/>
  <c r="AD30" i="69"/>
  <c r="AD31" i="69"/>
  <c r="AD32" i="69"/>
  <c r="AD33" i="69"/>
  <c r="AD34" i="69"/>
  <c r="AD35" i="69"/>
  <c r="AD36" i="69"/>
  <c r="AD37" i="69"/>
  <c r="AD38" i="69"/>
  <c r="AD39" i="69"/>
  <c r="AD40" i="69"/>
  <c r="AD41" i="69"/>
  <c r="AD42" i="69"/>
  <c r="AD43" i="69"/>
  <c r="AD44" i="69"/>
  <c r="AD45" i="69"/>
  <c r="AD46" i="69"/>
  <c r="AD47" i="69"/>
  <c r="AD48" i="69"/>
  <c r="AD49" i="69"/>
  <c r="AD50" i="69"/>
  <c r="AD51" i="69"/>
  <c r="AD52" i="69"/>
  <c r="AD53" i="69"/>
  <c r="AD4" i="69"/>
  <c r="AC5" i="69"/>
  <c r="AC6" i="69"/>
  <c r="AC7" i="69"/>
  <c r="AC8" i="69"/>
  <c r="AC3" i="69" s="1"/>
  <c r="AC9" i="69"/>
  <c r="AC10" i="69"/>
  <c r="AC11" i="69"/>
  <c r="AC12" i="69"/>
  <c r="AC13" i="69"/>
  <c r="AC14" i="69"/>
  <c r="AC15" i="69"/>
  <c r="AC16" i="69"/>
  <c r="AC17" i="69"/>
  <c r="AC18" i="69"/>
  <c r="AC19" i="69"/>
  <c r="AC20" i="69"/>
  <c r="AC21" i="69"/>
  <c r="AC22" i="69"/>
  <c r="AC23" i="69"/>
  <c r="AC24" i="69"/>
  <c r="AC25" i="69"/>
  <c r="AC26" i="69"/>
  <c r="AC27" i="69"/>
  <c r="AC28" i="69"/>
  <c r="AC29" i="69"/>
  <c r="AC30" i="69"/>
  <c r="AC31" i="69"/>
  <c r="AC32" i="69"/>
  <c r="AC33" i="69"/>
  <c r="AC34" i="69"/>
  <c r="AC35" i="69"/>
  <c r="AC36" i="69"/>
  <c r="AC37" i="69"/>
  <c r="AC38" i="69"/>
  <c r="AC39" i="69"/>
  <c r="AC40" i="69"/>
  <c r="AC41" i="69"/>
  <c r="AC42" i="69"/>
  <c r="AC43" i="69"/>
  <c r="AC44" i="69"/>
  <c r="AC45" i="69"/>
  <c r="AC46" i="69"/>
  <c r="AC47" i="69"/>
  <c r="AC48" i="69"/>
  <c r="AC49" i="69"/>
  <c r="AC50" i="69"/>
  <c r="AC51" i="69"/>
  <c r="AC52" i="69"/>
  <c r="AC53" i="69"/>
  <c r="AC4" i="69"/>
  <c r="AB5" i="69"/>
  <c r="AB6" i="69"/>
  <c r="AB7" i="69"/>
  <c r="AB8" i="69"/>
  <c r="AB3" i="69" s="1"/>
  <c r="AB9" i="69"/>
  <c r="AB10" i="69"/>
  <c r="AB11" i="69"/>
  <c r="AB12" i="69"/>
  <c r="AB13" i="69"/>
  <c r="AB14" i="69"/>
  <c r="AB15" i="69"/>
  <c r="AB16" i="69"/>
  <c r="AB17" i="69"/>
  <c r="AB18" i="69"/>
  <c r="AB19" i="69"/>
  <c r="AB20" i="69"/>
  <c r="AB21" i="69"/>
  <c r="AB22" i="69"/>
  <c r="AB23" i="69"/>
  <c r="AB24" i="69"/>
  <c r="AB25" i="69"/>
  <c r="AB26" i="69"/>
  <c r="AB27" i="69"/>
  <c r="AB28" i="69"/>
  <c r="AB29" i="69"/>
  <c r="AB30" i="69"/>
  <c r="AB31" i="69"/>
  <c r="AB32" i="69"/>
  <c r="AB33" i="69"/>
  <c r="AB34" i="69"/>
  <c r="AB35" i="69"/>
  <c r="AB36" i="69"/>
  <c r="AB37" i="69"/>
  <c r="AB38" i="69"/>
  <c r="AB39" i="69"/>
  <c r="AB40" i="69"/>
  <c r="AB41" i="69"/>
  <c r="AB42" i="69"/>
  <c r="AB43" i="69"/>
  <c r="AB44" i="69"/>
  <c r="AB45" i="69"/>
  <c r="AB46" i="69"/>
  <c r="AB47" i="69"/>
  <c r="AB48" i="69"/>
  <c r="AB49" i="69"/>
  <c r="AB50" i="69"/>
  <c r="AB51" i="69"/>
  <c r="AB52" i="69"/>
  <c r="AB53" i="69"/>
  <c r="AB4" i="69"/>
  <c r="S5" i="69"/>
  <c r="S6" i="69"/>
  <c r="S7" i="69"/>
  <c r="S8" i="69"/>
  <c r="S9" i="69"/>
  <c r="S10" i="69"/>
  <c r="S11" i="69"/>
  <c r="S12" i="69"/>
  <c r="S13" i="69"/>
  <c r="S14" i="69"/>
  <c r="S15" i="69"/>
  <c r="S16" i="69"/>
  <c r="S17" i="69"/>
  <c r="S18" i="69"/>
  <c r="S19" i="69"/>
  <c r="S20" i="69"/>
  <c r="S21" i="69"/>
  <c r="S22" i="69"/>
  <c r="S23" i="69"/>
  <c r="S24" i="69"/>
  <c r="S25" i="69"/>
  <c r="S26" i="69"/>
  <c r="S27" i="69"/>
  <c r="S28" i="69"/>
  <c r="S29" i="69"/>
  <c r="S30" i="69"/>
  <c r="S31" i="69"/>
  <c r="S32" i="69"/>
  <c r="S33" i="69"/>
  <c r="S34" i="69"/>
  <c r="S35" i="69"/>
  <c r="S36" i="69"/>
  <c r="S37" i="69"/>
  <c r="S38" i="69"/>
  <c r="S39" i="69"/>
  <c r="S40" i="69"/>
  <c r="S41" i="69"/>
  <c r="S42" i="69"/>
  <c r="S43" i="69"/>
  <c r="S44" i="69"/>
  <c r="S45" i="69"/>
  <c r="S46" i="69"/>
  <c r="S47" i="69"/>
  <c r="S48" i="69"/>
  <c r="S49" i="69"/>
  <c r="S50" i="69"/>
  <c r="S51" i="69"/>
  <c r="S52" i="69"/>
  <c r="S53" i="69"/>
  <c r="S4" i="69"/>
  <c r="R5" i="69"/>
  <c r="R6" i="69"/>
  <c r="R7" i="69"/>
  <c r="R8" i="69"/>
  <c r="R9" i="69"/>
  <c r="R10" i="69"/>
  <c r="R11" i="69"/>
  <c r="R12" i="69"/>
  <c r="R13" i="69"/>
  <c r="R14" i="69"/>
  <c r="R15" i="69"/>
  <c r="R16" i="69"/>
  <c r="R17" i="69"/>
  <c r="R18" i="69"/>
  <c r="R19" i="69"/>
  <c r="R20" i="69"/>
  <c r="R21" i="69"/>
  <c r="R22" i="69"/>
  <c r="R23" i="69"/>
  <c r="R24" i="69"/>
  <c r="R25" i="69"/>
  <c r="R26" i="69"/>
  <c r="R27" i="69"/>
  <c r="R28" i="69"/>
  <c r="R29" i="69"/>
  <c r="R30" i="69"/>
  <c r="R31" i="69"/>
  <c r="R32" i="69"/>
  <c r="R33" i="69"/>
  <c r="R34" i="69"/>
  <c r="R35" i="69"/>
  <c r="R36" i="69"/>
  <c r="R37" i="69"/>
  <c r="R38" i="69"/>
  <c r="R39" i="69"/>
  <c r="R40" i="69"/>
  <c r="R41" i="69"/>
  <c r="R42" i="69"/>
  <c r="R43" i="69"/>
  <c r="R44" i="69"/>
  <c r="R45" i="69"/>
  <c r="R46" i="69"/>
  <c r="R47" i="69"/>
  <c r="R48" i="69"/>
  <c r="R49" i="69"/>
  <c r="R50" i="69"/>
  <c r="R51" i="69"/>
  <c r="R52" i="69"/>
  <c r="R53" i="69"/>
  <c r="R4" i="69"/>
  <c r="Q14" i="69"/>
  <c r="Q15" i="69"/>
  <c r="Q16" i="69"/>
  <c r="Q17" i="69"/>
  <c r="Q18" i="69"/>
  <c r="Q19" i="69"/>
  <c r="Q20" i="69"/>
  <c r="Q21" i="69"/>
  <c r="Q22" i="69"/>
  <c r="Q23" i="69"/>
  <c r="Q24" i="69"/>
  <c r="Q25" i="69"/>
  <c r="Q26" i="69"/>
  <c r="Q27" i="69"/>
  <c r="Q28" i="69"/>
  <c r="Q29" i="69"/>
  <c r="Q30" i="69"/>
  <c r="Q31" i="69"/>
  <c r="Q32" i="69"/>
  <c r="Q33" i="69"/>
  <c r="Q34" i="69"/>
  <c r="Q35" i="69"/>
  <c r="Q36" i="69"/>
  <c r="Q37" i="69"/>
  <c r="Q38" i="69"/>
  <c r="Q39" i="69"/>
  <c r="Q40" i="69"/>
  <c r="Q41" i="69"/>
  <c r="Q42" i="69"/>
  <c r="Q43" i="69"/>
  <c r="Q44" i="69"/>
  <c r="Q45" i="69"/>
  <c r="Q46" i="69"/>
  <c r="Q47" i="69"/>
  <c r="Q48" i="69"/>
  <c r="Q49" i="69"/>
  <c r="Q50" i="69"/>
  <c r="Q51" i="69"/>
  <c r="Q52" i="69"/>
  <c r="Q53" i="69"/>
  <c r="Q4" i="69"/>
  <c r="P5" i="69"/>
  <c r="P6" i="69"/>
  <c r="P7" i="69"/>
  <c r="P8" i="69"/>
  <c r="P3" i="69" s="1"/>
  <c r="P9" i="69"/>
  <c r="P10" i="69"/>
  <c r="P11" i="69"/>
  <c r="P12" i="69"/>
  <c r="P13" i="69"/>
  <c r="P14" i="69"/>
  <c r="P15" i="69"/>
  <c r="P16" i="69"/>
  <c r="P17" i="69"/>
  <c r="P18" i="69"/>
  <c r="P19" i="69"/>
  <c r="P20" i="69"/>
  <c r="P21" i="69"/>
  <c r="P22" i="69"/>
  <c r="P23" i="69"/>
  <c r="P24" i="69"/>
  <c r="P25" i="69"/>
  <c r="P26" i="69"/>
  <c r="P27" i="69"/>
  <c r="P28" i="69"/>
  <c r="P29" i="69"/>
  <c r="P30" i="69"/>
  <c r="P31" i="69"/>
  <c r="P32" i="69"/>
  <c r="P33" i="69"/>
  <c r="P34" i="69"/>
  <c r="P35" i="69"/>
  <c r="P36" i="69"/>
  <c r="P37" i="69"/>
  <c r="P38" i="69"/>
  <c r="P39" i="69"/>
  <c r="P40" i="69"/>
  <c r="P41" i="69"/>
  <c r="P42" i="69"/>
  <c r="P43" i="69"/>
  <c r="P44" i="69"/>
  <c r="P45" i="69"/>
  <c r="P46" i="69"/>
  <c r="P47" i="69"/>
  <c r="P48" i="69"/>
  <c r="P49" i="69"/>
  <c r="P50" i="69"/>
  <c r="P51" i="69"/>
  <c r="P52" i="69"/>
  <c r="P53" i="69"/>
  <c r="P4" i="69"/>
  <c r="O5" i="69"/>
  <c r="O6" i="69"/>
  <c r="O7" i="69"/>
  <c r="O8" i="69"/>
  <c r="O3" i="69" s="1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O40" i="69"/>
  <c r="O41" i="69"/>
  <c r="O42" i="69"/>
  <c r="O43" i="69"/>
  <c r="O44" i="69"/>
  <c r="O45" i="69"/>
  <c r="O46" i="69"/>
  <c r="O47" i="69"/>
  <c r="O48" i="69"/>
  <c r="O49" i="69"/>
  <c r="O50" i="69"/>
  <c r="O51" i="69"/>
  <c r="O52" i="69"/>
  <c r="O53" i="69"/>
  <c r="O4" i="69"/>
  <c r="N5" i="69"/>
  <c r="N6" i="69"/>
  <c r="N7" i="69"/>
  <c r="N8" i="69"/>
  <c r="N3" i="69" s="1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28" i="69"/>
  <c r="N29" i="69"/>
  <c r="N30" i="69"/>
  <c r="N31" i="69"/>
  <c r="N32" i="69"/>
  <c r="N33" i="69"/>
  <c r="N34" i="69"/>
  <c r="N35" i="69"/>
  <c r="N36" i="69"/>
  <c r="N37" i="69"/>
  <c r="N38" i="69"/>
  <c r="N39" i="69"/>
  <c r="N40" i="69"/>
  <c r="N41" i="69"/>
  <c r="N42" i="69"/>
  <c r="N43" i="69"/>
  <c r="N44" i="69"/>
  <c r="N45" i="69"/>
  <c r="N46" i="69"/>
  <c r="N47" i="69"/>
  <c r="N48" i="69"/>
  <c r="N49" i="69"/>
  <c r="N50" i="69"/>
  <c r="N51" i="69"/>
  <c r="N52" i="69"/>
  <c r="N53" i="69"/>
  <c r="N4" i="69"/>
  <c r="M5" i="69"/>
  <c r="M6" i="69"/>
  <c r="M7" i="69"/>
  <c r="M8" i="69"/>
  <c r="M3" i="69" s="1"/>
  <c r="M9" i="69"/>
  <c r="M10" i="69"/>
  <c r="M11" i="69"/>
  <c r="M12" i="69"/>
  <c r="M13" i="69"/>
  <c r="M14" i="69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28" i="69"/>
  <c r="M29" i="69"/>
  <c r="M30" i="69"/>
  <c r="M31" i="69"/>
  <c r="M32" i="69"/>
  <c r="M33" i="69"/>
  <c r="M34" i="69"/>
  <c r="M35" i="69"/>
  <c r="M36" i="69"/>
  <c r="M37" i="69"/>
  <c r="M38" i="69"/>
  <c r="M39" i="69"/>
  <c r="M40" i="69"/>
  <c r="M41" i="69"/>
  <c r="M42" i="69"/>
  <c r="M43" i="69"/>
  <c r="M44" i="69"/>
  <c r="M45" i="69"/>
  <c r="M46" i="69"/>
  <c r="M47" i="69"/>
  <c r="M48" i="69"/>
  <c r="M49" i="69"/>
  <c r="M50" i="69"/>
  <c r="M51" i="69"/>
  <c r="M52" i="69"/>
  <c r="M53" i="69"/>
  <c r="M4" i="69"/>
  <c r="AE5" i="67"/>
  <c r="AE6" i="67"/>
  <c r="AE7" i="67"/>
  <c r="AE8" i="67"/>
  <c r="AE3" i="67" s="1"/>
  <c r="AE9" i="67"/>
  <c r="AE10" i="67"/>
  <c r="AE11" i="67"/>
  <c r="AE12" i="67"/>
  <c r="AE13" i="67"/>
  <c r="AE14" i="67"/>
  <c r="AE15" i="67"/>
  <c r="AE16" i="67"/>
  <c r="AE17" i="67"/>
  <c r="AE18" i="67"/>
  <c r="AE19" i="67"/>
  <c r="AE20" i="67"/>
  <c r="AE21" i="67"/>
  <c r="AE22" i="67"/>
  <c r="AE23" i="67"/>
  <c r="AE24" i="67"/>
  <c r="AE25" i="67"/>
  <c r="AE26" i="67"/>
  <c r="AE27" i="67"/>
  <c r="AE28" i="67"/>
  <c r="AE29" i="67"/>
  <c r="AE30" i="67"/>
  <c r="AE31" i="67"/>
  <c r="AE32" i="67"/>
  <c r="AE33" i="67"/>
  <c r="AE34" i="67"/>
  <c r="AE35" i="67"/>
  <c r="AE36" i="67"/>
  <c r="AE37" i="67"/>
  <c r="AE38" i="67"/>
  <c r="AE39" i="67"/>
  <c r="AE40" i="67"/>
  <c r="AE41" i="67"/>
  <c r="AE42" i="67"/>
  <c r="AE43" i="67"/>
  <c r="AE44" i="67"/>
  <c r="AE45" i="67"/>
  <c r="AE46" i="67"/>
  <c r="AE47" i="67"/>
  <c r="AE48" i="67"/>
  <c r="AE49" i="67"/>
  <c r="AE50" i="67"/>
  <c r="AE51" i="67"/>
  <c r="AE52" i="67"/>
  <c r="AE53" i="67"/>
  <c r="AE4" i="67"/>
  <c r="AD5" i="67"/>
  <c r="AD6" i="67"/>
  <c r="AD7" i="67"/>
  <c r="AD8" i="67"/>
  <c r="AD3" i="67" s="1"/>
  <c r="AD9" i="67"/>
  <c r="AD10" i="67"/>
  <c r="AD11" i="67"/>
  <c r="AD12" i="67"/>
  <c r="AD13" i="67"/>
  <c r="AD14" i="67"/>
  <c r="AD15" i="67"/>
  <c r="AD16" i="67"/>
  <c r="AD17" i="67"/>
  <c r="AD18" i="67"/>
  <c r="AD19" i="67"/>
  <c r="AD20" i="67"/>
  <c r="AD21" i="67"/>
  <c r="AD22" i="67"/>
  <c r="AD23" i="67"/>
  <c r="AD24" i="67"/>
  <c r="AD25" i="67"/>
  <c r="AD26" i="67"/>
  <c r="AD27" i="67"/>
  <c r="AD28" i="67"/>
  <c r="AD29" i="67"/>
  <c r="AD30" i="67"/>
  <c r="AD31" i="67"/>
  <c r="AD32" i="67"/>
  <c r="AD33" i="67"/>
  <c r="AD34" i="67"/>
  <c r="AD35" i="67"/>
  <c r="AD36" i="67"/>
  <c r="AD37" i="67"/>
  <c r="AD38" i="67"/>
  <c r="AD39" i="67"/>
  <c r="AD40" i="67"/>
  <c r="AD41" i="67"/>
  <c r="AD42" i="67"/>
  <c r="AD43" i="67"/>
  <c r="AD44" i="67"/>
  <c r="AD45" i="67"/>
  <c r="AD46" i="67"/>
  <c r="AD47" i="67"/>
  <c r="AD48" i="67"/>
  <c r="AD49" i="67"/>
  <c r="AD50" i="67"/>
  <c r="AD51" i="67"/>
  <c r="AD52" i="67"/>
  <c r="AD53" i="67"/>
  <c r="AD4" i="67"/>
  <c r="AC5" i="67"/>
  <c r="AC6" i="67"/>
  <c r="AC7" i="67"/>
  <c r="AC8" i="67"/>
  <c r="AC3" i="67" s="1"/>
  <c r="AC9" i="67"/>
  <c r="AC10" i="67"/>
  <c r="AC11" i="67"/>
  <c r="AC12" i="67"/>
  <c r="AC13" i="67"/>
  <c r="AC14" i="67"/>
  <c r="AC15" i="67"/>
  <c r="AC16" i="67"/>
  <c r="AC17" i="67"/>
  <c r="AC18" i="67"/>
  <c r="AC19" i="67"/>
  <c r="AC20" i="67"/>
  <c r="AC21" i="67"/>
  <c r="AC22" i="67"/>
  <c r="AC23" i="67"/>
  <c r="AC24" i="67"/>
  <c r="AC25" i="67"/>
  <c r="AC26" i="67"/>
  <c r="AC27" i="67"/>
  <c r="AC28" i="67"/>
  <c r="AC29" i="67"/>
  <c r="AC30" i="67"/>
  <c r="AC31" i="67"/>
  <c r="AC32" i="67"/>
  <c r="AC33" i="67"/>
  <c r="AC34" i="67"/>
  <c r="AC35" i="67"/>
  <c r="AC36" i="67"/>
  <c r="AC37" i="67"/>
  <c r="AC38" i="67"/>
  <c r="AC39" i="67"/>
  <c r="AC40" i="67"/>
  <c r="AC41" i="67"/>
  <c r="AC42" i="67"/>
  <c r="AC43" i="67"/>
  <c r="AC44" i="67"/>
  <c r="AC45" i="67"/>
  <c r="AC46" i="67"/>
  <c r="AC47" i="67"/>
  <c r="AC48" i="67"/>
  <c r="AC49" i="67"/>
  <c r="AC50" i="67"/>
  <c r="AC51" i="67"/>
  <c r="AC52" i="67"/>
  <c r="AC53" i="67"/>
  <c r="AC4" i="67"/>
  <c r="AB5" i="67"/>
  <c r="AB6" i="67"/>
  <c r="AB7" i="67"/>
  <c r="AB8" i="67"/>
  <c r="AB3" i="67" s="1"/>
  <c r="AB9" i="67"/>
  <c r="AB10" i="67"/>
  <c r="AB11" i="67"/>
  <c r="AB12" i="67"/>
  <c r="AB13" i="67"/>
  <c r="AB14" i="67"/>
  <c r="AB15" i="67"/>
  <c r="AB16" i="67"/>
  <c r="AB17" i="67"/>
  <c r="AB18" i="67"/>
  <c r="AB19" i="67"/>
  <c r="AB20" i="67"/>
  <c r="AB21" i="67"/>
  <c r="AB22" i="67"/>
  <c r="AB23" i="67"/>
  <c r="AB24" i="67"/>
  <c r="AB25" i="67"/>
  <c r="AB26" i="67"/>
  <c r="AB27" i="67"/>
  <c r="AB28" i="67"/>
  <c r="AB29" i="67"/>
  <c r="AB30" i="67"/>
  <c r="AB31" i="67"/>
  <c r="AB32" i="67"/>
  <c r="AB33" i="67"/>
  <c r="AB34" i="67"/>
  <c r="AB35" i="67"/>
  <c r="AB36" i="67"/>
  <c r="AB37" i="67"/>
  <c r="AB38" i="67"/>
  <c r="AB39" i="67"/>
  <c r="AB40" i="67"/>
  <c r="AB41" i="67"/>
  <c r="AB42" i="67"/>
  <c r="AB43" i="67"/>
  <c r="AB44" i="67"/>
  <c r="AB45" i="67"/>
  <c r="AB46" i="67"/>
  <c r="AB47" i="67"/>
  <c r="AB48" i="67"/>
  <c r="AB49" i="67"/>
  <c r="AB50" i="67"/>
  <c r="AB51" i="67"/>
  <c r="AB52" i="67"/>
  <c r="AB53" i="67"/>
  <c r="AB4" i="67"/>
  <c r="AA5" i="67"/>
  <c r="AA6" i="67"/>
  <c r="AA7" i="67"/>
  <c r="AA3" i="67" s="1"/>
  <c r="AA8" i="67"/>
  <c r="AA9" i="67"/>
  <c r="AA10" i="67"/>
  <c r="AA11" i="67"/>
  <c r="AA12" i="67"/>
  <c r="AA13" i="67"/>
  <c r="AA14" i="67"/>
  <c r="AA15" i="67"/>
  <c r="AA16" i="67"/>
  <c r="AA17" i="67"/>
  <c r="AA18" i="67"/>
  <c r="AA19" i="67"/>
  <c r="AA20" i="67"/>
  <c r="AA21" i="67"/>
  <c r="AA22" i="67"/>
  <c r="AA23" i="67"/>
  <c r="AA24" i="67"/>
  <c r="AA25" i="67"/>
  <c r="AA26" i="67"/>
  <c r="AA27" i="67"/>
  <c r="AA28" i="67"/>
  <c r="AA29" i="67"/>
  <c r="AA30" i="67"/>
  <c r="AA31" i="67"/>
  <c r="AA32" i="67"/>
  <c r="AA33" i="67"/>
  <c r="AA34" i="67"/>
  <c r="AA35" i="67"/>
  <c r="AA36" i="67"/>
  <c r="AA37" i="67"/>
  <c r="AA38" i="67"/>
  <c r="AA39" i="67"/>
  <c r="AA40" i="67"/>
  <c r="AA41" i="67"/>
  <c r="AA42" i="67"/>
  <c r="AA43" i="67"/>
  <c r="AA44" i="67"/>
  <c r="AA45" i="67"/>
  <c r="AA46" i="67"/>
  <c r="AA47" i="67"/>
  <c r="AA48" i="67"/>
  <c r="AA49" i="67"/>
  <c r="AA50" i="67"/>
  <c r="AA51" i="67"/>
  <c r="AA52" i="67"/>
  <c r="AA53" i="67"/>
  <c r="AA4" i="67"/>
  <c r="Z5" i="67"/>
  <c r="Z6" i="67"/>
  <c r="Z7" i="67"/>
  <c r="Z8" i="67"/>
  <c r="Z3" i="67" s="1"/>
  <c r="Z9" i="67"/>
  <c r="Z10" i="67"/>
  <c r="Z11" i="67"/>
  <c r="Z12" i="67"/>
  <c r="Z13" i="67"/>
  <c r="Z14" i="67"/>
  <c r="Z15" i="67"/>
  <c r="Z16" i="67"/>
  <c r="Z17" i="67"/>
  <c r="Z18" i="67"/>
  <c r="Z19" i="67"/>
  <c r="Z20" i="67"/>
  <c r="Z21" i="67"/>
  <c r="Z22" i="67"/>
  <c r="Z23" i="67"/>
  <c r="Z24" i="67"/>
  <c r="Z25" i="67"/>
  <c r="Z26" i="67"/>
  <c r="Z27" i="67"/>
  <c r="Z28" i="67"/>
  <c r="Z29" i="67"/>
  <c r="Z30" i="67"/>
  <c r="Z31" i="67"/>
  <c r="Z32" i="67"/>
  <c r="Z33" i="67"/>
  <c r="Z34" i="67"/>
  <c r="Z35" i="67"/>
  <c r="Z36" i="67"/>
  <c r="Z37" i="67"/>
  <c r="Z38" i="67"/>
  <c r="Z39" i="67"/>
  <c r="Z40" i="67"/>
  <c r="Z41" i="67"/>
  <c r="Z42" i="67"/>
  <c r="Z43" i="67"/>
  <c r="Z44" i="67"/>
  <c r="Z45" i="67"/>
  <c r="Z46" i="67"/>
  <c r="Z47" i="67"/>
  <c r="Z48" i="67"/>
  <c r="Z49" i="67"/>
  <c r="Z50" i="67"/>
  <c r="Z51" i="67"/>
  <c r="Z52" i="67"/>
  <c r="Z53" i="67"/>
  <c r="Z4" i="67"/>
  <c r="Y5" i="67"/>
  <c r="Y6" i="67"/>
  <c r="Y7" i="67"/>
  <c r="Y8" i="67"/>
  <c r="Y3" i="67" s="1"/>
  <c r="Y9" i="67"/>
  <c r="Y10" i="67"/>
  <c r="Y11" i="67"/>
  <c r="Y12" i="67"/>
  <c r="Y13" i="67"/>
  <c r="Y14" i="67"/>
  <c r="Y15" i="67"/>
  <c r="Y16" i="67"/>
  <c r="Y17" i="67"/>
  <c r="Y18" i="67"/>
  <c r="Y19" i="67"/>
  <c r="Y20" i="67"/>
  <c r="Y21" i="67"/>
  <c r="Y22" i="67"/>
  <c r="Y23" i="67"/>
  <c r="Y24" i="67"/>
  <c r="Y25" i="67"/>
  <c r="Y26" i="67"/>
  <c r="Y27" i="67"/>
  <c r="Y28" i="67"/>
  <c r="Y29" i="67"/>
  <c r="Y30" i="67"/>
  <c r="Y31" i="67"/>
  <c r="Y32" i="67"/>
  <c r="Y33" i="67"/>
  <c r="Y34" i="67"/>
  <c r="Y35" i="67"/>
  <c r="Y36" i="67"/>
  <c r="Y37" i="67"/>
  <c r="Y38" i="67"/>
  <c r="Y39" i="67"/>
  <c r="Y40" i="67"/>
  <c r="Y41" i="67"/>
  <c r="Y42" i="67"/>
  <c r="Y43" i="67"/>
  <c r="Y44" i="67"/>
  <c r="Y45" i="67"/>
  <c r="Y46" i="67"/>
  <c r="Y47" i="67"/>
  <c r="Y48" i="67"/>
  <c r="Y49" i="67"/>
  <c r="Y50" i="67"/>
  <c r="Y51" i="67"/>
  <c r="Y52" i="67"/>
  <c r="Y53" i="67"/>
  <c r="Y4" i="67"/>
  <c r="X5" i="67"/>
  <c r="X6" i="67"/>
  <c r="X7" i="67"/>
  <c r="X8" i="67"/>
  <c r="X3" i="67" s="1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1" i="67"/>
  <c r="X32" i="67"/>
  <c r="X33" i="67"/>
  <c r="X34" i="67"/>
  <c r="X35" i="67"/>
  <c r="X36" i="67"/>
  <c r="X37" i="67"/>
  <c r="X38" i="67"/>
  <c r="X39" i="67"/>
  <c r="X40" i="67"/>
  <c r="X41" i="67"/>
  <c r="X42" i="67"/>
  <c r="X43" i="67"/>
  <c r="X44" i="67"/>
  <c r="X45" i="67"/>
  <c r="X46" i="67"/>
  <c r="X47" i="67"/>
  <c r="X48" i="67"/>
  <c r="X49" i="67"/>
  <c r="X50" i="67"/>
  <c r="X51" i="67"/>
  <c r="X52" i="67"/>
  <c r="X53" i="67"/>
  <c r="X4" i="67"/>
  <c r="W5" i="67"/>
  <c r="W6" i="67"/>
  <c r="W7" i="67"/>
  <c r="W8" i="67"/>
  <c r="W3" i="67" s="1"/>
  <c r="W9" i="67"/>
  <c r="W10" i="67"/>
  <c r="W11" i="67"/>
  <c r="W12" i="67"/>
  <c r="W13" i="67"/>
  <c r="W14" i="67"/>
  <c r="W15" i="67"/>
  <c r="W16" i="67"/>
  <c r="W17" i="67"/>
  <c r="W18" i="67"/>
  <c r="W19" i="67"/>
  <c r="W20" i="67"/>
  <c r="W21" i="67"/>
  <c r="W22" i="67"/>
  <c r="W23" i="67"/>
  <c r="W24" i="67"/>
  <c r="W25" i="67"/>
  <c r="W26" i="67"/>
  <c r="W27" i="67"/>
  <c r="W28" i="67"/>
  <c r="W29" i="67"/>
  <c r="W30" i="67"/>
  <c r="W31" i="67"/>
  <c r="W32" i="67"/>
  <c r="W33" i="67"/>
  <c r="W34" i="67"/>
  <c r="W35" i="67"/>
  <c r="W36" i="67"/>
  <c r="W37" i="67"/>
  <c r="W38" i="67"/>
  <c r="W39" i="67"/>
  <c r="W40" i="67"/>
  <c r="W41" i="67"/>
  <c r="W42" i="67"/>
  <c r="W43" i="67"/>
  <c r="W44" i="67"/>
  <c r="W45" i="67"/>
  <c r="W46" i="67"/>
  <c r="W47" i="67"/>
  <c r="W48" i="67"/>
  <c r="W49" i="67"/>
  <c r="W50" i="67"/>
  <c r="W51" i="67"/>
  <c r="W52" i="67"/>
  <c r="W53" i="67"/>
  <c r="W4" i="67"/>
  <c r="S5" i="67"/>
  <c r="S6" i="67"/>
  <c r="S7" i="67"/>
  <c r="S8" i="67"/>
  <c r="S3" i="67" s="1"/>
  <c r="S9" i="67"/>
  <c r="S10" i="67"/>
  <c r="S11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1" i="67"/>
  <c r="S32" i="67"/>
  <c r="S33" i="67"/>
  <c r="S34" i="67"/>
  <c r="S35" i="67"/>
  <c r="S36" i="67"/>
  <c r="S37" i="67"/>
  <c r="S38" i="67"/>
  <c r="S39" i="67"/>
  <c r="S40" i="67"/>
  <c r="S41" i="67"/>
  <c r="S42" i="67"/>
  <c r="S43" i="67"/>
  <c r="S44" i="67"/>
  <c r="S45" i="67"/>
  <c r="S46" i="67"/>
  <c r="S47" i="67"/>
  <c r="S48" i="67"/>
  <c r="S49" i="67"/>
  <c r="S50" i="67"/>
  <c r="S51" i="67"/>
  <c r="S52" i="67"/>
  <c r="S53" i="67"/>
  <c r="S4" i="67"/>
  <c r="R5" i="67"/>
  <c r="R6" i="67"/>
  <c r="R7" i="67"/>
  <c r="R8" i="67"/>
  <c r="R3" i="67" s="1"/>
  <c r="R9" i="67"/>
  <c r="R10" i="67"/>
  <c r="R11" i="67"/>
  <c r="R12" i="67"/>
  <c r="R13" i="67"/>
  <c r="R14" i="67"/>
  <c r="R15" i="67"/>
  <c r="R16" i="67"/>
  <c r="R17" i="67"/>
  <c r="R18" i="67"/>
  <c r="R19" i="67"/>
  <c r="R20" i="67"/>
  <c r="R21" i="67"/>
  <c r="R22" i="67"/>
  <c r="R23" i="67"/>
  <c r="R24" i="67"/>
  <c r="R25" i="67"/>
  <c r="R26" i="67"/>
  <c r="R27" i="67"/>
  <c r="R28" i="67"/>
  <c r="R29" i="67"/>
  <c r="R30" i="67"/>
  <c r="R31" i="67"/>
  <c r="R32" i="67"/>
  <c r="R33" i="67"/>
  <c r="R34" i="67"/>
  <c r="R35" i="67"/>
  <c r="R36" i="67"/>
  <c r="R37" i="67"/>
  <c r="R38" i="67"/>
  <c r="R39" i="67"/>
  <c r="R40" i="67"/>
  <c r="R41" i="67"/>
  <c r="R42" i="67"/>
  <c r="R43" i="67"/>
  <c r="R44" i="67"/>
  <c r="R45" i="67"/>
  <c r="R46" i="67"/>
  <c r="R47" i="67"/>
  <c r="R48" i="67"/>
  <c r="R49" i="67"/>
  <c r="R50" i="67"/>
  <c r="R51" i="67"/>
  <c r="R52" i="67"/>
  <c r="R53" i="67"/>
  <c r="R4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1" i="67"/>
  <c r="Q32" i="67"/>
  <c r="Q33" i="67"/>
  <c r="Q34" i="67"/>
  <c r="Q35" i="67"/>
  <c r="Q36" i="67"/>
  <c r="Q37" i="67"/>
  <c r="Q38" i="67"/>
  <c r="Q39" i="67"/>
  <c r="Q40" i="67"/>
  <c r="Q41" i="67"/>
  <c r="Q42" i="67"/>
  <c r="Q43" i="67"/>
  <c r="Q44" i="67"/>
  <c r="Q45" i="67"/>
  <c r="Q46" i="67"/>
  <c r="Q47" i="67"/>
  <c r="Q48" i="67"/>
  <c r="Q49" i="67"/>
  <c r="Q50" i="67"/>
  <c r="Q51" i="67"/>
  <c r="Q52" i="67"/>
  <c r="Q53" i="67"/>
  <c r="Q4" i="67"/>
  <c r="P5" i="67"/>
  <c r="P6" i="67"/>
  <c r="P7" i="67"/>
  <c r="P8" i="67"/>
  <c r="P3" i="67" s="1"/>
  <c r="P9" i="67"/>
  <c r="P10" i="67"/>
  <c r="P11" i="67"/>
  <c r="P12" i="67"/>
  <c r="P13" i="67"/>
  <c r="P14" i="67"/>
  <c r="P15" i="67"/>
  <c r="P16" i="67"/>
  <c r="P17" i="67"/>
  <c r="P18" i="67"/>
  <c r="P19" i="67"/>
  <c r="P20" i="67"/>
  <c r="P21" i="67"/>
  <c r="P22" i="67"/>
  <c r="P23" i="67"/>
  <c r="P24" i="67"/>
  <c r="P25" i="67"/>
  <c r="P26" i="67"/>
  <c r="P27" i="67"/>
  <c r="P28" i="67"/>
  <c r="P29" i="67"/>
  <c r="P30" i="67"/>
  <c r="P31" i="67"/>
  <c r="P32" i="67"/>
  <c r="P33" i="67"/>
  <c r="P34" i="67"/>
  <c r="P35" i="67"/>
  <c r="P36" i="67"/>
  <c r="P37" i="67"/>
  <c r="P38" i="67"/>
  <c r="P39" i="67"/>
  <c r="P40" i="67"/>
  <c r="P41" i="67"/>
  <c r="P42" i="67"/>
  <c r="P43" i="67"/>
  <c r="P44" i="67"/>
  <c r="P45" i="67"/>
  <c r="P46" i="67"/>
  <c r="P47" i="67"/>
  <c r="P48" i="67"/>
  <c r="P49" i="67"/>
  <c r="P50" i="67"/>
  <c r="P51" i="67"/>
  <c r="P52" i="67"/>
  <c r="P53" i="67"/>
  <c r="P4" i="67"/>
  <c r="O5" i="67"/>
  <c r="O6" i="67"/>
  <c r="O7" i="67"/>
  <c r="O8" i="67"/>
  <c r="O3" i="67" s="1"/>
  <c r="O9" i="67"/>
  <c r="O10" i="67"/>
  <c r="O11" i="67"/>
  <c r="O12" i="67"/>
  <c r="O13" i="67"/>
  <c r="O14" i="67"/>
  <c r="O15" i="67"/>
  <c r="O16" i="67"/>
  <c r="O17" i="67"/>
  <c r="O18" i="67"/>
  <c r="O19" i="67"/>
  <c r="O20" i="67"/>
  <c r="O21" i="67"/>
  <c r="O22" i="67"/>
  <c r="O23" i="67"/>
  <c r="O24" i="67"/>
  <c r="O25" i="67"/>
  <c r="O26" i="67"/>
  <c r="O27" i="67"/>
  <c r="O28" i="67"/>
  <c r="O29" i="67"/>
  <c r="O30" i="67"/>
  <c r="O31" i="67"/>
  <c r="O32" i="67"/>
  <c r="O33" i="67"/>
  <c r="O34" i="67"/>
  <c r="O35" i="67"/>
  <c r="O36" i="67"/>
  <c r="O37" i="67"/>
  <c r="O38" i="67"/>
  <c r="O39" i="67"/>
  <c r="O40" i="67"/>
  <c r="O41" i="67"/>
  <c r="O42" i="67"/>
  <c r="O43" i="67"/>
  <c r="O44" i="67"/>
  <c r="O45" i="67"/>
  <c r="O46" i="67"/>
  <c r="O47" i="67"/>
  <c r="O48" i="67"/>
  <c r="O49" i="67"/>
  <c r="O50" i="67"/>
  <c r="O51" i="67"/>
  <c r="O52" i="67"/>
  <c r="O53" i="67"/>
  <c r="O4" i="67"/>
  <c r="N5" i="67"/>
  <c r="N6" i="67"/>
  <c r="N7" i="67"/>
  <c r="N8" i="67"/>
  <c r="N3" i="67" s="1"/>
  <c r="N9" i="67"/>
  <c r="N10" i="67"/>
  <c r="N11" i="67"/>
  <c r="N12" i="67"/>
  <c r="N13" i="67"/>
  <c r="N14" i="67"/>
  <c r="N15" i="67"/>
  <c r="N16" i="67"/>
  <c r="N17" i="67"/>
  <c r="N18" i="67"/>
  <c r="N19" i="67"/>
  <c r="N20" i="67"/>
  <c r="N21" i="67"/>
  <c r="N22" i="67"/>
  <c r="N23" i="67"/>
  <c r="N24" i="67"/>
  <c r="N25" i="67"/>
  <c r="N26" i="67"/>
  <c r="N27" i="67"/>
  <c r="N28" i="67"/>
  <c r="N29" i="67"/>
  <c r="N30" i="67"/>
  <c r="N31" i="67"/>
  <c r="N32" i="67"/>
  <c r="N33" i="67"/>
  <c r="N34" i="67"/>
  <c r="N35" i="67"/>
  <c r="N36" i="67"/>
  <c r="N37" i="67"/>
  <c r="N38" i="67"/>
  <c r="N39" i="67"/>
  <c r="N40" i="67"/>
  <c r="N41" i="67"/>
  <c r="N42" i="67"/>
  <c r="N43" i="67"/>
  <c r="N44" i="67"/>
  <c r="N45" i="67"/>
  <c r="N46" i="67"/>
  <c r="N47" i="67"/>
  <c r="N48" i="67"/>
  <c r="N49" i="67"/>
  <c r="N50" i="67"/>
  <c r="N51" i="67"/>
  <c r="N52" i="67"/>
  <c r="N53" i="67"/>
  <c r="N4" i="67"/>
  <c r="M5" i="67"/>
  <c r="M6" i="67"/>
  <c r="M7" i="67"/>
  <c r="M8" i="67"/>
  <c r="M3" i="67" s="1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27" i="67"/>
  <c r="M28" i="67"/>
  <c r="M29" i="67"/>
  <c r="M30" i="67"/>
  <c r="M31" i="67"/>
  <c r="M32" i="67"/>
  <c r="M33" i="67"/>
  <c r="M34" i="67"/>
  <c r="M35" i="67"/>
  <c r="M36" i="67"/>
  <c r="M37" i="67"/>
  <c r="M38" i="67"/>
  <c r="M39" i="67"/>
  <c r="M40" i="67"/>
  <c r="M41" i="67"/>
  <c r="M42" i="67"/>
  <c r="M43" i="67"/>
  <c r="M44" i="67"/>
  <c r="M45" i="67"/>
  <c r="M46" i="67"/>
  <c r="M47" i="67"/>
  <c r="M48" i="67"/>
  <c r="M49" i="67"/>
  <c r="M50" i="67"/>
  <c r="M51" i="67"/>
  <c r="M52" i="67"/>
  <c r="M53" i="67"/>
  <c r="M4" i="67"/>
  <c r="AE5" i="72"/>
  <c r="AE6" i="72"/>
  <c r="AE7" i="72"/>
  <c r="AE8" i="72"/>
  <c r="AE3" i="72" s="1"/>
  <c r="AE9" i="72"/>
  <c r="AE10" i="72"/>
  <c r="AE11" i="72"/>
  <c r="AE12" i="72"/>
  <c r="AE13" i="72"/>
  <c r="AE14" i="72"/>
  <c r="AE15" i="72"/>
  <c r="AE16" i="72"/>
  <c r="AE17" i="72"/>
  <c r="AE18" i="72"/>
  <c r="AE19" i="72"/>
  <c r="AE20" i="72"/>
  <c r="AE21" i="72"/>
  <c r="AE22" i="72"/>
  <c r="AE23" i="72"/>
  <c r="AE24" i="72"/>
  <c r="AE25" i="72"/>
  <c r="AE26" i="72"/>
  <c r="AE27" i="72"/>
  <c r="AE28" i="72"/>
  <c r="AE29" i="72"/>
  <c r="AE30" i="72"/>
  <c r="AE31" i="72"/>
  <c r="AE32" i="72"/>
  <c r="AE33" i="72"/>
  <c r="AE34" i="72"/>
  <c r="AE35" i="72"/>
  <c r="AE36" i="72"/>
  <c r="AE37" i="72"/>
  <c r="AE38" i="72"/>
  <c r="AE39" i="72"/>
  <c r="AE40" i="72"/>
  <c r="AE41" i="72"/>
  <c r="AE42" i="72"/>
  <c r="AE43" i="72"/>
  <c r="AE44" i="72"/>
  <c r="AE45" i="72"/>
  <c r="AE46" i="72"/>
  <c r="AE47" i="72"/>
  <c r="AE48" i="72"/>
  <c r="AE49" i="72"/>
  <c r="AE50" i="72"/>
  <c r="AE51" i="72"/>
  <c r="AE52" i="72"/>
  <c r="AE53" i="72"/>
  <c r="AE4" i="72"/>
  <c r="AD5" i="72"/>
  <c r="AD6" i="72"/>
  <c r="AD7" i="72"/>
  <c r="AD8" i="72"/>
  <c r="AD3" i="72" s="1"/>
  <c r="AD9" i="72"/>
  <c r="AD10" i="72"/>
  <c r="AD11" i="72"/>
  <c r="AD12" i="72"/>
  <c r="AD13" i="72"/>
  <c r="AD14" i="72"/>
  <c r="AD15" i="72"/>
  <c r="AD16" i="72"/>
  <c r="AD17" i="72"/>
  <c r="AD18" i="72"/>
  <c r="AD19" i="72"/>
  <c r="AD20" i="72"/>
  <c r="AD21" i="72"/>
  <c r="AD22" i="72"/>
  <c r="AD23" i="72"/>
  <c r="AD24" i="72"/>
  <c r="AD25" i="72"/>
  <c r="AD26" i="72"/>
  <c r="AD27" i="72"/>
  <c r="AD28" i="72"/>
  <c r="AD29" i="72"/>
  <c r="AD30" i="72"/>
  <c r="AD31" i="72"/>
  <c r="AD32" i="72"/>
  <c r="AD33" i="72"/>
  <c r="AD34" i="72"/>
  <c r="AD35" i="72"/>
  <c r="AD36" i="72"/>
  <c r="AD37" i="72"/>
  <c r="AD38" i="72"/>
  <c r="AD39" i="72"/>
  <c r="AD40" i="72"/>
  <c r="AD41" i="72"/>
  <c r="AD42" i="72"/>
  <c r="AD43" i="72"/>
  <c r="AD44" i="72"/>
  <c r="AD45" i="72"/>
  <c r="AD46" i="72"/>
  <c r="AD47" i="72"/>
  <c r="AD48" i="72"/>
  <c r="AD49" i="72"/>
  <c r="AD50" i="72"/>
  <c r="AD51" i="72"/>
  <c r="AD52" i="72"/>
  <c r="AD53" i="72"/>
  <c r="AD4" i="72"/>
  <c r="AC5" i="72"/>
  <c r="AC6" i="72"/>
  <c r="AC7" i="72"/>
  <c r="AC3" i="72" s="1"/>
  <c r="AC8" i="72"/>
  <c r="AC9" i="72"/>
  <c r="AC10" i="72"/>
  <c r="AC11" i="72"/>
  <c r="AC12" i="72"/>
  <c r="AC13" i="72"/>
  <c r="AC14" i="72"/>
  <c r="AC15" i="72"/>
  <c r="AC16" i="72"/>
  <c r="AC17" i="72"/>
  <c r="AC18" i="72"/>
  <c r="AC19" i="72"/>
  <c r="AC20" i="72"/>
  <c r="AC21" i="72"/>
  <c r="AC22" i="72"/>
  <c r="AC23" i="72"/>
  <c r="AC24" i="72"/>
  <c r="AC25" i="72"/>
  <c r="AC26" i="72"/>
  <c r="AC27" i="72"/>
  <c r="AC28" i="72"/>
  <c r="AC29" i="72"/>
  <c r="AC30" i="72"/>
  <c r="AC31" i="72"/>
  <c r="AC32" i="72"/>
  <c r="AC33" i="72"/>
  <c r="AC34" i="72"/>
  <c r="AC35" i="72"/>
  <c r="AC36" i="72"/>
  <c r="AC37" i="72"/>
  <c r="AC38" i="72"/>
  <c r="AC39" i="72"/>
  <c r="AC40" i="72"/>
  <c r="AC41" i="72"/>
  <c r="AC42" i="72"/>
  <c r="AC43" i="72"/>
  <c r="AC44" i="72"/>
  <c r="AC45" i="72"/>
  <c r="AC46" i="72"/>
  <c r="AC47" i="72"/>
  <c r="AC48" i="72"/>
  <c r="AC49" i="72"/>
  <c r="AC50" i="72"/>
  <c r="AC51" i="72"/>
  <c r="AC52" i="72"/>
  <c r="AC53" i="72"/>
  <c r="AC4" i="72"/>
  <c r="AB5" i="72"/>
  <c r="AB6" i="72"/>
  <c r="AB7" i="72"/>
  <c r="AB8" i="72"/>
  <c r="AB3" i="72" s="1"/>
  <c r="AB9" i="72"/>
  <c r="AB10" i="72"/>
  <c r="AB11" i="72"/>
  <c r="AB12" i="72"/>
  <c r="AB13" i="72"/>
  <c r="AB14" i="72"/>
  <c r="AB15" i="72"/>
  <c r="AB16" i="72"/>
  <c r="AB17" i="72"/>
  <c r="AB18" i="72"/>
  <c r="AB19" i="72"/>
  <c r="AB20" i="72"/>
  <c r="AB21" i="72"/>
  <c r="AB22" i="72"/>
  <c r="AB23" i="72"/>
  <c r="AB24" i="72"/>
  <c r="AB25" i="72"/>
  <c r="AB26" i="72"/>
  <c r="AB27" i="72"/>
  <c r="AB28" i="72"/>
  <c r="AB29" i="72"/>
  <c r="AB30" i="72"/>
  <c r="AB31" i="72"/>
  <c r="AB32" i="72"/>
  <c r="AB33" i="72"/>
  <c r="AB34" i="72"/>
  <c r="AB35" i="72"/>
  <c r="AB36" i="72"/>
  <c r="AB37" i="72"/>
  <c r="AB38" i="72"/>
  <c r="AB39" i="72"/>
  <c r="AB40" i="72"/>
  <c r="AB41" i="72"/>
  <c r="AB42" i="72"/>
  <c r="AB43" i="72"/>
  <c r="AB44" i="72"/>
  <c r="AB45" i="72"/>
  <c r="AB46" i="72"/>
  <c r="AB47" i="72"/>
  <c r="AB48" i="72"/>
  <c r="AB49" i="72"/>
  <c r="AB50" i="72"/>
  <c r="AB51" i="72"/>
  <c r="AB52" i="72"/>
  <c r="AB53" i="72"/>
  <c r="AB4" i="72"/>
  <c r="AA5" i="72"/>
  <c r="AA6" i="72"/>
  <c r="AA7" i="72"/>
  <c r="AA8" i="72"/>
  <c r="AA3" i="72" s="1"/>
  <c r="AA9" i="72"/>
  <c r="AA10" i="72"/>
  <c r="AA11" i="72"/>
  <c r="AA12" i="72"/>
  <c r="AA13" i="72"/>
  <c r="AA14" i="72"/>
  <c r="AA15" i="72"/>
  <c r="AA16" i="72"/>
  <c r="AA17" i="72"/>
  <c r="AA18" i="72"/>
  <c r="AA19" i="72"/>
  <c r="AA20" i="72"/>
  <c r="AA21" i="72"/>
  <c r="AA22" i="72"/>
  <c r="AA23" i="72"/>
  <c r="AA24" i="72"/>
  <c r="AA25" i="72"/>
  <c r="AA26" i="72"/>
  <c r="AA27" i="72"/>
  <c r="AA28" i="72"/>
  <c r="AA29" i="72"/>
  <c r="AA30" i="72"/>
  <c r="AA31" i="72"/>
  <c r="AA32" i="72"/>
  <c r="AA33" i="72"/>
  <c r="AA34" i="72"/>
  <c r="AA35" i="72"/>
  <c r="AA36" i="72"/>
  <c r="AA37" i="72"/>
  <c r="AA38" i="72"/>
  <c r="AA39" i="72"/>
  <c r="AA40" i="72"/>
  <c r="AA41" i="72"/>
  <c r="AA42" i="72"/>
  <c r="AA43" i="72"/>
  <c r="AA44" i="72"/>
  <c r="AA45" i="72"/>
  <c r="AA46" i="72"/>
  <c r="AA47" i="72"/>
  <c r="AA48" i="72"/>
  <c r="AA49" i="72"/>
  <c r="AA50" i="72"/>
  <c r="AA51" i="72"/>
  <c r="AA52" i="72"/>
  <c r="AA53" i="72"/>
  <c r="AA4" i="72"/>
  <c r="Z5" i="72"/>
  <c r="Z6" i="72"/>
  <c r="Z7" i="72"/>
  <c r="Z8" i="72"/>
  <c r="Z3" i="72" s="1"/>
  <c r="Z9" i="72"/>
  <c r="Z10" i="72"/>
  <c r="Z11" i="72"/>
  <c r="Z12" i="72"/>
  <c r="Z13" i="72"/>
  <c r="Z14" i="72"/>
  <c r="Z15" i="72"/>
  <c r="Z16" i="72"/>
  <c r="Z17" i="72"/>
  <c r="Z18" i="72"/>
  <c r="Z19" i="72"/>
  <c r="Z20" i="72"/>
  <c r="Z21" i="72"/>
  <c r="Z22" i="72"/>
  <c r="Z23" i="72"/>
  <c r="Z24" i="72"/>
  <c r="Z25" i="72"/>
  <c r="Z26" i="72"/>
  <c r="Z27" i="72"/>
  <c r="Z28" i="72"/>
  <c r="Z29" i="72"/>
  <c r="Z30" i="72"/>
  <c r="Z31" i="72"/>
  <c r="Z32" i="72"/>
  <c r="Z33" i="72"/>
  <c r="Z34" i="72"/>
  <c r="Z35" i="72"/>
  <c r="Z36" i="72"/>
  <c r="Z37" i="72"/>
  <c r="Z38" i="72"/>
  <c r="Z39" i="72"/>
  <c r="Z40" i="72"/>
  <c r="Z41" i="72"/>
  <c r="Z42" i="72"/>
  <c r="Z43" i="72"/>
  <c r="Z44" i="72"/>
  <c r="Z45" i="72"/>
  <c r="Z46" i="72"/>
  <c r="Z47" i="72"/>
  <c r="Z48" i="72"/>
  <c r="Z49" i="72"/>
  <c r="Z50" i="72"/>
  <c r="Z51" i="72"/>
  <c r="Z52" i="72"/>
  <c r="Z53" i="72"/>
  <c r="Z4" i="72"/>
  <c r="Y5" i="72"/>
  <c r="Y6" i="72"/>
  <c r="Y7" i="72"/>
  <c r="Y8" i="72"/>
  <c r="Y3" i="72" s="1"/>
  <c r="Y9" i="72"/>
  <c r="Y10" i="72"/>
  <c r="Y11" i="72"/>
  <c r="Y12" i="72"/>
  <c r="Y13" i="72"/>
  <c r="Y14" i="72"/>
  <c r="Y15" i="72"/>
  <c r="Y16" i="72"/>
  <c r="Y17" i="72"/>
  <c r="Y18" i="72"/>
  <c r="Y19" i="72"/>
  <c r="Y20" i="72"/>
  <c r="Y21" i="72"/>
  <c r="Y22" i="72"/>
  <c r="Y23" i="72"/>
  <c r="Y24" i="72"/>
  <c r="Y25" i="72"/>
  <c r="Y26" i="72"/>
  <c r="Y27" i="72"/>
  <c r="Y28" i="72"/>
  <c r="Y29" i="72"/>
  <c r="Y30" i="72"/>
  <c r="Y31" i="72"/>
  <c r="Y32" i="72"/>
  <c r="Y33" i="72"/>
  <c r="Y34" i="72"/>
  <c r="Y35" i="72"/>
  <c r="Y36" i="72"/>
  <c r="Y37" i="72"/>
  <c r="Y38" i="72"/>
  <c r="Y39" i="72"/>
  <c r="Y40" i="72"/>
  <c r="Y41" i="72"/>
  <c r="Y42" i="72"/>
  <c r="Y43" i="72"/>
  <c r="Y44" i="72"/>
  <c r="Y45" i="72"/>
  <c r="Y46" i="72"/>
  <c r="Y47" i="72"/>
  <c r="Y48" i="72"/>
  <c r="Y49" i="72"/>
  <c r="Y50" i="72"/>
  <c r="Y51" i="72"/>
  <c r="Y52" i="72"/>
  <c r="Y53" i="72"/>
  <c r="Y4" i="72"/>
  <c r="X5" i="72"/>
  <c r="X6" i="72"/>
  <c r="X7" i="72"/>
  <c r="X8" i="72"/>
  <c r="X3" i="72" s="1"/>
  <c r="X9" i="72"/>
  <c r="X10" i="72"/>
  <c r="X11" i="72"/>
  <c r="X12" i="72"/>
  <c r="X13" i="72"/>
  <c r="X14" i="72"/>
  <c r="X15" i="72"/>
  <c r="X16" i="72"/>
  <c r="X17" i="72"/>
  <c r="X18" i="72"/>
  <c r="X19" i="72"/>
  <c r="X20" i="72"/>
  <c r="X21" i="72"/>
  <c r="X22" i="72"/>
  <c r="X23" i="72"/>
  <c r="X24" i="72"/>
  <c r="X25" i="72"/>
  <c r="X26" i="72"/>
  <c r="X27" i="72"/>
  <c r="X28" i="72"/>
  <c r="X29" i="72"/>
  <c r="X30" i="72"/>
  <c r="X31" i="72"/>
  <c r="X32" i="72"/>
  <c r="X33" i="72"/>
  <c r="X34" i="72"/>
  <c r="X35" i="72"/>
  <c r="X36" i="72"/>
  <c r="X37" i="72"/>
  <c r="X38" i="72"/>
  <c r="X39" i="72"/>
  <c r="X40" i="72"/>
  <c r="X41" i="72"/>
  <c r="X42" i="72"/>
  <c r="X43" i="72"/>
  <c r="X44" i="72"/>
  <c r="X45" i="72"/>
  <c r="X46" i="72"/>
  <c r="X47" i="72"/>
  <c r="X48" i="72"/>
  <c r="X49" i="72"/>
  <c r="X50" i="72"/>
  <c r="X51" i="72"/>
  <c r="X52" i="72"/>
  <c r="X53" i="72"/>
  <c r="X4" i="72"/>
  <c r="W5" i="72"/>
  <c r="W6" i="72"/>
  <c r="W7" i="72"/>
  <c r="W8" i="72"/>
  <c r="W3" i="72" s="1"/>
  <c r="W9" i="72"/>
  <c r="W10" i="72"/>
  <c r="W11" i="72"/>
  <c r="W12" i="72"/>
  <c r="W13" i="72"/>
  <c r="W14" i="72"/>
  <c r="W15" i="72"/>
  <c r="W16" i="72"/>
  <c r="W17" i="72"/>
  <c r="W18" i="72"/>
  <c r="W19" i="72"/>
  <c r="W20" i="72"/>
  <c r="W21" i="72"/>
  <c r="W22" i="72"/>
  <c r="W23" i="72"/>
  <c r="W24" i="72"/>
  <c r="W25" i="72"/>
  <c r="W26" i="72"/>
  <c r="W27" i="72"/>
  <c r="W28" i="72"/>
  <c r="W29" i="72"/>
  <c r="W30" i="72"/>
  <c r="W31" i="72"/>
  <c r="W32" i="72"/>
  <c r="W33" i="72"/>
  <c r="W34" i="72"/>
  <c r="W35" i="72"/>
  <c r="W36" i="72"/>
  <c r="W37" i="72"/>
  <c r="W38" i="72"/>
  <c r="W39" i="72"/>
  <c r="W40" i="72"/>
  <c r="W41" i="72"/>
  <c r="W42" i="72"/>
  <c r="W43" i="72"/>
  <c r="W44" i="72"/>
  <c r="W45" i="72"/>
  <c r="W46" i="72"/>
  <c r="W47" i="72"/>
  <c r="W48" i="72"/>
  <c r="W49" i="72"/>
  <c r="W50" i="72"/>
  <c r="W51" i="72"/>
  <c r="W52" i="72"/>
  <c r="W53" i="72"/>
  <c r="W4" i="72"/>
  <c r="V5" i="72"/>
  <c r="V6" i="72"/>
  <c r="V7" i="72"/>
  <c r="V8" i="72"/>
  <c r="V3" i="72" s="1"/>
  <c r="V9" i="72"/>
  <c r="V10" i="72"/>
  <c r="V11" i="72"/>
  <c r="V12" i="72"/>
  <c r="V13" i="72"/>
  <c r="V14" i="72"/>
  <c r="V15" i="72"/>
  <c r="V16" i="72"/>
  <c r="V17" i="72"/>
  <c r="V18" i="72"/>
  <c r="V19" i="72"/>
  <c r="V20" i="72"/>
  <c r="V21" i="72"/>
  <c r="V22" i="72"/>
  <c r="V23" i="72"/>
  <c r="V24" i="72"/>
  <c r="V25" i="72"/>
  <c r="V26" i="72"/>
  <c r="V27" i="72"/>
  <c r="V28" i="72"/>
  <c r="V29" i="72"/>
  <c r="V30" i="72"/>
  <c r="V31" i="72"/>
  <c r="V32" i="72"/>
  <c r="V33" i="72"/>
  <c r="V34" i="72"/>
  <c r="V35" i="72"/>
  <c r="V36" i="72"/>
  <c r="V37" i="72"/>
  <c r="V38" i="72"/>
  <c r="V39" i="72"/>
  <c r="V40" i="72"/>
  <c r="V41" i="72"/>
  <c r="V42" i="72"/>
  <c r="V43" i="72"/>
  <c r="V44" i="72"/>
  <c r="V45" i="72"/>
  <c r="V46" i="72"/>
  <c r="V47" i="72"/>
  <c r="V48" i="72"/>
  <c r="V49" i="72"/>
  <c r="V50" i="72"/>
  <c r="V51" i="72"/>
  <c r="V52" i="72"/>
  <c r="V53" i="72"/>
  <c r="V4" i="72"/>
  <c r="U5" i="72"/>
  <c r="U6" i="72"/>
  <c r="U7" i="72"/>
  <c r="U8" i="72"/>
  <c r="U3" i="72" s="1"/>
  <c r="U9" i="72"/>
  <c r="U10" i="72"/>
  <c r="U11" i="72"/>
  <c r="U12" i="72"/>
  <c r="U13" i="72"/>
  <c r="U14" i="72"/>
  <c r="U15" i="72"/>
  <c r="U16" i="72"/>
  <c r="U17" i="72"/>
  <c r="U18" i="72"/>
  <c r="U19" i="72"/>
  <c r="U20" i="72"/>
  <c r="U21" i="72"/>
  <c r="U22" i="72"/>
  <c r="U23" i="72"/>
  <c r="U24" i="72"/>
  <c r="U25" i="72"/>
  <c r="U26" i="72"/>
  <c r="U27" i="72"/>
  <c r="U28" i="72"/>
  <c r="U29" i="72"/>
  <c r="U30" i="72"/>
  <c r="U31" i="72"/>
  <c r="U32" i="72"/>
  <c r="U33" i="72"/>
  <c r="U34" i="72"/>
  <c r="U35" i="72"/>
  <c r="U36" i="72"/>
  <c r="U37" i="72"/>
  <c r="U38" i="72"/>
  <c r="U39" i="72"/>
  <c r="U40" i="72"/>
  <c r="U41" i="72"/>
  <c r="U42" i="72"/>
  <c r="U43" i="72"/>
  <c r="U44" i="72"/>
  <c r="U45" i="72"/>
  <c r="U46" i="72"/>
  <c r="U47" i="72"/>
  <c r="U48" i="72"/>
  <c r="U49" i="72"/>
  <c r="U50" i="72"/>
  <c r="U51" i="72"/>
  <c r="U52" i="72"/>
  <c r="U53" i="72"/>
  <c r="U4" i="72"/>
  <c r="T5" i="72"/>
  <c r="T6" i="72"/>
  <c r="T7" i="72"/>
  <c r="T8" i="72"/>
  <c r="T3" i="72" s="1"/>
  <c r="T9" i="72"/>
  <c r="T10" i="72"/>
  <c r="T11" i="72"/>
  <c r="T12" i="72"/>
  <c r="T13" i="72"/>
  <c r="T14" i="72"/>
  <c r="T15" i="72"/>
  <c r="T16" i="72"/>
  <c r="T17" i="72"/>
  <c r="T18" i="72"/>
  <c r="T19" i="72"/>
  <c r="T20" i="72"/>
  <c r="T21" i="72"/>
  <c r="T22" i="72"/>
  <c r="T23" i="72"/>
  <c r="T24" i="72"/>
  <c r="T25" i="72"/>
  <c r="T26" i="72"/>
  <c r="T27" i="72"/>
  <c r="T28" i="72"/>
  <c r="T29" i="72"/>
  <c r="T30" i="72"/>
  <c r="T31" i="72"/>
  <c r="T32" i="72"/>
  <c r="T33" i="72"/>
  <c r="T34" i="72"/>
  <c r="T35" i="72"/>
  <c r="T36" i="72"/>
  <c r="T37" i="72"/>
  <c r="T38" i="72"/>
  <c r="T39" i="72"/>
  <c r="T40" i="72"/>
  <c r="T41" i="72"/>
  <c r="T42" i="72"/>
  <c r="T43" i="72"/>
  <c r="T44" i="72"/>
  <c r="T45" i="72"/>
  <c r="T46" i="72"/>
  <c r="T47" i="72"/>
  <c r="T48" i="72"/>
  <c r="T49" i="72"/>
  <c r="T50" i="72"/>
  <c r="T51" i="72"/>
  <c r="T52" i="72"/>
  <c r="T53" i="72"/>
  <c r="T4" i="72"/>
  <c r="S5" i="72"/>
  <c r="S6" i="72"/>
  <c r="S7" i="72"/>
  <c r="S8" i="72"/>
  <c r="S3" i="72" s="1"/>
  <c r="S9" i="72"/>
  <c r="S10" i="72"/>
  <c r="S11" i="72"/>
  <c r="S12" i="72"/>
  <c r="S13" i="72"/>
  <c r="S14" i="72"/>
  <c r="S15" i="72"/>
  <c r="S16" i="72"/>
  <c r="S17" i="72"/>
  <c r="S18" i="72"/>
  <c r="S19" i="72"/>
  <c r="S20" i="72"/>
  <c r="S21" i="72"/>
  <c r="S22" i="72"/>
  <c r="S23" i="72"/>
  <c r="S24" i="72"/>
  <c r="S25" i="72"/>
  <c r="S26" i="72"/>
  <c r="S27" i="72"/>
  <c r="S28" i="72"/>
  <c r="S29" i="72"/>
  <c r="S30" i="72"/>
  <c r="S31" i="72"/>
  <c r="S32" i="72"/>
  <c r="S33" i="72"/>
  <c r="S34" i="72"/>
  <c r="S35" i="72"/>
  <c r="S36" i="72"/>
  <c r="S37" i="72"/>
  <c r="S38" i="72"/>
  <c r="S39" i="72"/>
  <c r="S40" i="72"/>
  <c r="S41" i="72"/>
  <c r="S42" i="72"/>
  <c r="S43" i="72"/>
  <c r="S44" i="72"/>
  <c r="S45" i="72"/>
  <c r="S46" i="72"/>
  <c r="S47" i="72"/>
  <c r="S48" i="72"/>
  <c r="S49" i="72"/>
  <c r="S50" i="72"/>
  <c r="S51" i="72"/>
  <c r="S52" i="72"/>
  <c r="S53" i="72"/>
  <c r="S4" i="72"/>
  <c r="R5" i="72"/>
  <c r="R6" i="72"/>
  <c r="R7" i="72"/>
  <c r="R8" i="72"/>
  <c r="R3" i="72" s="1"/>
  <c r="R9" i="72"/>
  <c r="R10" i="72"/>
  <c r="R11" i="72"/>
  <c r="R12" i="72"/>
  <c r="R13" i="72"/>
  <c r="R14" i="72"/>
  <c r="R15" i="72"/>
  <c r="R16" i="72"/>
  <c r="R17" i="72"/>
  <c r="R18" i="72"/>
  <c r="R19" i="72"/>
  <c r="R20" i="72"/>
  <c r="R21" i="72"/>
  <c r="R22" i="72"/>
  <c r="R23" i="72"/>
  <c r="R24" i="72"/>
  <c r="R25" i="72"/>
  <c r="R26" i="72"/>
  <c r="R27" i="72"/>
  <c r="R28" i="72"/>
  <c r="R29" i="72"/>
  <c r="R30" i="72"/>
  <c r="R31" i="72"/>
  <c r="R32" i="72"/>
  <c r="R33" i="72"/>
  <c r="R34" i="72"/>
  <c r="R35" i="72"/>
  <c r="R36" i="72"/>
  <c r="R37" i="72"/>
  <c r="R38" i="72"/>
  <c r="R39" i="72"/>
  <c r="R40" i="72"/>
  <c r="R41" i="72"/>
  <c r="R42" i="72"/>
  <c r="R43" i="72"/>
  <c r="R44" i="72"/>
  <c r="R45" i="72"/>
  <c r="R46" i="72"/>
  <c r="R47" i="72"/>
  <c r="R48" i="72"/>
  <c r="R49" i="72"/>
  <c r="R50" i="72"/>
  <c r="R51" i="72"/>
  <c r="R52" i="72"/>
  <c r="R53" i="72"/>
  <c r="R4" i="72"/>
  <c r="Q14" i="72"/>
  <c r="Q15" i="72"/>
  <c r="Q16" i="72"/>
  <c r="Q17" i="72"/>
  <c r="Q18" i="72"/>
  <c r="Q19" i="72"/>
  <c r="Q20" i="72"/>
  <c r="Q21" i="72"/>
  <c r="Q22" i="72"/>
  <c r="Q23" i="72"/>
  <c r="Q24" i="72"/>
  <c r="Q25" i="72"/>
  <c r="Q26" i="72"/>
  <c r="Q27" i="72"/>
  <c r="Q28" i="72"/>
  <c r="Q29" i="72"/>
  <c r="Q30" i="72"/>
  <c r="Q31" i="72"/>
  <c r="Q32" i="72"/>
  <c r="Q33" i="72"/>
  <c r="Q34" i="72"/>
  <c r="Q35" i="72"/>
  <c r="Q36" i="72"/>
  <c r="Q37" i="72"/>
  <c r="Q38" i="72"/>
  <c r="Q39" i="72"/>
  <c r="Q40" i="72"/>
  <c r="Q41" i="72"/>
  <c r="Q42" i="72"/>
  <c r="Q43" i="72"/>
  <c r="Q44" i="72"/>
  <c r="Q45" i="72"/>
  <c r="Q46" i="72"/>
  <c r="Q47" i="72"/>
  <c r="Q48" i="72"/>
  <c r="Q49" i="72"/>
  <c r="Q50" i="72"/>
  <c r="Q51" i="72"/>
  <c r="Q52" i="72"/>
  <c r="Q53" i="72"/>
  <c r="Q4" i="72"/>
  <c r="P5" i="72"/>
  <c r="P6" i="72"/>
  <c r="P7" i="72"/>
  <c r="P8" i="72"/>
  <c r="P3" i="72" s="1"/>
  <c r="P9" i="72"/>
  <c r="P10" i="72"/>
  <c r="P11" i="72"/>
  <c r="P12" i="72"/>
  <c r="P13" i="72"/>
  <c r="P14" i="72"/>
  <c r="P15" i="72"/>
  <c r="P16" i="72"/>
  <c r="P17" i="72"/>
  <c r="P18" i="72"/>
  <c r="P19" i="72"/>
  <c r="P20" i="72"/>
  <c r="P21" i="72"/>
  <c r="P22" i="72"/>
  <c r="P23" i="72"/>
  <c r="P24" i="72"/>
  <c r="P25" i="72"/>
  <c r="P26" i="72"/>
  <c r="P27" i="72"/>
  <c r="P28" i="72"/>
  <c r="P29" i="72"/>
  <c r="P30" i="72"/>
  <c r="P31" i="72"/>
  <c r="P32" i="72"/>
  <c r="P33" i="72"/>
  <c r="P34" i="72"/>
  <c r="P35" i="72"/>
  <c r="P36" i="72"/>
  <c r="P37" i="72"/>
  <c r="P38" i="72"/>
  <c r="P39" i="72"/>
  <c r="P40" i="72"/>
  <c r="P41" i="72"/>
  <c r="P42" i="72"/>
  <c r="P43" i="72"/>
  <c r="P44" i="72"/>
  <c r="P45" i="72"/>
  <c r="P46" i="72"/>
  <c r="P47" i="72"/>
  <c r="P48" i="72"/>
  <c r="P49" i="72"/>
  <c r="P50" i="72"/>
  <c r="P51" i="72"/>
  <c r="P52" i="72"/>
  <c r="P53" i="72"/>
  <c r="P4" i="72"/>
  <c r="O5" i="72"/>
  <c r="O6" i="72"/>
  <c r="O7" i="72"/>
  <c r="O8" i="72"/>
  <c r="O3" i="72" s="1"/>
  <c r="O9" i="72"/>
  <c r="O10" i="72"/>
  <c r="O11" i="72"/>
  <c r="O12" i="72"/>
  <c r="O13" i="72"/>
  <c r="O14" i="72"/>
  <c r="O15" i="72"/>
  <c r="O16" i="72"/>
  <c r="O17" i="72"/>
  <c r="O18" i="72"/>
  <c r="O19" i="72"/>
  <c r="O20" i="72"/>
  <c r="O21" i="72"/>
  <c r="O22" i="72"/>
  <c r="O23" i="72"/>
  <c r="O24" i="72"/>
  <c r="O25" i="72"/>
  <c r="O26" i="72"/>
  <c r="O27" i="72"/>
  <c r="O28" i="72"/>
  <c r="O29" i="72"/>
  <c r="O30" i="72"/>
  <c r="O31" i="72"/>
  <c r="O32" i="72"/>
  <c r="O33" i="72"/>
  <c r="O34" i="72"/>
  <c r="O35" i="72"/>
  <c r="O36" i="72"/>
  <c r="O37" i="72"/>
  <c r="O38" i="72"/>
  <c r="O39" i="72"/>
  <c r="O40" i="72"/>
  <c r="O41" i="72"/>
  <c r="O42" i="72"/>
  <c r="O43" i="72"/>
  <c r="O44" i="72"/>
  <c r="O45" i="72"/>
  <c r="O46" i="72"/>
  <c r="O47" i="72"/>
  <c r="O48" i="72"/>
  <c r="O49" i="72"/>
  <c r="O50" i="72"/>
  <c r="O51" i="72"/>
  <c r="O52" i="72"/>
  <c r="O53" i="72"/>
  <c r="O4" i="72"/>
  <c r="N5" i="72"/>
  <c r="N6" i="72"/>
  <c r="N7" i="72"/>
  <c r="N8" i="72"/>
  <c r="N3" i="72" s="1"/>
  <c r="N9" i="72"/>
  <c r="N10" i="72"/>
  <c r="N11" i="72"/>
  <c r="N12" i="72"/>
  <c r="N13" i="72"/>
  <c r="N14" i="72"/>
  <c r="N15" i="72"/>
  <c r="N16" i="72"/>
  <c r="N17" i="72"/>
  <c r="N18" i="72"/>
  <c r="N19" i="72"/>
  <c r="N20" i="72"/>
  <c r="N21" i="72"/>
  <c r="N22" i="72"/>
  <c r="N23" i="72"/>
  <c r="N24" i="72"/>
  <c r="N25" i="72"/>
  <c r="N26" i="72"/>
  <c r="N27" i="72"/>
  <c r="N28" i="72"/>
  <c r="N29" i="72"/>
  <c r="N30" i="72"/>
  <c r="N31" i="72"/>
  <c r="N32" i="72"/>
  <c r="N33" i="72"/>
  <c r="N34" i="72"/>
  <c r="N35" i="72"/>
  <c r="N36" i="72"/>
  <c r="N37" i="72"/>
  <c r="N38" i="72"/>
  <c r="N39" i="72"/>
  <c r="N40" i="72"/>
  <c r="N41" i="72"/>
  <c r="N42" i="72"/>
  <c r="N43" i="72"/>
  <c r="N44" i="72"/>
  <c r="N45" i="72"/>
  <c r="N46" i="72"/>
  <c r="N47" i="72"/>
  <c r="N48" i="72"/>
  <c r="N49" i="72"/>
  <c r="N50" i="72"/>
  <c r="N51" i="72"/>
  <c r="N52" i="72"/>
  <c r="N53" i="72"/>
  <c r="N4" i="72"/>
  <c r="M5" i="72"/>
  <c r="M6" i="72"/>
  <c r="M7" i="72"/>
  <c r="M8" i="72"/>
  <c r="M3" i="72" s="1"/>
  <c r="M9" i="72"/>
  <c r="M10" i="72"/>
  <c r="M11" i="72"/>
  <c r="M12" i="72"/>
  <c r="M13" i="72"/>
  <c r="M14" i="72"/>
  <c r="M15" i="72"/>
  <c r="M16" i="72"/>
  <c r="M17" i="72"/>
  <c r="M18" i="72"/>
  <c r="M19" i="72"/>
  <c r="M20" i="72"/>
  <c r="M21" i="72"/>
  <c r="M22" i="72"/>
  <c r="M23" i="72"/>
  <c r="M24" i="72"/>
  <c r="M25" i="72"/>
  <c r="M26" i="72"/>
  <c r="M27" i="72"/>
  <c r="M28" i="72"/>
  <c r="M29" i="72"/>
  <c r="M30" i="72"/>
  <c r="M31" i="72"/>
  <c r="M32" i="72"/>
  <c r="M33" i="72"/>
  <c r="M34" i="72"/>
  <c r="M35" i="72"/>
  <c r="M36" i="72"/>
  <c r="M37" i="72"/>
  <c r="M38" i="72"/>
  <c r="M39" i="72"/>
  <c r="M40" i="72"/>
  <c r="M41" i="72"/>
  <c r="M42" i="72"/>
  <c r="M43" i="72"/>
  <c r="M44" i="72"/>
  <c r="M45" i="72"/>
  <c r="M46" i="72"/>
  <c r="M47" i="72"/>
  <c r="M48" i="72"/>
  <c r="M49" i="72"/>
  <c r="M50" i="72"/>
  <c r="M51" i="72"/>
  <c r="M52" i="72"/>
  <c r="M53" i="72"/>
  <c r="M4" i="72"/>
  <c r="L5" i="72"/>
  <c r="L6" i="72"/>
  <c r="L7" i="72"/>
  <c r="L8" i="72"/>
  <c r="L3" i="72" s="1"/>
  <c r="L9" i="72"/>
  <c r="L10" i="72"/>
  <c r="L11" i="72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4" i="72"/>
  <c r="K5" i="72"/>
  <c r="K6" i="72"/>
  <c r="K7" i="72"/>
  <c r="K8" i="72"/>
  <c r="K3" i="72" s="1"/>
  <c r="K9" i="72"/>
  <c r="K10" i="72"/>
  <c r="K11" i="72"/>
  <c r="K12" i="72"/>
  <c r="K13" i="72"/>
  <c r="K14" i="72"/>
  <c r="K15" i="72"/>
  <c r="K16" i="72"/>
  <c r="K17" i="72"/>
  <c r="K18" i="72"/>
  <c r="K19" i="72"/>
  <c r="K20" i="72"/>
  <c r="K21" i="72"/>
  <c r="K22" i="72"/>
  <c r="K23" i="72"/>
  <c r="K24" i="72"/>
  <c r="K25" i="72"/>
  <c r="K26" i="72"/>
  <c r="K27" i="72"/>
  <c r="K28" i="72"/>
  <c r="K29" i="72"/>
  <c r="K30" i="72"/>
  <c r="K31" i="72"/>
  <c r="K32" i="72"/>
  <c r="K33" i="72"/>
  <c r="K34" i="72"/>
  <c r="K35" i="72"/>
  <c r="K36" i="72"/>
  <c r="K37" i="72"/>
  <c r="K38" i="72"/>
  <c r="K39" i="72"/>
  <c r="K40" i="72"/>
  <c r="K41" i="72"/>
  <c r="K42" i="72"/>
  <c r="K43" i="72"/>
  <c r="K44" i="72"/>
  <c r="K45" i="72"/>
  <c r="K46" i="72"/>
  <c r="K47" i="72"/>
  <c r="K48" i="72"/>
  <c r="K49" i="72"/>
  <c r="K50" i="72"/>
  <c r="K51" i="72"/>
  <c r="K52" i="72"/>
  <c r="K53" i="72"/>
  <c r="K4" i="72"/>
  <c r="J5" i="72"/>
  <c r="J6" i="72"/>
  <c r="J7" i="72"/>
  <c r="J8" i="72"/>
  <c r="J3" i="72" s="1"/>
  <c r="J9" i="72"/>
  <c r="J10" i="72"/>
  <c r="J11" i="72"/>
  <c r="J12" i="72"/>
  <c r="J13" i="72"/>
  <c r="J14" i="72"/>
  <c r="J15" i="72"/>
  <c r="J16" i="72"/>
  <c r="J17" i="72"/>
  <c r="J18" i="72"/>
  <c r="J19" i="72"/>
  <c r="J20" i="72"/>
  <c r="J21" i="72"/>
  <c r="J22" i="72"/>
  <c r="J23" i="72"/>
  <c r="J24" i="72"/>
  <c r="J25" i="72"/>
  <c r="J26" i="72"/>
  <c r="J27" i="72"/>
  <c r="J28" i="72"/>
  <c r="J29" i="72"/>
  <c r="J30" i="72"/>
  <c r="J31" i="72"/>
  <c r="J32" i="72"/>
  <c r="J33" i="72"/>
  <c r="J34" i="72"/>
  <c r="J35" i="72"/>
  <c r="J36" i="72"/>
  <c r="J37" i="72"/>
  <c r="J38" i="72"/>
  <c r="J39" i="72"/>
  <c r="J40" i="72"/>
  <c r="J41" i="72"/>
  <c r="J42" i="72"/>
  <c r="J43" i="72"/>
  <c r="J44" i="72"/>
  <c r="J45" i="72"/>
  <c r="J46" i="72"/>
  <c r="J47" i="72"/>
  <c r="J48" i="72"/>
  <c r="J49" i="72"/>
  <c r="J50" i="72"/>
  <c r="J51" i="72"/>
  <c r="J52" i="72"/>
  <c r="J53" i="72"/>
  <c r="J4" i="72"/>
  <c r="I5" i="72"/>
  <c r="I6" i="72"/>
  <c r="I7" i="72"/>
  <c r="I8" i="72"/>
  <c r="I3" i="72" s="1"/>
  <c r="I9" i="72"/>
  <c r="I10" i="72"/>
  <c r="I11" i="72"/>
  <c r="I12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4" i="72"/>
  <c r="H5" i="72"/>
  <c r="H6" i="72"/>
  <c r="H7" i="72"/>
  <c r="H3" i="72" s="1"/>
  <c r="H8" i="72"/>
  <c r="H9" i="72"/>
  <c r="H10" i="72"/>
  <c r="H11" i="72"/>
  <c r="H12" i="72"/>
  <c r="H13" i="72"/>
  <c r="H14" i="72"/>
  <c r="H15" i="72"/>
  <c r="H16" i="72"/>
  <c r="H17" i="72"/>
  <c r="H18" i="72"/>
  <c r="H19" i="72"/>
  <c r="H20" i="72"/>
  <c r="H21" i="72"/>
  <c r="H22" i="72"/>
  <c r="H23" i="72"/>
  <c r="H24" i="72"/>
  <c r="H25" i="72"/>
  <c r="H26" i="72"/>
  <c r="H27" i="72"/>
  <c r="H28" i="72"/>
  <c r="H29" i="72"/>
  <c r="H30" i="72"/>
  <c r="H31" i="72"/>
  <c r="H32" i="72"/>
  <c r="H33" i="72"/>
  <c r="H34" i="72"/>
  <c r="H35" i="72"/>
  <c r="H36" i="72"/>
  <c r="H37" i="72"/>
  <c r="H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4" i="72"/>
  <c r="AE5" i="68"/>
  <c r="AE6" i="68"/>
  <c r="AE7" i="68"/>
  <c r="AE8" i="68"/>
  <c r="AE3" i="68" s="1"/>
  <c r="AE9" i="68"/>
  <c r="AE10" i="68"/>
  <c r="AE11" i="68"/>
  <c r="AE12" i="68"/>
  <c r="AE13" i="68"/>
  <c r="AE14" i="68"/>
  <c r="AE15" i="68"/>
  <c r="AE16" i="68"/>
  <c r="AE17" i="68"/>
  <c r="AE18" i="68"/>
  <c r="AE19" i="68"/>
  <c r="AE20" i="68"/>
  <c r="AE21" i="68"/>
  <c r="AE22" i="68"/>
  <c r="AE23" i="68"/>
  <c r="AE24" i="68"/>
  <c r="AE25" i="68"/>
  <c r="AE26" i="68"/>
  <c r="AE27" i="68"/>
  <c r="AE28" i="68"/>
  <c r="AE29" i="68"/>
  <c r="AE30" i="68"/>
  <c r="AE31" i="68"/>
  <c r="AE32" i="68"/>
  <c r="AE33" i="68"/>
  <c r="AE34" i="68"/>
  <c r="AE35" i="68"/>
  <c r="AE36" i="68"/>
  <c r="AE37" i="68"/>
  <c r="AE38" i="68"/>
  <c r="AE39" i="68"/>
  <c r="AE40" i="68"/>
  <c r="AE41" i="68"/>
  <c r="AE42" i="68"/>
  <c r="AE43" i="68"/>
  <c r="AE44" i="68"/>
  <c r="AE45" i="68"/>
  <c r="AE46" i="68"/>
  <c r="AE47" i="68"/>
  <c r="AE48" i="68"/>
  <c r="AE49" i="68"/>
  <c r="AE50" i="68"/>
  <c r="AE51" i="68"/>
  <c r="AE52" i="68"/>
  <c r="AE53" i="68"/>
  <c r="AE4" i="68"/>
  <c r="AD5" i="68"/>
  <c r="AD6" i="68"/>
  <c r="AD7" i="68"/>
  <c r="AD8" i="68"/>
  <c r="AD3" i="68" s="1"/>
  <c r="AD9" i="68"/>
  <c r="AD10" i="68"/>
  <c r="AD11" i="68"/>
  <c r="AD12" i="68"/>
  <c r="AD13" i="68"/>
  <c r="AD14" i="68"/>
  <c r="AD15" i="68"/>
  <c r="AD16" i="68"/>
  <c r="AD17" i="68"/>
  <c r="AD18" i="68"/>
  <c r="AD19" i="68"/>
  <c r="AD20" i="68"/>
  <c r="AD21" i="68"/>
  <c r="AD22" i="68"/>
  <c r="AD23" i="68"/>
  <c r="AD24" i="68"/>
  <c r="AD25" i="68"/>
  <c r="AD26" i="68"/>
  <c r="AD27" i="68"/>
  <c r="AD28" i="68"/>
  <c r="AD29" i="68"/>
  <c r="AD30" i="68"/>
  <c r="AD31" i="68"/>
  <c r="AD32" i="68"/>
  <c r="AD33" i="68"/>
  <c r="AD34" i="68"/>
  <c r="AD35" i="68"/>
  <c r="AD36" i="68"/>
  <c r="AD37" i="68"/>
  <c r="AD38" i="68"/>
  <c r="AD39" i="68"/>
  <c r="AD40" i="68"/>
  <c r="AD41" i="68"/>
  <c r="AD42" i="68"/>
  <c r="AD43" i="68"/>
  <c r="AD44" i="68"/>
  <c r="AD45" i="68"/>
  <c r="AD46" i="68"/>
  <c r="AD47" i="68"/>
  <c r="AD48" i="68"/>
  <c r="AD49" i="68"/>
  <c r="AD50" i="68"/>
  <c r="AD51" i="68"/>
  <c r="AD52" i="68"/>
  <c r="AD53" i="68"/>
  <c r="AD4" i="68"/>
  <c r="AC5" i="68"/>
  <c r="AC6" i="68"/>
  <c r="AC7" i="68"/>
  <c r="AC8" i="68"/>
  <c r="AC3" i="68" s="1"/>
  <c r="AC9" i="68"/>
  <c r="AC10" i="68"/>
  <c r="AC11" i="68"/>
  <c r="AC12" i="68"/>
  <c r="AC13" i="68"/>
  <c r="AC14" i="68"/>
  <c r="AC15" i="68"/>
  <c r="AC16" i="68"/>
  <c r="AC17" i="68"/>
  <c r="AC18" i="68"/>
  <c r="AC19" i="68"/>
  <c r="AC20" i="68"/>
  <c r="AC21" i="68"/>
  <c r="AC22" i="68"/>
  <c r="AC23" i="68"/>
  <c r="AC24" i="68"/>
  <c r="AC25" i="68"/>
  <c r="AC26" i="68"/>
  <c r="AC27" i="68"/>
  <c r="AC28" i="68"/>
  <c r="AC29" i="68"/>
  <c r="AC30" i="68"/>
  <c r="AC31" i="68"/>
  <c r="AC32" i="68"/>
  <c r="AC33" i="68"/>
  <c r="AC34" i="68"/>
  <c r="AC35" i="68"/>
  <c r="AC36" i="68"/>
  <c r="AC37" i="68"/>
  <c r="AC38" i="68"/>
  <c r="AC39" i="68"/>
  <c r="AC40" i="68"/>
  <c r="AC41" i="68"/>
  <c r="AC42" i="68"/>
  <c r="AC43" i="68"/>
  <c r="AC44" i="68"/>
  <c r="AC45" i="68"/>
  <c r="AC46" i="68"/>
  <c r="AC47" i="68"/>
  <c r="AC48" i="68"/>
  <c r="AC49" i="68"/>
  <c r="AC50" i="68"/>
  <c r="AC51" i="68"/>
  <c r="AC52" i="68"/>
  <c r="AC53" i="68"/>
  <c r="AC4" i="68"/>
  <c r="AB5" i="68"/>
  <c r="AB6" i="68"/>
  <c r="AB7" i="68"/>
  <c r="AB8" i="68"/>
  <c r="AB3" i="68" s="1"/>
  <c r="AB9" i="68"/>
  <c r="AB10" i="68"/>
  <c r="AB11" i="68"/>
  <c r="AB12" i="68"/>
  <c r="AB13" i="68"/>
  <c r="AB14" i="68"/>
  <c r="AB15" i="68"/>
  <c r="AB16" i="68"/>
  <c r="AB17" i="68"/>
  <c r="AB18" i="68"/>
  <c r="AB19" i="68"/>
  <c r="AB20" i="68"/>
  <c r="AB21" i="68"/>
  <c r="AB22" i="68"/>
  <c r="AB23" i="68"/>
  <c r="AB24" i="68"/>
  <c r="AB25" i="68"/>
  <c r="AB26" i="68"/>
  <c r="AB27" i="68"/>
  <c r="AB28" i="68"/>
  <c r="AB29" i="68"/>
  <c r="AB30" i="68"/>
  <c r="AB31" i="68"/>
  <c r="AB32" i="68"/>
  <c r="AB33" i="68"/>
  <c r="AB34" i="68"/>
  <c r="AB35" i="68"/>
  <c r="AB36" i="68"/>
  <c r="AB37" i="68"/>
  <c r="AB38" i="68"/>
  <c r="AB39" i="68"/>
  <c r="AB40" i="68"/>
  <c r="AB41" i="68"/>
  <c r="AB42" i="68"/>
  <c r="AB43" i="68"/>
  <c r="AB44" i="68"/>
  <c r="AB45" i="68"/>
  <c r="AB46" i="68"/>
  <c r="AB47" i="68"/>
  <c r="AB48" i="68"/>
  <c r="AB49" i="68"/>
  <c r="AB50" i="68"/>
  <c r="AB51" i="68"/>
  <c r="AB52" i="68"/>
  <c r="AB53" i="68"/>
  <c r="AB4" i="68"/>
  <c r="AA5" i="68"/>
  <c r="AA6" i="68"/>
  <c r="AA7" i="68"/>
  <c r="AA8" i="68"/>
  <c r="AA3" i="68" s="1"/>
  <c r="AA9" i="68"/>
  <c r="AA10" i="68"/>
  <c r="AA11" i="68"/>
  <c r="AA12" i="68"/>
  <c r="AA13" i="68"/>
  <c r="AA14" i="68"/>
  <c r="AA15" i="68"/>
  <c r="AA16" i="68"/>
  <c r="AA17" i="68"/>
  <c r="AA18" i="68"/>
  <c r="AA19" i="68"/>
  <c r="AA20" i="68"/>
  <c r="AA21" i="68"/>
  <c r="AA22" i="68"/>
  <c r="AA23" i="68"/>
  <c r="AA24" i="68"/>
  <c r="AA25" i="68"/>
  <c r="AA26" i="68"/>
  <c r="AA27" i="68"/>
  <c r="AA28" i="68"/>
  <c r="AA29" i="68"/>
  <c r="AA30" i="68"/>
  <c r="AA31" i="68"/>
  <c r="AA32" i="68"/>
  <c r="AA33" i="68"/>
  <c r="AA34" i="68"/>
  <c r="AA35" i="68"/>
  <c r="AA36" i="68"/>
  <c r="AA37" i="68"/>
  <c r="AA38" i="68"/>
  <c r="AA39" i="68"/>
  <c r="AA40" i="68"/>
  <c r="AA41" i="68"/>
  <c r="AA42" i="68"/>
  <c r="AA43" i="68"/>
  <c r="AA44" i="68"/>
  <c r="AA45" i="68"/>
  <c r="AA46" i="68"/>
  <c r="AA47" i="68"/>
  <c r="AA48" i="68"/>
  <c r="AA49" i="68"/>
  <c r="AA50" i="68"/>
  <c r="AA51" i="68"/>
  <c r="AA52" i="68"/>
  <c r="AA53" i="68"/>
  <c r="AA4" i="68"/>
  <c r="Z5" i="68"/>
  <c r="Z6" i="68"/>
  <c r="Z7" i="68"/>
  <c r="Z8" i="68"/>
  <c r="Z3" i="68" s="1"/>
  <c r="Z9" i="68"/>
  <c r="Z10" i="68"/>
  <c r="Z11" i="68"/>
  <c r="Z12" i="68"/>
  <c r="Z13" i="68"/>
  <c r="Z14" i="68"/>
  <c r="Z15" i="68"/>
  <c r="Z16" i="68"/>
  <c r="Z17" i="68"/>
  <c r="Z18" i="68"/>
  <c r="Z19" i="68"/>
  <c r="Z20" i="68"/>
  <c r="Z21" i="68"/>
  <c r="Z22" i="68"/>
  <c r="Z23" i="68"/>
  <c r="Z24" i="68"/>
  <c r="Z25" i="68"/>
  <c r="Z26" i="68"/>
  <c r="Z27" i="68"/>
  <c r="Z28" i="68"/>
  <c r="Z29" i="68"/>
  <c r="Z30" i="68"/>
  <c r="Z31" i="68"/>
  <c r="Z32" i="68"/>
  <c r="Z33" i="68"/>
  <c r="Z34" i="68"/>
  <c r="Z35" i="68"/>
  <c r="Z36" i="68"/>
  <c r="Z37" i="68"/>
  <c r="Z38" i="68"/>
  <c r="Z39" i="68"/>
  <c r="Z40" i="68"/>
  <c r="Z41" i="68"/>
  <c r="Z42" i="68"/>
  <c r="Z43" i="68"/>
  <c r="Z44" i="68"/>
  <c r="Z45" i="68"/>
  <c r="Z46" i="68"/>
  <c r="Z47" i="68"/>
  <c r="Z48" i="68"/>
  <c r="Z49" i="68"/>
  <c r="Z50" i="68"/>
  <c r="Z51" i="68"/>
  <c r="Z52" i="68"/>
  <c r="Z53" i="68"/>
  <c r="Z4" i="68"/>
  <c r="Y5" i="68"/>
  <c r="Y6" i="68"/>
  <c r="Y7" i="68"/>
  <c r="Y8" i="68"/>
  <c r="Y3" i="68" s="1"/>
  <c r="Y9" i="68"/>
  <c r="Y10" i="68"/>
  <c r="Y11" i="68"/>
  <c r="Y12" i="68"/>
  <c r="Y13" i="68"/>
  <c r="Y14" i="68"/>
  <c r="Y15" i="68"/>
  <c r="Y16" i="68"/>
  <c r="Y17" i="68"/>
  <c r="Y18" i="68"/>
  <c r="Y19" i="68"/>
  <c r="Y20" i="68"/>
  <c r="Y21" i="68"/>
  <c r="Y22" i="68"/>
  <c r="Y23" i="68"/>
  <c r="Y24" i="68"/>
  <c r="Y25" i="68"/>
  <c r="Y26" i="68"/>
  <c r="Y27" i="68"/>
  <c r="Y28" i="68"/>
  <c r="Y29" i="68"/>
  <c r="Y30" i="68"/>
  <c r="Y31" i="68"/>
  <c r="Y32" i="68"/>
  <c r="Y33" i="68"/>
  <c r="Y34" i="68"/>
  <c r="Y35" i="68"/>
  <c r="Y36" i="68"/>
  <c r="Y37" i="68"/>
  <c r="Y38" i="68"/>
  <c r="Y39" i="68"/>
  <c r="Y40" i="68"/>
  <c r="Y41" i="68"/>
  <c r="Y42" i="68"/>
  <c r="Y43" i="68"/>
  <c r="Y44" i="68"/>
  <c r="Y45" i="68"/>
  <c r="Y46" i="68"/>
  <c r="Y47" i="68"/>
  <c r="Y48" i="68"/>
  <c r="Y49" i="68"/>
  <c r="Y50" i="68"/>
  <c r="Y51" i="68"/>
  <c r="Y52" i="68"/>
  <c r="Y53" i="68"/>
  <c r="Y4" i="68"/>
  <c r="X5" i="68"/>
  <c r="X6" i="68"/>
  <c r="X7" i="68"/>
  <c r="X8" i="68"/>
  <c r="X3" i="68" s="1"/>
  <c r="X9" i="68"/>
  <c r="X10" i="68"/>
  <c r="X11" i="68"/>
  <c r="X12" i="68"/>
  <c r="X13" i="68"/>
  <c r="X14" i="68"/>
  <c r="X15" i="68"/>
  <c r="X16" i="68"/>
  <c r="X17" i="68"/>
  <c r="X18" i="68"/>
  <c r="X19" i="68"/>
  <c r="X20" i="68"/>
  <c r="X21" i="68"/>
  <c r="X22" i="68"/>
  <c r="X23" i="68"/>
  <c r="X24" i="68"/>
  <c r="X25" i="68"/>
  <c r="X26" i="68"/>
  <c r="X27" i="68"/>
  <c r="X28" i="68"/>
  <c r="X29" i="68"/>
  <c r="X30" i="68"/>
  <c r="X31" i="68"/>
  <c r="X32" i="68"/>
  <c r="X33" i="68"/>
  <c r="X34" i="68"/>
  <c r="X35" i="68"/>
  <c r="X36" i="68"/>
  <c r="X37" i="68"/>
  <c r="X38" i="68"/>
  <c r="X39" i="68"/>
  <c r="X40" i="68"/>
  <c r="X41" i="68"/>
  <c r="X42" i="68"/>
  <c r="X43" i="68"/>
  <c r="X44" i="68"/>
  <c r="X45" i="68"/>
  <c r="X46" i="68"/>
  <c r="X47" i="68"/>
  <c r="X48" i="68"/>
  <c r="X49" i="68"/>
  <c r="X50" i="68"/>
  <c r="X51" i="68"/>
  <c r="X52" i="68"/>
  <c r="X53" i="68"/>
  <c r="X4" i="68"/>
  <c r="W5" i="68"/>
  <c r="W6" i="68"/>
  <c r="W7" i="68"/>
  <c r="W8" i="68"/>
  <c r="W3" i="68" s="1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4" i="68"/>
  <c r="V5" i="68"/>
  <c r="V6" i="68"/>
  <c r="V7" i="68"/>
  <c r="V8" i="68"/>
  <c r="V3" i="68" s="1"/>
  <c r="V9" i="68"/>
  <c r="V10" i="68"/>
  <c r="V11" i="68"/>
  <c r="V12" i="68"/>
  <c r="V13" i="68"/>
  <c r="V14" i="68"/>
  <c r="V15" i="68"/>
  <c r="V16" i="68"/>
  <c r="V17" i="68"/>
  <c r="V18" i="68"/>
  <c r="V19" i="68"/>
  <c r="V20" i="68"/>
  <c r="V21" i="68"/>
  <c r="V22" i="68"/>
  <c r="V23" i="68"/>
  <c r="V24" i="68"/>
  <c r="V25" i="68"/>
  <c r="V26" i="68"/>
  <c r="V27" i="68"/>
  <c r="V28" i="68"/>
  <c r="V29" i="68"/>
  <c r="V30" i="68"/>
  <c r="V31" i="68"/>
  <c r="V32" i="68"/>
  <c r="V33" i="68"/>
  <c r="V34" i="68"/>
  <c r="V35" i="68"/>
  <c r="V36" i="68"/>
  <c r="V37" i="68"/>
  <c r="V38" i="68"/>
  <c r="V39" i="68"/>
  <c r="V40" i="68"/>
  <c r="V41" i="68"/>
  <c r="V42" i="68"/>
  <c r="V43" i="68"/>
  <c r="V44" i="68"/>
  <c r="V45" i="68"/>
  <c r="V46" i="68"/>
  <c r="V47" i="68"/>
  <c r="V48" i="68"/>
  <c r="V49" i="68"/>
  <c r="V50" i="68"/>
  <c r="V51" i="68"/>
  <c r="V52" i="68"/>
  <c r="V53" i="68"/>
  <c r="V4" i="68"/>
  <c r="U5" i="68"/>
  <c r="U6" i="68"/>
  <c r="U7" i="68"/>
  <c r="U8" i="68"/>
  <c r="U3" i="68" s="1"/>
  <c r="U9" i="68"/>
  <c r="U10" i="68"/>
  <c r="U11" i="68"/>
  <c r="U12" i="68"/>
  <c r="U13" i="68"/>
  <c r="U14" i="68"/>
  <c r="U15" i="68"/>
  <c r="U16" i="68"/>
  <c r="U17" i="68"/>
  <c r="U18" i="68"/>
  <c r="U19" i="68"/>
  <c r="U20" i="68"/>
  <c r="U21" i="68"/>
  <c r="U22" i="68"/>
  <c r="U23" i="68"/>
  <c r="U24" i="68"/>
  <c r="U25" i="68"/>
  <c r="U26" i="68"/>
  <c r="U27" i="68"/>
  <c r="U28" i="68"/>
  <c r="U29" i="68"/>
  <c r="U30" i="68"/>
  <c r="U31" i="68"/>
  <c r="U32" i="68"/>
  <c r="U33" i="68"/>
  <c r="U34" i="68"/>
  <c r="U35" i="68"/>
  <c r="U36" i="68"/>
  <c r="U37" i="68"/>
  <c r="U38" i="68"/>
  <c r="U39" i="68"/>
  <c r="U40" i="68"/>
  <c r="U41" i="68"/>
  <c r="U42" i="68"/>
  <c r="U43" i="68"/>
  <c r="U44" i="68"/>
  <c r="U45" i="68"/>
  <c r="U46" i="68"/>
  <c r="U47" i="68"/>
  <c r="U48" i="68"/>
  <c r="U49" i="68"/>
  <c r="U50" i="68"/>
  <c r="U51" i="68"/>
  <c r="U52" i="68"/>
  <c r="U53" i="68"/>
  <c r="U4" i="68"/>
  <c r="T5" i="68"/>
  <c r="T6" i="68"/>
  <c r="T7" i="68"/>
  <c r="T8" i="68"/>
  <c r="T3" i="68" s="1"/>
  <c r="T9" i="68"/>
  <c r="T10" i="68"/>
  <c r="T11" i="68"/>
  <c r="T12" i="68"/>
  <c r="T13" i="68"/>
  <c r="T14" i="68"/>
  <c r="T15" i="68"/>
  <c r="T16" i="68"/>
  <c r="T17" i="68"/>
  <c r="T18" i="68"/>
  <c r="T19" i="68"/>
  <c r="T20" i="68"/>
  <c r="T21" i="68"/>
  <c r="T22" i="68"/>
  <c r="T23" i="68"/>
  <c r="T24" i="68"/>
  <c r="T25" i="68"/>
  <c r="T26" i="68"/>
  <c r="T27" i="68"/>
  <c r="T28" i="68"/>
  <c r="T29" i="68"/>
  <c r="T30" i="68"/>
  <c r="T31" i="68"/>
  <c r="T32" i="68"/>
  <c r="T33" i="68"/>
  <c r="T34" i="68"/>
  <c r="T35" i="68"/>
  <c r="T36" i="68"/>
  <c r="T37" i="68"/>
  <c r="T38" i="68"/>
  <c r="T39" i="68"/>
  <c r="T40" i="68"/>
  <c r="T41" i="68"/>
  <c r="T42" i="68"/>
  <c r="T43" i="68"/>
  <c r="T44" i="68"/>
  <c r="T45" i="68"/>
  <c r="T46" i="68"/>
  <c r="T47" i="68"/>
  <c r="T48" i="68"/>
  <c r="T49" i="68"/>
  <c r="T50" i="68"/>
  <c r="T51" i="68"/>
  <c r="T52" i="68"/>
  <c r="T53" i="68"/>
  <c r="T4" i="68"/>
  <c r="S5" i="68"/>
  <c r="S6" i="68"/>
  <c r="S7" i="68"/>
  <c r="S8" i="68"/>
  <c r="S3" i="68" s="1"/>
  <c r="S9" i="68"/>
  <c r="S10" i="68"/>
  <c r="S11" i="68"/>
  <c r="S12" i="68"/>
  <c r="S13" i="68"/>
  <c r="S14" i="68"/>
  <c r="S15" i="68"/>
  <c r="S16" i="68"/>
  <c r="S17" i="68"/>
  <c r="S18" i="68"/>
  <c r="S19" i="68"/>
  <c r="S20" i="68"/>
  <c r="S21" i="68"/>
  <c r="S22" i="68"/>
  <c r="S23" i="68"/>
  <c r="S24" i="68"/>
  <c r="S25" i="68"/>
  <c r="S26" i="68"/>
  <c r="S27" i="68"/>
  <c r="S28" i="68"/>
  <c r="S29" i="68"/>
  <c r="S30" i="68"/>
  <c r="S31" i="68"/>
  <c r="S32" i="68"/>
  <c r="S33" i="68"/>
  <c r="S34" i="68"/>
  <c r="S35" i="68"/>
  <c r="S36" i="68"/>
  <c r="S37" i="68"/>
  <c r="S38" i="68"/>
  <c r="S39" i="68"/>
  <c r="S40" i="68"/>
  <c r="S41" i="68"/>
  <c r="S42" i="68"/>
  <c r="S43" i="68"/>
  <c r="S44" i="68"/>
  <c r="S45" i="68"/>
  <c r="S46" i="68"/>
  <c r="S47" i="68"/>
  <c r="S48" i="68"/>
  <c r="S49" i="68"/>
  <c r="S50" i="68"/>
  <c r="S51" i="68"/>
  <c r="S52" i="68"/>
  <c r="S53" i="68"/>
  <c r="S4" i="68"/>
  <c r="R5" i="68"/>
  <c r="R6" i="68"/>
  <c r="R7" i="68"/>
  <c r="R8" i="68"/>
  <c r="R3" i="68" s="1"/>
  <c r="R9" i="68"/>
  <c r="R10" i="68"/>
  <c r="R11" i="68"/>
  <c r="R12" i="68"/>
  <c r="R13" i="68"/>
  <c r="R14" i="68"/>
  <c r="R15" i="68"/>
  <c r="R16" i="68"/>
  <c r="R17" i="68"/>
  <c r="R18" i="68"/>
  <c r="R19" i="68"/>
  <c r="R20" i="68"/>
  <c r="R21" i="68"/>
  <c r="R22" i="68"/>
  <c r="R23" i="68"/>
  <c r="R24" i="68"/>
  <c r="R25" i="68"/>
  <c r="R26" i="68"/>
  <c r="R27" i="68"/>
  <c r="R28" i="68"/>
  <c r="R29" i="68"/>
  <c r="R30" i="68"/>
  <c r="R31" i="68"/>
  <c r="R32" i="68"/>
  <c r="R33" i="68"/>
  <c r="R34" i="68"/>
  <c r="R35" i="68"/>
  <c r="R36" i="68"/>
  <c r="R37" i="68"/>
  <c r="R38" i="68"/>
  <c r="R39" i="68"/>
  <c r="R40" i="68"/>
  <c r="R41" i="68"/>
  <c r="R42" i="68"/>
  <c r="R43" i="68"/>
  <c r="R44" i="68"/>
  <c r="R45" i="68"/>
  <c r="R46" i="68"/>
  <c r="R47" i="68"/>
  <c r="R48" i="68"/>
  <c r="R49" i="68"/>
  <c r="R50" i="68"/>
  <c r="R51" i="68"/>
  <c r="R52" i="68"/>
  <c r="R53" i="68"/>
  <c r="R4" i="68"/>
  <c r="Q14" i="68"/>
  <c r="Q15" i="68"/>
  <c r="Q16" i="68"/>
  <c r="Q17" i="68"/>
  <c r="Q18" i="68"/>
  <c r="Q19" i="68"/>
  <c r="Q20" i="68"/>
  <c r="Q21" i="68"/>
  <c r="Q22" i="68"/>
  <c r="Q23" i="68"/>
  <c r="Q24" i="68"/>
  <c r="Q25" i="68"/>
  <c r="Q26" i="68"/>
  <c r="Q27" i="68"/>
  <c r="Q28" i="68"/>
  <c r="Q29" i="68"/>
  <c r="Q30" i="68"/>
  <c r="Q31" i="68"/>
  <c r="Q32" i="68"/>
  <c r="Q33" i="68"/>
  <c r="Q34" i="68"/>
  <c r="Q35" i="68"/>
  <c r="Q36" i="68"/>
  <c r="Q37" i="68"/>
  <c r="Q38" i="68"/>
  <c r="Q39" i="68"/>
  <c r="Q40" i="68"/>
  <c r="Q41" i="68"/>
  <c r="Q42" i="68"/>
  <c r="Q43" i="68"/>
  <c r="Q44" i="68"/>
  <c r="Q45" i="68"/>
  <c r="Q46" i="68"/>
  <c r="Q47" i="68"/>
  <c r="Q48" i="68"/>
  <c r="Q49" i="68"/>
  <c r="Q50" i="68"/>
  <c r="Q51" i="68"/>
  <c r="Q52" i="68"/>
  <c r="Q53" i="68"/>
  <c r="Q4" i="68"/>
  <c r="P5" i="68"/>
  <c r="P6" i="68"/>
  <c r="P7" i="68"/>
  <c r="P8" i="68"/>
  <c r="P3" i="68" s="1"/>
  <c r="P9" i="68"/>
  <c r="P10" i="68"/>
  <c r="P11" i="68"/>
  <c r="P12" i="68"/>
  <c r="P13" i="68"/>
  <c r="P14" i="68"/>
  <c r="P15" i="68"/>
  <c r="P16" i="68"/>
  <c r="P17" i="68"/>
  <c r="P18" i="68"/>
  <c r="P19" i="68"/>
  <c r="P20" i="68"/>
  <c r="P21" i="68"/>
  <c r="P22" i="68"/>
  <c r="P23" i="68"/>
  <c r="P24" i="68"/>
  <c r="P25" i="68"/>
  <c r="P26" i="68"/>
  <c r="P27" i="68"/>
  <c r="P28" i="68"/>
  <c r="P29" i="68"/>
  <c r="P30" i="68"/>
  <c r="P31" i="68"/>
  <c r="P32" i="68"/>
  <c r="P33" i="68"/>
  <c r="P34" i="68"/>
  <c r="P35" i="68"/>
  <c r="P36" i="68"/>
  <c r="P37" i="68"/>
  <c r="P38" i="68"/>
  <c r="P39" i="68"/>
  <c r="P40" i="68"/>
  <c r="P41" i="68"/>
  <c r="P42" i="68"/>
  <c r="P43" i="68"/>
  <c r="P44" i="68"/>
  <c r="P45" i="68"/>
  <c r="P46" i="68"/>
  <c r="P47" i="68"/>
  <c r="P48" i="68"/>
  <c r="P49" i="68"/>
  <c r="P50" i="68"/>
  <c r="P51" i="68"/>
  <c r="P52" i="68"/>
  <c r="P53" i="68"/>
  <c r="P4" i="68"/>
  <c r="O5" i="68"/>
  <c r="O6" i="68"/>
  <c r="O7" i="68"/>
  <c r="O8" i="68"/>
  <c r="O3" i="68" s="1"/>
  <c r="O9" i="68"/>
  <c r="O10" i="68"/>
  <c r="O11" i="68"/>
  <c r="O12" i="68"/>
  <c r="O13" i="68"/>
  <c r="O14" i="68"/>
  <c r="O15" i="68"/>
  <c r="O16" i="68"/>
  <c r="O17" i="68"/>
  <c r="O18" i="68"/>
  <c r="O19" i="68"/>
  <c r="O20" i="68"/>
  <c r="O21" i="68"/>
  <c r="O22" i="68"/>
  <c r="O23" i="68"/>
  <c r="O24" i="68"/>
  <c r="O25" i="68"/>
  <c r="O26" i="68"/>
  <c r="O27" i="68"/>
  <c r="O28" i="68"/>
  <c r="O29" i="68"/>
  <c r="O30" i="68"/>
  <c r="O31" i="68"/>
  <c r="O32" i="68"/>
  <c r="O33" i="68"/>
  <c r="O34" i="68"/>
  <c r="O35" i="68"/>
  <c r="O36" i="68"/>
  <c r="O37" i="68"/>
  <c r="O38" i="68"/>
  <c r="O39" i="68"/>
  <c r="O40" i="68"/>
  <c r="O41" i="68"/>
  <c r="O42" i="68"/>
  <c r="O43" i="68"/>
  <c r="O44" i="68"/>
  <c r="O45" i="68"/>
  <c r="O46" i="68"/>
  <c r="O47" i="68"/>
  <c r="O48" i="68"/>
  <c r="O49" i="68"/>
  <c r="O50" i="68"/>
  <c r="O51" i="68"/>
  <c r="O52" i="68"/>
  <c r="O53" i="68"/>
  <c r="O4" i="68"/>
  <c r="N5" i="68"/>
  <c r="N6" i="68"/>
  <c r="N7" i="68"/>
  <c r="N8" i="68"/>
  <c r="N3" i="68" s="1"/>
  <c r="N9" i="68"/>
  <c r="N10" i="68"/>
  <c r="N11" i="68"/>
  <c r="N12" i="68"/>
  <c r="N13" i="68"/>
  <c r="N14" i="68"/>
  <c r="N15" i="68"/>
  <c r="N16" i="68"/>
  <c r="N17" i="68"/>
  <c r="N18" i="68"/>
  <c r="N19" i="68"/>
  <c r="N20" i="68"/>
  <c r="N21" i="68"/>
  <c r="N22" i="68"/>
  <c r="N23" i="68"/>
  <c r="N24" i="68"/>
  <c r="N25" i="68"/>
  <c r="N26" i="68"/>
  <c r="N27" i="68"/>
  <c r="N28" i="68"/>
  <c r="N29" i="68"/>
  <c r="N30" i="68"/>
  <c r="N31" i="68"/>
  <c r="N32" i="68"/>
  <c r="N33" i="68"/>
  <c r="N34" i="68"/>
  <c r="N35" i="68"/>
  <c r="N36" i="68"/>
  <c r="N37" i="68"/>
  <c r="N38" i="68"/>
  <c r="N39" i="68"/>
  <c r="N40" i="68"/>
  <c r="N41" i="68"/>
  <c r="N42" i="68"/>
  <c r="N43" i="68"/>
  <c r="N44" i="68"/>
  <c r="N45" i="68"/>
  <c r="N46" i="68"/>
  <c r="N47" i="68"/>
  <c r="N48" i="68"/>
  <c r="N49" i="68"/>
  <c r="N50" i="68"/>
  <c r="N51" i="68"/>
  <c r="N52" i="68"/>
  <c r="N53" i="68"/>
  <c r="N4" i="68"/>
  <c r="M5" i="68"/>
  <c r="M6" i="68"/>
  <c r="M7" i="68"/>
  <c r="M8" i="68"/>
  <c r="M3" i="68" s="1"/>
  <c r="M9" i="68"/>
  <c r="M10" i="68"/>
  <c r="M11" i="68"/>
  <c r="M12" i="68"/>
  <c r="M13" i="68"/>
  <c r="M14" i="68"/>
  <c r="M15" i="68"/>
  <c r="M16" i="68"/>
  <c r="M17" i="68"/>
  <c r="M18" i="68"/>
  <c r="M19" i="68"/>
  <c r="M20" i="68"/>
  <c r="M21" i="68"/>
  <c r="M22" i="68"/>
  <c r="M23" i="68"/>
  <c r="M24" i="68"/>
  <c r="M25" i="68"/>
  <c r="M26" i="68"/>
  <c r="M27" i="68"/>
  <c r="M28" i="68"/>
  <c r="M29" i="68"/>
  <c r="M30" i="68"/>
  <c r="M31" i="68"/>
  <c r="M32" i="68"/>
  <c r="M33" i="68"/>
  <c r="M34" i="68"/>
  <c r="M35" i="68"/>
  <c r="M36" i="68"/>
  <c r="M37" i="68"/>
  <c r="M38" i="68"/>
  <c r="M39" i="68"/>
  <c r="M40" i="68"/>
  <c r="M41" i="68"/>
  <c r="M42" i="68"/>
  <c r="M43" i="68"/>
  <c r="M44" i="68"/>
  <c r="M45" i="68"/>
  <c r="M46" i="68"/>
  <c r="M47" i="68"/>
  <c r="M48" i="68"/>
  <c r="M49" i="68"/>
  <c r="M50" i="68"/>
  <c r="M51" i="68"/>
  <c r="M52" i="68"/>
  <c r="M53" i="68"/>
  <c r="M4" i="68"/>
  <c r="L5" i="68"/>
  <c r="L6" i="68"/>
  <c r="L7" i="68"/>
  <c r="L8" i="68"/>
  <c r="L3" i="68" s="1"/>
  <c r="L9" i="68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L32" i="68"/>
  <c r="L33" i="68"/>
  <c r="L34" i="68"/>
  <c r="L35" i="68"/>
  <c r="L36" i="68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4" i="68"/>
  <c r="K5" i="68"/>
  <c r="K6" i="68"/>
  <c r="K7" i="68"/>
  <c r="K8" i="68"/>
  <c r="K3" i="68" s="1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27" i="68"/>
  <c r="K28" i="68"/>
  <c r="K29" i="68"/>
  <c r="K30" i="68"/>
  <c r="K31" i="68"/>
  <c r="K32" i="68"/>
  <c r="K33" i="68"/>
  <c r="K34" i="68"/>
  <c r="K35" i="68"/>
  <c r="K36" i="68"/>
  <c r="K37" i="68"/>
  <c r="K38" i="68"/>
  <c r="K39" i="68"/>
  <c r="K40" i="68"/>
  <c r="K41" i="68"/>
  <c r="K42" i="68"/>
  <c r="K43" i="68"/>
  <c r="K44" i="68"/>
  <c r="K45" i="68"/>
  <c r="K46" i="68"/>
  <c r="K47" i="68"/>
  <c r="K48" i="68"/>
  <c r="K49" i="68"/>
  <c r="K50" i="68"/>
  <c r="K51" i="68"/>
  <c r="K52" i="68"/>
  <c r="K53" i="68"/>
  <c r="K4" i="68"/>
  <c r="J5" i="68"/>
  <c r="J6" i="68"/>
  <c r="J7" i="68"/>
  <c r="J8" i="68"/>
  <c r="J3" i="68" s="1"/>
  <c r="J9" i="68"/>
  <c r="J10" i="68"/>
  <c r="J11" i="68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J26" i="68"/>
  <c r="J27" i="68"/>
  <c r="J28" i="68"/>
  <c r="J29" i="68"/>
  <c r="J30" i="68"/>
  <c r="J31" i="68"/>
  <c r="J32" i="68"/>
  <c r="J33" i="68"/>
  <c r="J34" i="68"/>
  <c r="J35" i="68"/>
  <c r="J36" i="68"/>
  <c r="J37" i="68"/>
  <c r="J3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4" i="68"/>
  <c r="I5" i="68"/>
  <c r="I6" i="68"/>
  <c r="I7" i="68"/>
  <c r="I8" i="68"/>
  <c r="I9" i="68"/>
  <c r="I10" i="68"/>
  <c r="I11" i="68"/>
  <c r="I12" i="68"/>
  <c r="I13" i="68"/>
  <c r="I14" i="68"/>
  <c r="I15" i="68"/>
  <c r="I16" i="68"/>
  <c r="I17" i="68"/>
  <c r="I18" i="68"/>
  <c r="I19" i="68"/>
  <c r="I20" i="68"/>
  <c r="I21" i="68"/>
  <c r="I22" i="68"/>
  <c r="I23" i="68"/>
  <c r="I24" i="68"/>
  <c r="I25" i="68"/>
  <c r="I26" i="68"/>
  <c r="I27" i="68"/>
  <c r="I28" i="68"/>
  <c r="I29" i="68"/>
  <c r="I30" i="68"/>
  <c r="I31" i="68"/>
  <c r="I32" i="68"/>
  <c r="I33" i="68"/>
  <c r="I34" i="68"/>
  <c r="I35" i="68"/>
  <c r="I36" i="68"/>
  <c r="I37" i="68"/>
  <c r="I38" i="68"/>
  <c r="I39" i="68"/>
  <c r="I40" i="68"/>
  <c r="I41" i="68"/>
  <c r="I42" i="68"/>
  <c r="I43" i="68"/>
  <c r="I44" i="68"/>
  <c r="I45" i="68"/>
  <c r="I46" i="68"/>
  <c r="I47" i="68"/>
  <c r="I48" i="68"/>
  <c r="I49" i="68"/>
  <c r="I50" i="68"/>
  <c r="I51" i="68"/>
  <c r="I52" i="68"/>
  <c r="I53" i="68"/>
  <c r="I4" i="68"/>
  <c r="H5" i="68"/>
  <c r="H6" i="68"/>
  <c r="H7" i="68"/>
  <c r="H8" i="68"/>
  <c r="H3" i="68" s="1"/>
  <c r="H9" i="68"/>
  <c r="H10" i="68"/>
  <c r="H11" i="68"/>
  <c r="H12" i="68"/>
  <c r="H13" i="68"/>
  <c r="H14" i="68"/>
  <c r="H15" i="68"/>
  <c r="H16" i="68"/>
  <c r="H17" i="68"/>
  <c r="H18" i="68"/>
  <c r="H19" i="68"/>
  <c r="H20" i="68"/>
  <c r="H21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4" i="68"/>
  <c r="AE5" i="73"/>
  <c r="AE6" i="73"/>
  <c r="AE7" i="73"/>
  <c r="AE8" i="73"/>
  <c r="AE3" i="73" s="1"/>
  <c r="AE9" i="73"/>
  <c r="AE10" i="73"/>
  <c r="AE11" i="73"/>
  <c r="AE12" i="73"/>
  <c r="AE13" i="73"/>
  <c r="AE14" i="73"/>
  <c r="AE15" i="73"/>
  <c r="AE16" i="73"/>
  <c r="AE17" i="73"/>
  <c r="AE18" i="73"/>
  <c r="AE19" i="73"/>
  <c r="AE20" i="73"/>
  <c r="AE21" i="73"/>
  <c r="AE22" i="73"/>
  <c r="AE23" i="73"/>
  <c r="AE24" i="73"/>
  <c r="AE25" i="73"/>
  <c r="AE26" i="73"/>
  <c r="AE27" i="73"/>
  <c r="AE28" i="73"/>
  <c r="AE29" i="73"/>
  <c r="AE30" i="73"/>
  <c r="AE31" i="73"/>
  <c r="AE32" i="73"/>
  <c r="AE33" i="73"/>
  <c r="AE34" i="73"/>
  <c r="AE35" i="73"/>
  <c r="AE36" i="73"/>
  <c r="AE37" i="73"/>
  <c r="AE38" i="73"/>
  <c r="AE39" i="73"/>
  <c r="AE40" i="73"/>
  <c r="AE41" i="73"/>
  <c r="AE42" i="73"/>
  <c r="AE43" i="73"/>
  <c r="AE44" i="73"/>
  <c r="AE45" i="73"/>
  <c r="AE46" i="73"/>
  <c r="AE47" i="73"/>
  <c r="AE48" i="73"/>
  <c r="AE49" i="73"/>
  <c r="AE50" i="73"/>
  <c r="AE51" i="73"/>
  <c r="AE52" i="73"/>
  <c r="AE53" i="73"/>
  <c r="AE4" i="73"/>
  <c r="AD5" i="73"/>
  <c r="AD6" i="73"/>
  <c r="AD7" i="73"/>
  <c r="AD8" i="73"/>
  <c r="AD3" i="73" s="1"/>
  <c r="AD9" i="73"/>
  <c r="AD10" i="73"/>
  <c r="AD11" i="73"/>
  <c r="AD12" i="73"/>
  <c r="AD13" i="73"/>
  <c r="AD14" i="73"/>
  <c r="AD15" i="73"/>
  <c r="AD16" i="73"/>
  <c r="AD17" i="73"/>
  <c r="AD18" i="73"/>
  <c r="AD19" i="73"/>
  <c r="AD20" i="73"/>
  <c r="AD21" i="73"/>
  <c r="AD22" i="73"/>
  <c r="AD23" i="73"/>
  <c r="AD24" i="73"/>
  <c r="AD25" i="73"/>
  <c r="AD26" i="73"/>
  <c r="AD27" i="73"/>
  <c r="AD28" i="73"/>
  <c r="AD29" i="73"/>
  <c r="AD30" i="73"/>
  <c r="AD31" i="73"/>
  <c r="AD32" i="73"/>
  <c r="AD33" i="73"/>
  <c r="AD34" i="73"/>
  <c r="AD35" i="73"/>
  <c r="AD36" i="73"/>
  <c r="AD37" i="73"/>
  <c r="AD38" i="73"/>
  <c r="AD39" i="73"/>
  <c r="AD40" i="73"/>
  <c r="AD41" i="73"/>
  <c r="AD42" i="73"/>
  <c r="AD43" i="73"/>
  <c r="AD44" i="73"/>
  <c r="AD45" i="73"/>
  <c r="AD46" i="73"/>
  <c r="AD47" i="73"/>
  <c r="AD48" i="73"/>
  <c r="AD49" i="73"/>
  <c r="AD50" i="73"/>
  <c r="AD51" i="73"/>
  <c r="AD52" i="73"/>
  <c r="AD53" i="73"/>
  <c r="AD4" i="73"/>
  <c r="AC5" i="73"/>
  <c r="AC6" i="73"/>
  <c r="AC7" i="73"/>
  <c r="AC8" i="73"/>
  <c r="AC3" i="73" s="1"/>
  <c r="AC9" i="73"/>
  <c r="AC10" i="73"/>
  <c r="AC11" i="73"/>
  <c r="AC12" i="73"/>
  <c r="AC13" i="73"/>
  <c r="AC14" i="73"/>
  <c r="AC15" i="73"/>
  <c r="AC16" i="73"/>
  <c r="AC17" i="73"/>
  <c r="AC18" i="73"/>
  <c r="AC19" i="73"/>
  <c r="AC20" i="73"/>
  <c r="AC21" i="73"/>
  <c r="AC22" i="73"/>
  <c r="AC23" i="73"/>
  <c r="AC24" i="73"/>
  <c r="AC25" i="73"/>
  <c r="AC26" i="73"/>
  <c r="AC27" i="73"/>
  <c r="AC28" i="73"/>
  <c r="AC29" i="73"/>
  <c r="AC30" i="73"/>
  <c r="AC31" i="73"/>
  <c r="AC32" i="73"/>
  <c r="AC33" i="73"/>
  <c r="AC34" i="73"/>
  <c r="AC35" i="73"/>
  <c r="AC36" i="73"/>
  <c r="AC37" i="73"/>
  <c r="AC38" i="73"/>
  <c r="AC39" i="73"/>
  <c r="AC40" i="73"/>
  <c r="AC41" i="73"/>
  <c r="AC42" i="73"/>
  <c r="AC43" i="73"/>
  <c r="AC44" i="73"/>
  <c r="AC45" i="73"/>
  <c r="AC46" i="73"/>
  <c r="AC47" i="73"/>
  <c r="AC48" i="73"/>
  <c r="AC49" i="73"/>
  <c r="AC50" i="73"/>
  <c r="AC51" i="73"/>
  <c r="AC52" i="73"/>
  <c r="AC53" i="73"/>
  <c r="AC4" i="73"/>
  <c r="AB5" i="73"/>
  <c r="AB6" i="73"/>
  <c r="AB7" i="73"/>
  <c r="AB8" i="73"/>
  <c r="AB3" i="73" s="1"/>
  <c r="AB9" i="73"/>
  <c r="AB10" i="73"/>
  <c r="AB11" i="73"/>
  <c r="AB12" i="73"/>
  <c r="AB13" i="73"/>
  <c r="AB14" i="73"/>
  <c r="AB15" i="73"/>
  <c r="AB16" i="73"/>
  <c r="AB17" i="73"/>
  <c r="AB18" i="73"/>
  <c r="AB19" i="73"/>
  <c r="AB20" i="73"/>
  <c r="AB21" i="73"/>
  <c r="AB22" i="73"/>
  <c r="AB23" i="73"/>
  <c r="AB24" i="73"/>
  <c r="AB25" i="73"/>
  <c r="AB26" i="73"/>
  <c r="AB27" i="73"/>
  <c r="AB28" i="73"/>
  <c r="AB29" i="73"/>
  <c r="AB30" i="73"/>
  <c r="AB31" i="73"/>
  <c r="AB32" i="73"/>
  <c r="AB33" i="73"/>
  <c r="AB34" i="73"/>
  <c r="AB35" i="73"/>
  <c r="AB36" i="73"/>
  <c r="AB37" i="73"/>
  <c r="AB38" i="73"/>
  <c r="AB39" i="73"/>
  <c r="AB40" i="73"/>
  <c r="AB41" i="73"/>
  <c r="AB42" i="73"/>
  <c r="AB43" i="73"/>
  <c r="AB44" i="73"/>
  <c r="AB45" i="73"/>
  <c r="AB46" i="73"/>
  <c r="AB47" i="73"/>
  <c r="AB48" i="73"/>
  <c r="AB49" i="73"/>
  <c r="AB50" i="73"/>
  <c r="AB51" i="73"/>
  <c r="AB52" i="73"/>
  <c r="AB53" i="73"/>
  <c r="AB4" i="73"/>
  <c r="AA5" i="73"/>
  <c r="AA6" i="73"/>
  <c r="AA7" i="73"/>
  <c r="AA8" i="73"/>
  <c r="AA3" i="73" s="1"/>
  <c r="AA9" i="73"/>
  <c r="AA10" i="73"/>
  <c r="AA11" i="73"/>
  <c r="AA12" i="73"/>
  <c r="AA13" i="73"/>
  <c r="AA14" i="73"/>
  <c r="AA15" i="73"/>
  <c r="AA16" i="73"/>
  <c r="AA17" i="73"/>
  <c r="AA18" i="73"/>
  <c r="AA19" i="73"/>
  <c r="AA20" i="73"/>
  <c r="AA21" i="73"/>
  <c r="AA22" i="73"/>
  <c r="AA23" i="73"/>
  <c r="AA24" i="73"/>
  <c r="AA25" i="73"/>
  <c r="AA26" i="73"/>
  <c r="AA27" i="73"/>
  <c r="AA28" i="73"/>
  <c r="AA29" i="73"/>
  <c r="AA30" i="73"/>
  <c r="AA31" i="73"/>
  <c r="AA32" i="73"/>
  <c r="AA33" i="73"/>
  <c r="AA34" i="73"/>
  <c r="AA35" i="73"/>
  <c r="AA36" i="73"/>
  <c r="AA37" i="73"/>
  <c r="AA38" i="73"/>
  <c r="AA39" i="73"/>
  <c r="AA40" i="73"/>
  <c r="AA41" i="73"/>
  <c r="AA42" i="73"/>
  <c r="AA43" i="73"/>
  <c r="AA44" i="73"/>
  <c r="AA45" i="73"/>
  <c r="AA46" i="73"/>
  <c r="AA47" i="73"/>
  <c r="AA48" i="73"/>
  <c r="AA49" i="73"/>
  <c r="AA50" i="73"/>
  <c r="AA51" i="73"/>
  <c r="AA52" i="73"/>
  <c r="AA53" i="73"/>
  <c r="AA4" i="73"/>
  <c r="Z5" i="73"/>
  <c r="Z6" i="73"/>
  <c r="Z7" i="73"/>
  <c r="Z8" i="73"/>
  <c r="Z9" i="73"/>
  <c r="Z10" i="73"/>
  <c r="Z11" i="73"/>
  <c r="Z12" i="73"/>
  <c r="Z13" i="73"/>
  <c r="Z14" i="73"/>
  <c r="Z15" i="73"/>
  <c r="Z16" i="73"/>
  <c r="Z17" i="73"/>
  <c r="Z18" i="73"/>
  <c r="Z19" i="73"/>
  <c r="Z20" i="73"/>
  <c r="Z21" i="73"/>
  <c r="Z22" i="73"/>
  <c r="Z23" i="73"/>
  <c r="Z24" i="73"/>
  <c r="Z25" i="73"/>
  <c r="Z26" i="73"/>
  <c r="Z27" i="73"/>
  <c r="Z28" i="73"/>
  <c r="Z29" i="73"/>
  <c r="Z30" i="73"/>
  <c r="Z31" i="73"/>
  <c r="Z32" i="73"/>
  <c r="Z33" i="73"/>
  <c r="Z34" i="73"/>
  <c r="Z35" i="73"/>
  <c r="Z36" i="73"/>
  <c r="Z37" i="73"/>
  <c r="Z38" i="73"/>
  <c r="Z39" i="73"/>
  <c r="Z40" i="73"/>
  <c r="Z41" i="73"/>
  <c r="Z42" i="73"/>
  <c r="Z43" i="73"/>
  <c r="Z44" i="73"/>
  <c r="Z45" i="73"/>
  <c r="Z46" i="73"/>
  <c r="Z47" i="73"/>
  <c r="Z48" i="73"/>
  <c r="Z49" i="73"/>
  <c r="Z50" i="73"/>
  <c r="Z51" i="73"/>
  <c r="Z52" i="73"/>
  <c r="Z53" i="73"/>
  <c r="Z4" i="73"/>
  <c r="Y5" i="73"/>
  <c r="Y6" i="73"/>
  <c r="Y7" i="73"/>
  <c r="Y8" i="73"/>
  <c r="Y3" i="73" s="1"/>
  <c r="Y9" i="73"/>
  <c r="Y10" i="73"/>
  <c r="Y11" i="73"/>
  <c r="Y12" i="73"/>
  <c r="Y13" i="73"/>
  <c r="Y14" i="73"/>
  <c r="Y15" i="73"/>
  <c r="Y16" i="73"/>
  <c r="Y17" i="73"/>
  <c r="Y18" i="73"/>
  <c r="Y19" i="73"/>
  <c r="Y20" i="73"/>
  <c r="Y21" i="73"/>
  <c r="Y22" i="73"/>
  <c r="Y23" i="73"/>
  <c r="Y24" i="73"/>
  <c r="Y25" i="73"/>
  <c r="Y26" i="73"/>
  <c r="Y27" i="73"/>
  <c r="Y28" i="73"/>
  <c r="Y29" i="73"/>
  <c r="Y30" i="73"/>
  <c r="Y31" i="73"/>
  <c r="Y32" i="73"/>
  <c r="Y33" i="73"/>
  <c r="Y34" i="73"/>
  <c r="Y35" i="73"/>
  <c r="Y36" i="73"/>
  <c r="Y37" i="73"/>
  <c r="Y38" i="73"/>
  <c r="Y39" i="73"/>
  <c r="Y40" i="73"/>
  <c r="Y41" i="73"/>
  <c r="Y42" i="73"/>
  <c r="Y43" i="73"/>
  <c r="Y44" i="73"/>
  <c r="Y45" i="73"/>
  <c r="Y46" i="73"/>
  <c r="Y47" i="73"/>
  <c r="Y48" i="73"/>
  <c r="Y49" i="73"/>
  <c r="Y50" i="73"/>
  <c r="Y51" i="73"/>
  <c r="Y52" i="73"/>
  <c r="Y53" i="73"/>
  <c r="Y4" i="73"/>
  <c r="X5" i="73"/>
  <c r="X6" i="73"/>
  <c r="X7" i="73"/>
  <c r="X8" i="73"/>
  <c r="X9" i="73"/>
  <c r="X10" i="73"/>
  <c r="X11" i="73"/>
  <c r="X12" i="73"/>
  <c r="X13" i="73"/>
  <c r="X14" i="73"/>
  <c r="X15" i="73"/>
  <c r="X16" i="73"/>
  <c r="X17" i="73"/>
  <c r="X18" i="73"/>
  <c r="X19" i="73"/>
  <c r="X20" i="73"/>
  <c r="X21" i="73"/>
  <c r="X22" i="73"/>
  <c r="X23" i="73"/>
  <c r="X24" i="73"/>
  <c r="X25" i="73"/>
  <c r="X26" i="73"/>
  <c r="X27" i="73"/>
  <c r="X28" i="73"/>
  <c r="X29" i="73"/>
  <c r="X30" i="73"/>
  <c r="X31" i="73"/>
  <c r="X32" i="73"/>
  <c r="X33" i="73"/>
  <c r="X34" i="73"/>
  <c r="X35" i="73"/>
  <c r="X36" i="73"/>
  <c r="X37" i="73"/>
  <c r="X38" i="73"/>
  <c r="X39" i="73"/>
  <c r="X40" i="73"/>
  <c r="X41" i="73"/>
  <c r="X42" i="73"/>
  <c r="X43" i="73"/>
  <c r="X44" i="73"/>
  <c r="X45" i="73"/>
  <c r="X46" i="73"/>
  <c r="X47" i="73"/>
  <c r="X48" i="73"/>
  <c r="X49" i="73"/>
  <c r="X50" i="73"/>
  <c r="X51" i="73"/>
  <c r="X52" i="73"/>
  <c r="X53" i="73"/>
  <c r="X4" i="73"/>
  <c r="W5" i="73"/>
  <c r="W6" i="73"/>
  <c r="W7" i="73"/>
  <c r="W8" i="73"/>
  <c r="W3" i="73" s="1"/>
  <c r="W9" i="73"/>
  <c r="W10" i="73"/>
  <c r="W11" i="73"/>
  <c r="W12" i="73"/>
  <c r="W13" i="73"/>
  <c r="W14" i="73"/>
  <c r="W15" i="73"/>
  <c r="W16" i="73"/>
  <c r="W17" i="73"/>
  <c r="W18" i="73"/>
  <c r="W19" i="73"/>
  <c r="W20" i="73"/>
  <c r="W21" i="73"/>
  <c r="W22" i="73"/>
  <c r="W23" i="73"/>
  <c r="W24" i="73"/>
  <c r="W25" i="73"/>
  <c r="W26" i="73"/>
  <c r="W27" i="73"/>
  <c r="W28" i="73"/>
  <c r="W29" i="73"/>
  <c r="W30" i="73"/>
  <c r="W31" i="73"/>
  <c r="W32" i="73"/>
  <c r="W33" i="73"/>
  <c r="W34" i="73"/>
  <c r="W35" i="73"/>
  <c r="W36" i="73"/>
  <c r="W37" i="73"/>
  <c r="W38" i="73"/>
  <c r="W39" i="73"/>
  <c r="W40" i="73"/>
  <c r="W41" i="73"/>
  <c r="W42" i="73"/>
  <c r="W43" i="73"/>
  <c r="W44" i="73"/>
  <c r="W45" i="73"/>
  <c r="W46" i="73"/>
  <c r="W47" i="73"/>
  <c r="W48" i="73"/>
  <c r="W49" i="73"/>
  <c r="W50" i="73"/>
  <c r="W51" i="73"/>
  <c r="W52" i="73"/>
  <c r="W53" i="73"/>
  <c r="W4" i="73"/>
  <c r="V5" i="73"/>
  <c r="V6" i="73"/>
  <c r="V7" i="73"/>
  <c r="V8" i="73"/>
  <c r="V3" i="73" s="1"/>
  <c r="V9" i="73"/>
  <c r="V10" i="73"/>
  <c r="V11" i="73"/>
  <c r="V12" i="73"/>
  <c r="V13" i="73"/>
  <c r="V14" i="73"/>
  <c r="V15" i="73"/>
  <c r="V16" i="73"/>
  <c r="V17" i="73"/>
  <c r="V18" i="73"/>
  <c r="V19" i="73"/>
  <c r="V20" i="73"/>
  <c r="V21" i="73"/>
  <c r="V22" i="73"/>
  <c r="V23" i="73"/>
  <c r="V24" i="73"/>
  <c r="V25" i="73"/>
  <c r="V26" i="73"/>
  <c r="V27" i="73"/>
  <c r="V28" i="73"/>
  <c r="V29" i="73"/>
  <c r="V30" i="73"/>
  <c r="V31" i="73"/>
  <c r="V32" i="73"/>
  <c r="V33" i="73"/>
  <c r="V34" i="73"/>
  <c r="V35" i="73"/>
  <c r="V36" i="73"/>
  <c r="V37" i="73"/>
  <c r="V38" i="73"/>
  <c r="V39" i="73"/>
  <c r="V40" i="73"/>
  <c r="V41" i="73"/>
  <c r="V42" i="73"/>
  <c r="V43" i="73"/>
  <c r="V44" i="73"/>
  <c r="V45" i="73"/>
  <c r="V46" i="73"/>
  <c r="V47" i="73"/>
  <c r="V48" i="73"/>
  <c r="V49" i="73"/>
  <c r="V50" i="73"/>
  <c r="V51" i="73"/>
  <c r="V52" i="73"/>
  <c r="V53" i="73"/>
  <c r="V4" i="73"/>
  <c r="U5" i="73"/>
  <c r="U6" i="73"/>
  <c r="U3" i="73" s="1"/>
  <c r="U7" i="73"/>
  <c r="U8" i="73"/>
  <c r="U9" i="73"/>
  <c r="U10" i="73"/>
  <c r="U11" i="73"/>
  <c r="U12" i="73"/>
  <c r="U13" i="73"/>
  <c r="U14" i="73"/>
  <c r="U15" i="73"/>
  <c r="U16" i="73"/>
  <c r="U17" i="73"/>
  <c r="U18" i="73"/>
  <c r="U19" i="73"/>
  <c r="U20" i="73"/>
  <c r="U21" i="73"/>
  <c r="U22" i="73"/>
  <c r="U23" i="73"/>
  <c r="U24" i="73"/>
  <c r="U25" i="73"/>
  <c r="U26" i="73"/>
  <c r="U27" i="73"/>
  <c r="U28" i="73"/>
  <c r="U29" i="73"/>
  <c r="U30" i="73"/>
  <c r="U31" i="73"/>
  <c r="U32" i="73"/>
  <c r="U33" i="73"/>
  <c r="U34" i="73"/>
  <c r="U35" i="73"/>
  <c r="U36" i="73"/>
  <c r="U37" i="73"/>
  <c r="U38" i="73"/>
  <c r="U39" i="73"/>
  <c r="U40" i="73"/>
  <c r="U41" i="73"/>
  <c r="U42" i="73"/>
  <c r="U43" i="73"/>
  <c r="U44" i="73"/>
  <c r="U45" i="73"/>
  <c r="U46" i="73"/>
  <c r="U47" i="73"/>
  <c r="U48" i="73"/>
  <c r="U49" i="73"/>
  <c r="U50" i="73"/>
  <c r="U51" i="73"/>
  <c r="U52" i="73"/>
  <c r="U53" i="73"/>
  <c r="U4" i="73"/>
  <c r="T5" i="73"/>
  <c r="T6" i="73"/>
  <c r="T7" i="73"/>
  <c r="T8" i="73"/>
  <c r="T3" i="73" s="1"/>
  <c r="T9" i="73"/>
  <c r="T10" i="73"/>
  <c r="T11" i="73"/>
  <c r="T12" i="73"/>
  <c r="T13" i="73"/>
  <c r="T14" i="73"/>
  <c r="T15" i="73"/>
  <c r="T16" i="73"/>
  <c r="T17" i="73"/>
  <c r="T18" i="73"/>
  <c r="T19" i="73"/>
  <c r="T20" i="73"/>
  <c r="T21" i="73"/>
  <c r="T22" i="73"/>
  <c r="T23" i="73"/>
  <c r="T24" i="73"/>
  <c r="T25" i="73"/>
  <c r="T26" i="73"/>
  <c r="T27" i="73"/>
  <c r="T28" i="73"/>
  <c r="T29" i="73"/>
  <c r="T30" i="73"/>
  <c r="T31" i="73"/>
  <c r="T32" i="73"/>
  <c r="T33" i="73"/>
  <c r="T34" i="73"/>
  <c r="T35" i="73"/>
  <c r="T36" i="73"/>
  <c r="T37" i="73"/>
  <c r="T38" i="73"/>
  <c r="T39" i="73"/>
  <c r="T40" i="73"/>
  <c r="T41" i="73"/>
  <c r="T42" i="73"/>
  <c r="T43" i="73"/>
  <c r="T44" i="73"/>
  <c r="T45" i="73"/>
  <c r="T46" i="73"/>
  <c r="T47" i="73"/>
  <c r="T48" i="73"/>
  <c r="T49" i="73"/>
  <c r="T50" i="73"/>
  <c r="T51" i="73"/>
  <c r="T52" i="73"/>
  <c r="T53" i="73"/>
  <c r="T4" i="73"/>
  <c r="S5" i="73"/>
  <c r="S6" i="73"/>
  <c r="S7" i="73"/>
  <c r="S8" i="73"/>
  <c r="S3" i="73" s="1"/>
  <c r="S9" i="73"/>
  <c r="S10" i="73"/>
  <c r="S11" i="73"/>
  <c r="S12" i="73"/>
  <c r="S13" i="73"/>
  <c r="S14" i="73"/>
  <c r="S15" i="73"/>
  <c r="S16" i="73"/>
  <c r="S17" i="73"/>
  <c r="S18" i="73"/>
  <c r="S19" i="73"/>
  <c r="S20" i="73"/>
  <c r="S21" i="73"/>
  <c r="S22" i="73"/>
  <c r="S23" i="73"/>
  <c r="S24" i="73"/>
  <c r="S25" i="73"/>
  <c r="S26" i="73"/>
  <c r="S27" i="73"/>
  <c r="S28" i="73"/>
  <c r="S29" i="73"/>
  <c r="S30" i="73"/>
  <c r="S31" i="73"/>
  <c r="S32" i="73"/>
  <c r="S33" i="73"/>
  <c r="S34" i="73"/>
  <c r="S35" i="73"/>
  <c r="S36" i="73"/>
  <c r="S37" i="73"/>
  <c r="S38" i="73"/>
  <c r="S39" i="73"/>
  <c r="S40" i="73"/>
  <c r="S41" i="73"/>
  <c r="S42" i="73"/>
  <c r="S43" i="73"/>
  <c r="S44" i="73"/>
  <c r="S45" i="73"/>
  <c r="S46" i="73"/>
  <c r="S47" i="73"/>
  <c r="S48" i="73"/>
  <c r="S49" i="73"/>
  <c r="S50" i="73"/>
  <c r="S51" i="73"/>
  <c r="S52" i="73"/>
  <c r="S53" i="73"/>
  <c r="S4" i="73"/>
  <c r="R5" i="73"/>
  <c r="R6" i="73"/>
  <c r="R7" i="73"/>
  <c r="R8" i="73"/>
  <c r="R3" i="73" s="1"/>
  <c r="R9" i="73"/>
  <c r="R10" i="73"/>
  <c r="R11" i="73"/>
  <c r="R12" i="73"/>
  <c r="R13" i="73"/>
  <c r="R14" i="73"/>
  <c r="R15" i="73"/>
  <c r="R16" i="73"/>
  <c r="R17" i="73"/>
  <c r="R18" i="73"/>
  <c r="R19" i="73"/>
  <c r="R20" i="73"/>
  <c r="R21" i="73"/>
  <c r="R22" i="73"/>
  <c r="R23" i="73"/>
  <c r="R24" i="73"/>
  <c r="R25" i="73"/>
  <c r="R26" i="73"/>
  <c r="R27" i="73"/>
  <c r="R28" i="73"/>
  <c r="R29" i="73"/>
  <c r="R30" i="73"/>
  <c r="R31" i="73"/>
  <c r="R32" i="73"/>
  <c r="R33" i="73"/>
  <c r="R34" i="73"/>
  <c r="R35" i="73"/>
  <c r="R36" i="73"/>
  <c r="R37" i="73"/>
  <c r="R38" i="73"/>
  <c r="R39" i="73"/>
  <c r="R40" i="73"/>
  <c r="R41" i="73"/>
  <c r="R42" i="73"/>
  <c r="R43" i="73"/>
  <c r="R44" i="73"/>
  <c r="R45" i="73"/>
  <c r="R46" i="73"/>
  <c r="R47" i="73"/>
  <c r="R48" i="73"/>
  <c r="R49" i="73"/>
  <c r="R50" i="73"/>
  <c r="R51" i="73"/>
  <c r="R52" i="73"/>
  <c r="R53" i="73"/>
  <c r="R4" i="73"/>
  <c r="Q14" i="73"/>
  <c r="Q15" i="73"/>
  <c r="Q16" i="73"/>
  <c r="Q17" i="73"/>
  <c r="Q18" i="73"/>
  <c r="Q19" i="73"/>
  <c r="Q20" i="73"/>
  <c r="Q21" i="73"/>
  <c r="Q22" i="73"/>
  <c r="Q23" i="73"/>
  <c r="Q24" i="73"/>
  <c r="Q25" i="73"/>
  <c r="Q26" i="73"/>
  <c r="Q27" i="73"/>
  <c r="Q28" i="73"/>
  <c r="Q29" i="73"/>
  <c r="Q30" i="73"/>
  <c r="Q31" i="73"/>
  <c r="Q32" i="73"/>
  <c r="Q33" i="73"/>
  <c r="Q34" i="73"/>
  <c r="Q35" i="73"/>
  <c r="Q36" i="73"/>
  <c r="Q37" i="73"/>
  <c r="Q38" i="73"/>
  <c r="Q39" i="73"/>
  <c r="Q40" i="73"/>
  <c r="Q41" i="73"/>
  <c r="Q42" i="73"/>
  <c r="Q43" i="73"/>
  <c r="Q44" i="73"/>
  <c r="Q45" i="73"/>
  <c r="Q46" i="73"/>
  <c r="Q47" i="73"/>
  <c r="Q48" i="73"/>
  <c r="Q49" i="73"/>
  <c r="Q50" i="73"/>
  <c r="Q51" i="73"/>
  <c r="Q52" i="73"/>
  <c r="Q53" i="73"/>
  <c r="Q4" i="73"/>
  <c r="L4" i="80" s="1"/>
  <c r="P5" i="73"/>
  <c r="P6" i="73"/>
  <c r="P7" i="73"/>
  <c r="P8" i="73"/>
  <c r="P3" i="73" s="1"/>
  <c r="P9" i="73"/>
  <c r="P10" i="73"/>
  <c r="P11" i="73"/>
  <c r="P12" i="73"/>
  <c r="P13" i="73"/>
  <c r="P14" i="73"/>
  <c r="P15" i="73"/>
  <c r="P16" i="73"/>
  <c r="P17" i="73"/>
  <c r="P18" i="73"/>
  <c r="P19" i="73"/>
  <c r="P20" i="73"/>
  <c r="P21" i="73"/>
  <c r="P22" i="73"/>
  <c r="P23" i="73"/>
  <c r="P24" i="73"/>
  <c r="P25" i="73"/>
  <c r="P26" i="73"/>
  <c r="P27" i="73"/>
  <c r="P28" i="73"/>
  <c r="P29" i="73"/>
  <c r="P30" i="73"/>
  <c r="P31" i="73"/>
  <c r="P32" i="73"/>
  <c r="P33" i="73"/>
  <c r="P34" i="73"/>
  <c r="P35" i="73"/>
  <c r="P36" i="73"/>
  <c r="P37" i="73"/>
  <c r="P38" i="73"/>
  <c r="P39" i="73"/>
  <c r="P40" i="73"/>
  <c r="P41" i="73"/>
  <c r="P42" i="73"/>
  <c r="P43" i="73"/>
  <c r="P44" i="73"/>
  <c r="P45" i="73"/>
  <c r="P46" i="73"/>
  <c r="P47" i="73"/>
  <c r="P48" i="73"/>
  <c r="P49" i="73"/>
  <c r="P50" i="73"/>
  <c r="P51" i="73"/>
  <c r="P52" i="73"/>
  <c r="P53" i="73"/>
  <c r="P4" i="73"/>
  <c r="K4" i="80" s="1"/>
  <c r="O5" i="73"/>
  <c r="O6" i="73"/>
  <c r="O7" i="73"/>
  <c r="O8" i="73"/>
  <c r="O9" i="73"/>
  <c r="O10" i="73"/>
  <c r="O11" i="73"/>
  <c r="O12" i="73"/>
  <c r="O13" i="73"/>
  <c r="O14" i="73"/>
  <c r="O15" i="73"/>
  <c r="O16" i="73"/>
  <c r="O17" i="73"/>
  <c r="O18" i="73"/>
  <c r="O19" i="73"/>
  <c r="O20" i="73"/>
  <c r="O21" i="73"/>
  <c r="O22" i="73"/>
  <c r="O23" i="73"/>
  <c r="O24" i="73"/>
  <c r="O25" i="73"/>
  <c r="O26" i="73"/>
  <c r="O27" i="73"/>
  <c r="O28" i="73"/>
  <c r="O29" i="73"/>
  <c r="O30" i="73"/>
  <c r="O31" i="73"/>
  <c r="O32" i="73"/>
  <c r="O33" i="73"/>
  <c r="O34" i="73"/>
  <c r="O35" i="73"/>
  <c r="O36" i="73"/>
  <c r="O37" i="73"/>
  <c r="O38" i="73"/>
  <c r="O39" i="73"/>
  <c r="O40" i="73"/>
  <c r="O41" i="73"/>
  <c r="O42" i="73"/>
  <c r="O43" i="73"/>
  <c r="O44" i="73"/>
  <c r="O45" i="73"/>
  <c r="O46" i="73"/>
  <c r="O47" i="73"/>
  <c r="O48" i="73"/>
  <c r="O49" i="73"/>
  <c r="O50" i="73"/>
  <c r="O51" i="73"/>
  <c r="O52" i="73"/>
  <c r="O53" i="73"/>
  <c r="O4" i="73"/>
  <c r="N5" i="73"/>
  <c r="N6" i="73"/>
  <c r="N7" i="73"/>
  <c r="N8" i="73"/>
  <c r="N3" i="73" s="1"/>
  <c r="N9" i="73"/>
  <c r="N10" i="73"/>
  <c r="N11" i="73"/>
  <c r="N12" i="73"/>
  <c r="N13" i="73"/>
  <c r="N14" i="73"/>
  <c r="N15" i="73"/>
  <c r="N16" i="73"/>
  <c r="N17" i="73"/>
  <c r="N18" i="73"/>
  <c r="N19" i="73"/>
  <c r="N20" i="73"/>
  <c r="N21" i="73"/>
  <c r="N22" i="73"/>
  <c r="N23" i="73"/>
  <c r="N24" i="73"/>
  <c r="N25" i="73"/>
  <c r="N26" i="73"/>
  <c r="N27" i="73"/>
  <c r="N28" i="73"/>
  <c r="N29" i="73"/>
  <c r="N30" i="73"/>
  <c r="N31" i="73"/>
  <c r="N32" i="73"/>
  <c r="N33" i="73"/>
  <c r="N34" i="73"/>
  <c r="N35" i="73"/>
  <c r="N36" i="73"/>
  <c r="N37" i="73"/>
  <c r="N38" i="73"/>
  <c r="N39" i="73"/>
  <c r="N40" i="73"/>
  <c r="N41" i="73"/>
  <c r="N42" i="73"/>
  <c r="N43" i="73"/>
  <c r="N44" i="73"/>
  <c r="N45" i="73"/>
  <c r="N46" i="73"/>
  <c r="N47" i="73"/>
  <c r="N48" i="73"/>
  <c r="N49" i="73"/>
  <c r="N50" i="73"/>
  <c r="N51" i="73"/>
  <c r="N52" i="73"/>
  <c r="N53" i="73"/>
  <c r="N4" i="73"/>
  <c r="M5" i="73"/>
  <c r="M6" i="73"/>
  <c r="M7" i="73"/>
  <c r="M8" i="73"/>
  <c r="M9" i="73"/>
  <c r="M10" i="73"/>
  <c r="M11" i="73"/>
  <c r="M12" i="73"/>
  <c r="M13" i="73"/>
  <c r="M14" i="73"/>
  <c r="M15" i="73"/>
  <c r="M16" i="73"/>
  <c r="M17" i="73"/>
  <c r="M18" i="73"/>
  <c r="M19" i="73"/>
  <c r="M20" i="73"/>
  <c r="M21" i="73"/>
  <c r="M22" i="73"/>
  <c r="M23" i="73"/>
  <c r="M24" i="73"/>
  <c r="M25" i="73"/>
  <c r="M26" i="73"/>
  <c r="M27" i="73"/>
  <c r="M28" i="73"/>
  <c r="M29" i="73"/>
  <c r="M30" i="73"/>
  <c r="M31" i="73"/>
  <c r="M32" i="73"/>
  <c r="M33" i="73"/>
  <c r="M34" i="73"/>
  <c r="M35" i="73"/>
  <c r="M36" i="73"/>
  <c r="M37" i="73"/>
  <c r="M38" i="73"/>
  <c r="M39" i="73"/>
  <c r="M40" i="73"/>
  <c r="M41" i="73"/>
  <c r="M42" i="73"/>
  <c r="M43" i="73"/>
  <c r="M44" i="73"/>
  <c r="M45" i="73"/>
  <c r="M46" i="73"/>
  <c r="M47" i="73"/>
  <c r="M48" i="73"/>
  <c r="M49" i="73"/>
  <c r="M50" i="73"/>
  <c r="M51" i="73"/>
  <c r="M52" i="73"/>
  <c r="M53" i="73"/>
  <c r="M4" i="73"/>
  <c r="L5" i="73"/>
  <c r="L6" i="73"/>
  <c r="L7" i="73"/>
  <c r="L8" i="73"/>
  <c r="L3" i="73" s="1"/>
  <c r="L9" i="73"/>
  <c r="L10" i="73"/>
  <c r="L11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38" i="73"/>
  <c r="L39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4" i="73"/>
  <c r="K5" i="73"/>
  <c r="K6" i="73"/>
  <c r="K7" i="73"/>
  <c r="K8" i="73"/>
  <c r="K3" i="73" s="1"/>
  <c r="K9" i="73"/>
  <c r="K10" i="73"/>
  <c r="K11" i="73"/>
  <c r="K12" i="73"/>
  <c r="K13" i="73"/>
  <c r="K14" i="73"/>
  <c r="K15" i="73"/>
  <c r="K16" i="73"/>
  <c r="K17" i="73"/>
  <c r="K18" i="73"/>
  <c r="K19" i="73"/>
  <c r="K20" i="73"/>
  <c r="K21" i="73"/>
  <c r="K22" i="73"/>
  <c r="K23" i="73"/>
  <c r="K24" i="73"/>
  <c r="K25" i="73"/>
  <c r="K26" i="73"/>
  <c r="K27" i="73"/>
  <c r="K28" i="73"/>
  <c r="K29" i="73"/>
  <c r="K30" i="73"/>
  <c r="K31" i="73"/>
  <c r="K32" i="73"/>
  <c r="K33" i="73"/>
  <c r="K34" i="73"/>
  <c r="K35" i="73"/>
  <c r="K36" i="73"/>
  <c r="K37" i="73"/>
  <c r="K38" i="73"/>
  <c r="K39" i="73"/>
  <c r="K40" i="73"/>
  <c r="K41" i="73"/>
  <c r="K42" i="73"/>
  <c r="K43" i="73"/>
  <c r="K44" i="73"/>
  <c r="K45" i="73"/>
  <c r="K46" i="73"/>
  <c r="K47" i="73"/>
  <c r="K48" i="73"/>
  <c r="K49" i="73"/>
  <c r="K50" i="73"/>
  <c r="K51" i="73"/>
  <c r="K52" i="73"/>
  <c r="K53" i="73"/>
  <c r="K4" i="73"/>
  <c r="J5" i="73"/>
  <c r="J6" i="73"/>
  <c r="J7" i="73"/>
  <c r="J8" i="73"/>
  <c r="J9" i="73"/>
  <c r="J10" i="73"/>
  <c r="J11" i="73"/>
  <c r="J12" i="73"/>
  <c r="J13" i="73"/>
  <c r="J14" i="73"/>
  <c r="J15" i="73"/>
  <c r="J16" i="73"/>
  <c r="J17" i="73"/>
  <c r="J18" i="73"/>
  <c r="J19" i="73"/>
  <c r="J20" i="73"/>
  <c r="J21" i="73"/>
  <c r="J22" i="73"/>
  <c r="J23" i="73"/>
  <c r="J24" i="73"/>
  <c r="J25" i="73"/>
  <c r="J26" i="73"/>
  <c r="J27" i="73"/>
  <c r="J28" i="73"/>
  <c r="J29" i="73"/>
  <c r="J30" i="73"/>
  <c r="J31" i="73"/>
  <c r="J32" i="73"/>
  <c r="J33" i="73"/>
  <c r="J34" i="73"/>
  <c r="J35" i="73"/>
  <c r="J36" i="73"/>
  <c r="J37" i="73"/>
  <c r="J38" i="73"/>
  <c r="J39" i="73"/>
  <c r="J40" i="73"/>
  <c r="J41" i="73"/>
  <c r="J42" i="73"/>
  <c r="J43" i="73"/>
  <c r="J44" i="73"/>
  <c r="J45" i="73"/>
  <c r="J46" i="73"/>
  <c r="J47" i="73"/>
  <c r="J48" i="73"/>
  <c r="J49" i="73"/>
  <c r="J50" i="73"/>
  <c r="J51" i="73"/>
  <c r="J52" i="73"/>
  <c r="J53" i="73"/>
  <c r="J4" i="73"/>
  <c r="H3" i="76"/>
  <c r="I3" i="69"/>
  <c r="J3" i="69"/>
  <c r="K3" i="69"/>
  <c r="L3" i="69"/>
  <c r="R3" i="69"/>
  <c r="S3" i="69"/>
  <c r="H3" i="69"/>
  <c r="I3" i="67"/>
  <c r="J3" i="67"/>
  <c r="K3" i="67"/>
  <c r="L3" i="67"/>
  <c r="H3" i="67"/>
  <c r="I3" i="68"/>
  <c r="I5" i="73"/>
  <c r="I6" i="73"/>
  <c r="I7" i="73"/>
  <c r="I8" i="73"/>
  <c r="I3" i="73" s="1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5" i="73"/>
  <c r="I26" i="73"/>
  <c r="I27" i="73"/>
  <c r="I28" i="73"/>
  <c r="I29" i="73"/>
  <c r="I30" i="73"/>
  <c r="I31" i="73"/>
  <c r="I32" i="73"/>
  <c r="I33" i="73"/>
  <c r="I34" i="73"/>
  <c r="I35" i="73"/>
  <c r="I36" i="73"/>
  <c r="I37" i="73"/>
  <c r="I38" i="73"/>
  <c r="I39" i="73"/>
  <c r="I40" i="73"/>
  <c r="I41" i="73"/>
  <c r="I42" i="73"/>
  <c r="I43" i="73"/>
  <c r="I44" i="73"/>
  <c r="I45" i="73"/>
  <c r="I46" i="73"/>
  <c r="I47" i="73"/>
  <c r="I48" i="73"/>
  <c r="I49" i="73"/>
  <c r="I50" i="73"/>
  <c r="I51" i="73"/>
  <c r="I52" i="73"/>
  <c r="I53" i="73"/>
  <c r="I4" i="73"/>
  <c r="J3" i="73"/>
  <c r="M3" i="73"/>
  <c r="O3" i="73"/>
  <c r="X3" i="73"/>
  <c r="Z3" i="73"/>
  <c r="H3" i="73"/>
  <c r="H5" i="73"/>
  <c r="H6" i="73"/>
  <c r="H7" i="73"/>
  <c r="H8" i="73"/>
  <c r="H9" i="73"/>
  <c r="H10" i="73"/>
  <c r="H11" i="73"/>
  <c r="H12" i="73"/>
  <c r="H13" i="73"/>
  <c r="H14" i="73"/>
  <c r="H15" i="73"/>
  <c r="H16" i="73"/>
  <c r="H17" i="73"/>
  <c r="H18" i="73"/>
  <c r="H19" i="73"/>
  <c r="H20" i="73"/>
  <c r="H21" i="73"/>
  <c r="H22" i="73"/>
  <c r="H23" i="73"/>
  <c r="H24" i="73"/>
  <c r="H25" i="73"/>
  <c r="H2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41" i="73"/>
  <c r="H42" i="73"/>
  <c r="H43" i="73"/>
  <c r="H44" i="73"/>
  <c r="H45" i="73"/>
  <c r="H46" i="73"/>
  <c r="H47" i="73"/>
  <c r="H48" i="73"/>
  <c r="H49" i="73"/>
  <c r="H50" i="73"/>
  <c r="H51" i="73"/>
  <c r="H52" i="73"/>
  <c r="H53" i="73"/>
  <c r="H4" i="73"/>
  <c r="Q3" i="79" l="1"/>
  <c r="G3" i="79"/>
  <c r="M3" i="79"/>
  <c r="Q3" i="80"/>
  <c r="I3" i="80"/>
  <c r="W3" i="80"/>
  <c r="S3" i="80"/>
  <c r="J3" i="79"/>
  <c r="J7" i="80"/>
  <c r="J3" i="80" s="1"/>
  <c r="Z3" i="79"/>
  <c r="Z8" i="80"/>
  <c r="V3" i="79"/>
  <c r="V8" i="80"/>
  <c r="R3" i="79"/>
  <c r="R8" i="80"/>
  <c r="X3" i="79"/>
  <c r="X6" i="80"/>
  <c r="X3" i="80" s="1"/>
  <c r="U3" i="79"/>
  <c r="U5" i="80"/>
  <c r="U3" i="80" s="1"/>
  <c r="S3" i="79"/>
  <c r="H3" i="79"/>
  <c r="D3" i="79"/>
  <c r="F3" i="79"/>
  <c r="N3" i="79"/>
  <c r="N7" i="80"/>
  <c r="N3" i="80" s="1"/>
  <c r="M15" i="80"/>
  <c r="M3" i="80" s="1"/>
  <c r="O3" i="79"/>
  <c r="O6" i="80"/>
  <c r="O3" i="80" s="1"/>
  <c r="I3" i="79"/>
  <c r="W3" i="79"/>
  <c r="E3" i="79"/>
  <c r="T3" i="79"/>
  <c r="T6" i="80"/>
  <c r="T3" i="80" s="1"/>
  <c r="Y3" i="79"/>
  <c r="Y5" i="80"/>
  <c r="Y3" i="80" s="1"/>
  <c r="K3" i="79"/>
  <c r="K6" i="80"/>
  <c r="K3" i="80" s="1"/>
  <c r="P3" i="79"/>
  <c r="P5" i="80"/>
  <c r="Z3" i="80"/>
  <c r="V3" i="80"/>
  <c r="R3" i="80"/>
  <c r="H6" i="80"/>
  <c r="H3" i="80" s="1"/>
  <c r="L3" i="79"/>
  <c r="Q3" i="67"/>
  <c r="Q3" i="69"/>
  <c r="Q3" i="76"/>
  <c r="Q3" i="73"/>
  <c r="Q3" i="68"/>
  <c r="Q3" i="72"/>
  <c r="P3" i="80"/>
  <c r="T6" i="69"/>
  <c r="U6" i="69"/>
  <c r="V6" i="69"/>
  <c r="W6" i="69"/>
  <c r="X6" i="69"/>
  <c r="Y6" i="69"/>
  <c r="Z6" i="69"/>
  <c r="AA6" i="69"/>
  <c r="T7" i="69"/>
  <c r="U7" i="69"/>
  <c r="V7" i="69"/>
  <c r="W7" i="69"/>
  <c r="X7" i="69"/>
  <c r="Y7" i="69"/>
  <c r="Z7" i="69"/>
  <c r="AA7" i="69"/>
  <c r="T8" i="69"/>
  <c r="U8" i="69"/>
  <c r="V8" i="69"/>
  <c r="W8" i="69"/>
  <c r="X8" i="69"/>
  <c r="Y8" i="69"/>
  <c r="Z8" i="69"/>
  <c r="AA8" i="69"/>
  <c r="T9" i="69"/>
  <c r="U9" i="69"/>
  <c r="V9" i="69"/>
  <c r="W9" i="69"/>
  <c r="X9" i="69"/>
  <c r="Y9" i="69"/>
  <c r="Z9" i="69"/>
  <c r="AA9" i="69"/>
  <c r="T10" i="69"/>
  <c r="U10" i="69"/>
  <c r="V10" i="69"/>
  <c r="W10" i="69"/>
  <c r="X10" i="69"/>
  <c r="Y10" i="69"/>
  <c r="Z10" i="69"/>
  <c r="AA10" i="69"/>
  <c r="T11" i="69"/>
  <c r="U11" i="69"/>
  <c r="V11" i="69"/>
  <c r="W11" i="69"/>
  <c r="X11" i="69"/>
  <c r="Y11" i="69"/>
  <c r="Z11" i="69"/>
  <c r="AA11" i="69"/>
  <c r="T12" i="69"/>
  <c r="U12" i="69"/>
  <c r="V12" i="69"/>
  <c r="W12" i="69"/>
  <c r="X12" i="69"/>
  <c r="Y12" i="69"/>
  <c r="Z12" i="69"/>
  <c r="AA12" i="69"/>
  <c r="T13" i="69"/>
  <c r="U13" i="69"/>
  <c r="V13" i="69"/>
  <c r="W13" i="69"/>
  <c r="X13" i="69"/>
  <c r="Y13" i="69"/>
  <c r="Z13" i="69"/>
  <c r="AA13" i="69"/>
  <c r="T14" i="69"/>
  <c r="U14" i="69"/>
  <c r="V14" i="69"/>
  <c r="W14" i="69"/>
  <c r="X14" i="69"/>
  <c r="Y14" i="69"/>
  <c r="Z14" i="69"/>
  <c r="AA14" i="69"/>
  <c r="T15" i="69"/>
  <c r="U15" i="69"/>
  <c r="V15" i="69"/>
  <c r="W15" i="69"/>
  <c r="X15" i="69"/>
  <c r="Y15" i="69"/>
  <c r="Z15" i="69"/>
  <c r="AA15" i="69"/>
  <c r="T16" i="69"/>
  <c r="U16" i="69"/>
  <c r="V16" i="69"/>
  <c r="W16" i="69"/>
  <c r="X16" i="69"/>
  <c r="Y16" i="69"/>
  <c r="Z16" i="69"/>
  <c r="AA16" i="69"/>
  <c r="T17" i="69"/>
  <c r="U17" i="69"/>
  <c r="V17" i="69"/>
  <c r="W17" i="69"/>
  <c r="X17" i="69"/>
  <c r="Y17" i="69"/>
  <c r="Z17" i="69"/>
  <c r="AA17" i="69"/>
  <c r="T18" i="69"/>
  <c r="U18" i="69"/>
  <c r="V18" i="69"/>
  <c r="W18" i="69"/>
  <c r="X18" i="69"/>
  <c r="Y18" i="69"/>
  <c r="Z18" i="69"/>
  <c r="AA18" i="69"/>
  <c r="T19" i="69"/>
  <c r="U19" i="69"/>
  <c r="V19" i="69"/>
  <c r="W19" i="69"/>
  <c r="X19" i="69"/>
  <c r="Y19" i="69"/>
  <c r="Z19" i="69"/>
  <c r="AA19" i="69"/>
  <c r="T20" i="69"/>
  <c r="U20" i="69"/>
  <c r="V20" i="69"/>
  <c r="W20" i="69"/>
  <c r="X20" i="69"/>
  <c r="Y20" i="69"/>
  <c r="Z20" i="69"/>
  <c r="AA20" i="69"/>
  <c r="T21" i="69"/>
  <c r="U21" i="69"/>
  <c r="V21" i="69"/>
  <c r="W21" i="69"/>
  <c r="X21" i="69"/>
  <c r="Y21" i="69"/>
  <c r="Z21" i="69"/>
  <c r="AA21" i="69"/>
  <c r="T22" i="69"/>
  <c r="U22" i="69"/>
  <c r="V22" i="69"/>
  <c r="W22" i="69"/>
  <c r="X22" i="69"/>
  <c r="Y22" i="69"/>
  <c r="Z22" i="69"/>
  <c r="AA22" i="69"/>
  <c r="T23" i="69"/>
  <c r="U23" i="69"/>
  <c r="V23" i="69"/>
  <c r="W23" i="69"/>
  <c r="X23" i="69"/>
  <c r="Y23" i="69"/>
  <c r="Z23" i="69"/>
  <c r="AA23" i="69"/>
  <c r="T24" i="69"/>
  <c r="U24" i="69"/>
  <c r="V24" i="69"/>
  <c r="W24" i="69"/>
  <c r="X24" i="69"/>
  <c r="Y24" i="69"/>
  <c r="Z24" i="69"/>
  <c r="AA24" i="69"/>
  <c r="T25" i="69"/>
  <c r="U25" i="69"/>
  <c r="V25" i="69"/>
  <c r="W25" i="69"/>
  <c r="X25" i="69"/>
  <c r="Y25" i="69"/>
  <c r="Z25" i="69"/>
  <c r="AA25" i="69"/>
  <c r="T26" i="69"/>
  <c r="U26" i="69"/>
  <c r="V26" i="69"/>
  <c r="W26" i="69"/>
  <c r="X26" i="69"/>
  <c r="Y26" i="69"/>
  <c r="Z26" i="69"/>
  <c r="AA26" i="69"/>
  <c r="T27" i="69"/>
  <c r="U27" i="69"/>
  <c r="V27" i="69"/>
  <c r="W27" i="69"/>
  <c r="X27" i="69"/>
  <c r="Y27" i="69"/>
  <c r="Z27" i="69"/>
  <c r="AA27" i="69"/>
  <c r="T28" i="69"/>
  <c r="U28" i="69"/>
  <c r="V28" i="69"/>
  <c r="W28" i="69"/>
  <c r="X28" i="69"/>
  <c r="Y28" i="69"/>
  <c r="Z28" i="69"/>
  <c r="AA28" i="69"/>
  <c r="T29" i="69"/>
  <c r="U29" i="69"/>
  <c r="V29" i="69"/>
  <c r="W29" i="69"/>
  <c r="X29" i="69"/>
  <c r="Y29" i="69"/>
  <c r="Z29" i="69"/>
  <c r="AA29" i="69"/>
  <c r="T30" i="69"/>
  <c r="U30" i="69"/>
  <c r="V30" i="69"/>
  <c r="W30" i="69"/>
  <c r="X30" i="69"/>
  <c r="Y30" i="69"/>
  <c r="Z30" i="69"/>
  <c r="AA30" i="69"/>
  <c r="T31" i="69"/>
  <c r="U31" i="69"/>
  <c r="V31" i="69"/>
  <c r="W31" i="69"/>
  <c r="X31" i="69"/>
  <c r="Y31" i="69"/>
  <c r="Z31" i="69"/>
  <c r="AA31" i="69"/>
  <c r="T32" i="69"/>
  <c r="U32" i="69"/>
  <c r="V32" i="69"/>
  <c r="W32" i="69"/>
  <c r="X32" i="69"/>
  <c r="Y32" i="69"/>
  <c r="Z32" i="69"/>
  <c r="AA32" i="69"/>
  <c r="T33" i="69"/>
  <c r="U33" i="69"/>
  <c r="V33" i="69"/>
  <c r="W33" i="69"/>
  <c r="X33" i="69"/>
  <c r="Y33" i="69"/>
  <c r="Z33" i="69"/>
  <c r="AA33" i="69"/>
  <c r="T34" i="69"/>
  <c r="U34" i="69"/>
  <c r="V34" i="69"/>
  <c r="W34" i="69"/>
  <c r="X34" i="69"/>
  <c r="Y34" i="69"/>
  <c r="Z34" i="69"/>
  <c r="AA34" i="69"/>
  <c r="T35" i="69"/>
  <c r="U35" i="69"/>
  <c r="V35" i="69"/>
  <c r="W35" i="69"/>
  <c r="X35" i="69"/>
  <c r="Y35" i="69"/>
  <c r="Z35" i="69"/>
  <c r="AA35" i="69"/>
  <c r="T36" i="69"/>
  <c r="U36" i="69"/>
  <c r="V36" i="69"/>
  <c r="W36" i="69"/>
  <c r="X36" i="69"/>
  <c r="Y36" i="69"/>
  <c r="Z36" i="69"/>
  <c r="AA36" i="69"/>
  <c r="T37" i="69"/>
  <c r="U37" i="69"/>
  <c r="V37" i="69"/>
  <c r="W37" i="69"/>
  <c r="X37" i="69"/>
  <c r="Y37" i="69"/>
  <c r="Z37" i="69"/>
  <c r="AA37" i="69"/>
  <c r="T38" i="69"/>
  <c r="U38" i="69"/>
  <c r="V38" i="69"/>
  <c r="W38" i="69"/>
  <c r="X38" i="69"/>
  <c r="Y38" i="69"/>
  <c r="Z38" i="69"/>
  <c r="AA38" i="69"/>
  <c r="T39" i="69"/>
  <c r="U39" i="69"/>
  <c r="V39" i="69"/>
  <c r="W39" i="69"/>
  <c r="X39" i="69"/>
  <c r="Y39" i="69"/>
  <c r="Z39" i="69"/>
  <c r="AA39" i="69"/>
  <c r="T40" i="69"/>
  <c r="U40" i="69"/>
  <c r="V40" i="69"/>
  <c r="W40" i="69"/>
  <c r="X40" i="69"/>
  <c r="Y40" i="69"/>
  <c r="Z40" i="69"/>
  <c r="AA40" i="69"/>
  <c r="T41" i="69"/>
  <c r="U41" i="69"/>
  <c r="V41" i="69"/>
  <c r="W41" i="69"/>
  <c r="X41" i="69"/>
  <c r="Y41" i="69"/>
  <c r="Z41" i="69"/>
  <c r="AA41" i="69"/>
  <c r="T42" i="69"/>
  <c r="U42" i="69"/>
  <c r="V42" i="69"/>
  <c r="W42" i="69"/>
  <c r="X42" i="69"/>
  <c r="Y42" i="69"/>
  <c r="Z42" i="69"/>
  <c r="AA42" i="69"/>
  <c r="T43" i="69"/>
  <c r="U43" i="69"/>
  <c r="V43" i="69"/>
  <c r="W43" i="69"/>
  <c r="X43" i="69"/>
  <c r="Y43" i="69"/>
  <c r="Z43" i="69"/>
  <c r="AA43" i="69"/>
  <c r="T44" i="69"/>
  <c r="U44" i="69"/>
  <c r="V44" i="69"/>
  <c r="W44" i="69"/>
  <c r="X44" i="69"/>
  <c r="Y44" i="69"/>
  <c r="Z44" i="69"/>
  <c r="AA44" i="69"/>
  <c r="T45" i="69"/>
  <c r="U45" i="69"/>
  <c r="V45" i="69"/>
  <c r="W45" i="69"/>
  <c r="X45" i="69"/>
  <c r="Y45" i="69"/>
  <c r="Z45" i="69"/>
  <c r="AA45" i="69"/>
  <c r="T46" i="69"/>
  <c r="U46" i="69"/>
  <c r="V46" i="69"/>
  <c r="W46" i="69"/>
  <c r="X46" i="69"/>
  <c r="Y46" i="69"/>
  <c r="Z46" i="69"/>
  <c r="AA46" i="69"/>
  <c r="T47" i="69"/>
  <c r="U47" i="69"/>
  <c r="V47" i="69"/>
  <c r="W47" i="69"/>
  <c r="X47" i="69"/>
  <c r="Y47" i="69"/>
  <c r="Z47" i="69"/>
  <c r="AA47" i="69"/>
  <c r="T48" i="69"/>
  <c r="U48" i="69"/>
  <c r="V48" i="69"/>
  <c r="W48" i="69"/>
  <c r="X48" i="69"/>
  <c r="Y48" i="69"/>
  <c r="Z48" i="69"/>
  <c r="AA48" i="69"/>
  <c r="T49" i="69"/>
  <c r="U49" i="69"/>
  <c r="V49" i="69"/>
  <c r="W49" i="69"/>
  <c r="X49" i="69"/>
  <c r="Y49" i="69"/>
  <c r="Z49" i="69"/>
  <c r="AA49" i="69"/>
  <c r="T50" i="69"/>
  <c r="U50" i="69"/>
  <c r="V50" i="69"/>
  <c r="W50" i="69"/>
  <c r="X50" i="69"/>
  <c r="Y50" i="69"/>
  <c r="Z50" i="69"/>
  <c r="AA50" i="69"/>
  <c r="T51" i="69"/>
  <c r="U51" i="69"/>
  <c r="V51" i="69"/>
  <c r="W51" i="69"/>
  <c r="X51" i="69"/>
  <c r="Y51" i="69"/>
  <c r="Z51" i="69"/>
  <c r="AA51" i="69"/>
  <c r="X52" i="69"/>
  <c r="Y52" i="69"/>
  <c r="Z52" i="69"/>
  <c r="AA52" i="69"/>
  <c r="T53" i="69"/>
  <c r="U53" i="69"/>
  <c r="V53" i="69"/>
  <c r="W53" i="69"/>
  <c r="X53" i="69"/>
  <c r="Y53" i="69"/>
  <c r="Z53" i="69"/>
  <c r="AA53" i="69"/>
  <c r="AA5" i="69"/>
  <c r="Z5" i="69"/>
  <c r="Y5" i="69"/>
  <c r="X5" i="69"/>
  <c r="W5" i="69"/>
  <c r="V5" i="69"/>
  <c r="U5" i="69"/>
  <c r="T5" i="69"/>
  <c r="T6" i="67"/>
  <c r="U6" i="67"/>
  <c r="V6" i="67"/>
  <c r="T7" i="67"/>
  <c r="U7" i="67"/>
  <c r="V7" i="67"/>
  <c r="T8" i="67"/>
  <c r="U8" i="67"/>
  <c r="V8" i="67"/>
  <c r="T9" i="67"/>
  <c r="U9" i="67"/>
  <c r="V9" i="67"/>
  <c r="T10" i="67"/>
  <c r="U10" i="67"/>
  <c r="V10" i="67"/>
  <c r="T11" i="67"/>
  <c r="U11" i="67"/>
  <c r="V11" i="67"/>
  <c r="T12" i="67"/>
  <c r="U12" i="67"/>
  <c r="V12" i="67"/>
  <c r="T13" i="67"/>
  <c r="U13" i="67"/>
  <c r="V13" i="67"/>
  <c r="T14" i="67"/>
  <c r="U14" i="67"/>
  <c r="V14" i="67"/>
  <c r="T15" i="67"/>
  <c r="U15" i="67"/>
  <c r="V15" i="67"/>
  <c r="T16" i="67"/>
  <c r="U16" i="67"/>
  <c r="V16" i="67"/>
  <c r="T17" i="67"/>
  <c r="U17" i="67"/>
  <c r="V17" i="67"/>
  <c r="T18" i="67"/>
  <c r="U18" i="67"/>
  <c r="V18" i="67"/>
  <c r="T19" i="67"/>
  <c r="U19" i="67"/>
  <c r="V19" i="67"/>
  <c r="T20" i="67"/>
  <c r="U20" i="67"/>
  <c r="V20" i="67"/>
  <c r="T21" i="67"/>
  <c r="U21" i="67"/>
  <c r="V21" i="67"/>
  <c r="T22" i="67"/>
  <c r="U22" i="67"/>
  <c r="V22" i="67"/>
  <c r="T23" i="67"/>
  <c r="U23" i="67"/>
  <c r="V23" i="67"/>
  <c r="T24" i="67"/>
  <c r="U24" i="67"/>
  <c r="V24" i="67"/>
  <c r="T25" i="67"/>
  <c r="U25" i="67"/>
  <c r="V25" i="67"/>
  <c r="T26" i="67"/>
  <c r="U26" i="67"/>
  <c r="V26" i="67"/>
  <c r="T27" i="67"/>
  <c r="U27" i="67"/>
  <c r="V27" i="67"/>
  <c r="T28" i="67"/>
  <c r="U28" i="67"/>
  <c r="V28" i="67"/>
  <c r="T29" i="67"/>
  <c r="U29" i="67"/>
  <c r="V29" i="67"/>
  <c r="T30" i="67"/>
  <c r="U30" i="67"/>
  <c r="V30" i="67"/>
  <c r="T31" i="67"/>
  <c r="U31" i="67"/>
  <c r="V31" i="67"/>
  <c r="T32" i="67"/>
  <c r="U32" i="67"/>
  <c r="V32" i="67"/>
  <c r="T33" i="67"/>
  <c r="U33" i="67"/>
  <c r="V33" i="67"/>
  <c r="T34" i="67"/>
  <c r="U34" i="67"/>
  <c r="V34" i="67"/>
  <c r="T35" i="67"/>
  <c r="U35" i="67"/>
  <c r="V35" i="67"/>
  <c r="T36" i="67"/>
  <c r="U36" i="67"/>
  <c r="V36" i="67"/>
  <c r="T37" i="67"/>
  <c r="U37" i="67"/>
  <c r="V37" i="67"/>
  <c r="T38" i="67"/>
  <c r="U38" i="67"/>
  <c r="V38" i="67"/>
  <c r="T39" i="67"/>
  <c r="U39" i="67"/>
  <c r="V39" i="67"/>
  <c r="T40" i="67"/>
  <c r="U40" i="67"/>
  <c r="V40" i="67"/>
  <c r="T41" i="67"/>
  <c r="U41" i="67"/>
  <c r="V41" i="67"/>
  <c r="T42" i="67"/>
  <c r="U42" i="67"/>
  <c r="V42" i="67"/>
  <c r="T43" i="67"/>
  <c r="U43" i="67"/>
  <c r="V43" i="67"/>
  <c r="T44" i="67"/>
  <c r="U44" i="67"/>
  <c r="V44" i="67"/>
  <c r="T45" i="67"/>
  <c r="U45" i="67"/>
  <c r="V45" i="67"/>
  <c r="T46" i="67"/>
  <c r="U46" i="67"/>
  <c r="V46" i="67"/>
  <c r="T47" i="67"/>
  <c r="U47" i="67"/>
  <c r="V47" i="67"/>
  <c r="T48" i="67"/>
  <c r="U48" i="67"/>
  <c r="V48" i="67"/>
  <c r="T49" i="67"/>
  <c r="U49" i="67"/>
  <c r="V49" i="67"/>
  <c r="T50" i="67"/>
  <c r="U50" i="67"/>
  <c r="V50" i="67"/>
  <c r="T51" i="67"/>
  <c r="U51" i="67"/>
  <c r="V51" i="67"/>
  <c r="T52" i="67"/>
  <c r="U52" i="67"/>
  <c r="V52" i="67"/>
  <c r="T53" i="67"/>
  <c r="U53" i="67"/>
  <c r="V53" i="67"/>
  <c r="V5" i="67"/>
  <c r="U5" i="67"/>
  <c r="T5" i="67"/>
  <c r="L3" i="80" l="1"/>
  <c r="T4" i="69"/>
  <c r="T3" i="69"/>
  <c r="U4" i="69"/>
  <c r="U3" i="69"/>
  <c r="Y4" i="69"/>
  <c r="Y3" i="69"/>
  <c r="V4" i="69"/>
  <c r="V3" i="69"/>
  <c r="Z4" i="69"/>
  <c r="Z3" i="69"/>
  <c r="X4" i="69"/>
  <c r="X3" i="69"/>
  <c r="W3" i="69"/>
  <c r="AA3" i="69"/>
  <c r="T3" i="67"/>
  <c r="U3" i="67"/>
  <c r="V4" i="67"/>
  <c r="V3" i="67"/>
  <c r="W4" i="69"/>
  <c r="AA4" i="69"/>
  <c r="T4" i="67"/>
  <c r="U4" i="67"/>
  <c r="E122" i="41" l="1"/>
  <c r="F122" i="41"/>
  <c r="G122" i="41"/>
  <c r="H122" i="41"/>
  <c r="I122" i="41"/>
  <c r="J122" i="41"/>
  <c r="K122" i="41"/>
  <c r="L122" i="41"/>
  <c r="M122" i="41"/>
  <c r="N122" i="41"/>
  <c r="E123" i="41"/>
  <c r="F123" i="41"/>
  <c r="G123" i="41"/>
  <c r="H123" i="41"/>
  <c r="I123" i="41"/>
  <c r="J123" i="41"/>
  <c r="K123" i="41"/>
  <c r="L123" i="41"/>
  <c r="M123" i="41"/>
  <c r="N123" i="41"/>
  <c r="E124" i="41"/>
  <c r="F124" i="41"/>
  <c r="G124" i="41"/>
  <c r="H124" i="41"/>
  <c r="I124" i="41"/>
  <c r="J124" i="41"/>
  <c r="K124" i="41"/>
  <c r="L124" i="41"/>
  <c r="M124" i="41"/>
  <c r="N124" i="41"/>
  <c r="E125" i="41"/>
  <c r="F125" i="41"/>
  <c r="G125" i="41"/>
  <c r="H125" i="41"/>
  <c r="I125" i="41"/>
  <c r="J125" i="41"/>
  <c r="K125" i="41"/>
  <c r="L125" i="41"/>
  <c r="M125" i="41"/>
  <c r="N125" i="41"/>
  <c r="E126" i="41"/>
  <c r="F126" i="41"/>
  <c r="G126" i="41"/>
  <c r="H126" i="41"/>
  <c r="I126" i="41"/>
  <c r="J126" i="41"/>
  <c r="K126" i="41"/>
  <c r="L126" i="41"/>
  <c r="M126" i="41"/>
  <c r="N126" i="41"/>
  <c r="E127" i="41"/>
  <c r="F127" i="41"/>
  <c r="G127" i="41"/>
  <c r="H127" i="41"/>
  <c r="I127" i="41"/>
  <c r="J127" i="41"/>
  <c r="K127" i="41"/>
  <c r="L127" i="41"/>
  <c r="M127" i="41"/>
  <c r="N127" i="41"/>
  <c r="E128" i="41"/>
  <c r="F128" i="41"/>
  <c r="G128" i="41"/>
  <c r="H128" i="41"/>
  <c r="I128" i="41"/>
  <c r="J128" i="41"/>
  <c r="K128" i="41"/>
  <c r="L128" i="41"/>
  <c r="M128" i="41"/>
  <c r="N128" i="41"/>
  <c r="E129" i="41"/>
  <c r="F129" i="41"/>
  <c r="G129" i="41"/>
  <c r="H129" i="41"/>
  <c r="I129" i="41"/>
  <c r="J129" i="41"/>
  <c r="K129" i="41"/>
  <c r="L129" i="41"/>
  <c r="M129" i="41"/>
  <c r="N129" i="41"/>
  <c r="E130" i="41"/>
  <c r="F130" i="41"/>
  <c r="G130" i="41"/>
  <c r="H130" i="41"/>
  <c r="I130" i="41"/>
  <c r="J130" i="41"/>
  <c r="K130" i="41"/>
  <c r="L130" i="41"/>
  <c r="M130" i="41"/>
  <c r="N130" i="41"/>
  <c r="E131" i="41"/>
  <c r="F131" i="41"/>
  <c r="G131" i="41"/>
  <c r="H131" i="41"/>
  <c r="I131" i="41"/>
  <c r="J131" i="41"/>
  <c r="K131" i="41"/>
  <c r="L131" i="41"/>
  <c r="M131" i="41"/>
  <c r="N131" i="41"/>
  <c r="E132" i="41"/>
  <c r="F132" i="41"/>
  <c r="G132" i="41"/>
  <c r="H132" i="41"/>
  <c r="I132" i="41"/>
  <c r="J132" i="41"/>
  <c r="K132" i="41"/>
  <c r="L132" i="41"/>
  <c r="M132" i="41"/>
  <c r="N132" i="41"/>
  <c r="E133" i="41"/>
  <c r="F133" i="41"/>
  <c r="G133" i="41"/>
  <c r="H133" i="41"/>
  <c r="I133" i="41"/>
  <c r="J133" i="41"/>
  <c r="K133" i="41"/>
  <c r="L133" i="41"/>
  <c r="M133" i="41"/>
  <c r="N133" i="41"/>
  <c r="E134" i="41"/>
  <c r="F134" i="41"/>
  <c r="G134" i="41"/>
  <c r="H134" i="41"/>
  <c r="I134" i="41"/>
  <c r="J134" i="41"/>
  <c r="K134" i="41"/>
  <c r="L134" i="41"/>
  <c r="M134" i="41"/>
  <c r="N134" i="41"/>
  <c r="E135" i="41"/>
  <c r="F135" i="41"/>
  <c r="G135" i="41"/>
  <c r="H135" i="41"/>
  <c r="I135" i="41"/>
  <c r="J135" i="41"/>
  <c r="K135" i="41"/>
  <c r="L135" i="41"/>
  <c r="M135" i="41"/>
  <c r="N135" i="41"/>
  <c r="E136" i="41"/>
  <c r="F136" i="41"/>
  <c r="G136" i="41"/>
  <c r="H136" i="41"/>
  <c r="I136" i="41"/>
  <c r="J136" i="41"/>
  <c r="K136" i="41"/>
  <c r="L136" i="41"/>
  <c r="M136" i="41"/>
  <c r="N136" i="41"/>
  <c r="E137" i="41"/>
  <c r="F137" i="41"/>
  <c r="G137" i="41"/>
  <c r="H137" i="41"/>
  <c r="I137" i="41"/>
  <c r="J137" i="41"/>
  <c r="K137" i="41"/>
  <c r="L137" i="41"/>
  <c r="M137" i="41"/>
  <c r="N137" i="41"/>
  <c r="E138" i="41"/>
  <c r="F138" i="41"/>
  <c r="G138" i="41"/>
  <c r="H138" i="41"/>
  <c r="I138" i="41"/>
  <c r="J138" i="41"/>
  <c r="K138" i="41"/>
  <c r="L138" i="41"/>
  <c r="M138" i="41"/>
  <c r="N138" i="41"/>
  <c r="E139" i="41"/>
  <c r="F139" i="41"/>
  <c r="G139" i="41"/>
  <c r="H139" i="41"/>
  <c r="I139" i="41"/>
  <c r="J139" i="41"/>
  <c r="K139" i="41"/>
  <c r="L139" i="41"/>
  <c r="M139" i="41"/>
  <c r="N139" i="41"/>
  <c r="E140" i="41"/>
  <c r="F140" i="41"/>
  <c r="G140" i="41"/>
  <c r="H140" i="41"/>
  <c r="I140" i="41"/>
  <c r="J140" i="41"/>
  <c r="K140" i="41"/>
  <c r="L140" i="41"/>
  <c r="M140" i="41"/>
  <c r="N140" i="41"/>
  <c r="E141" i="41"/>
  <c r="F141" i="41"/>
  <c r="G141" i="41"/>
  <c r="H141" i="41"/>
  <c r="I141" i="41"/>
  <c r="J141" i="41"/>
  <c r="K141" i="41"/>
  <c r="L141" i="41"/>
  <c r="M141" i="41"/>
  <c r="N141" i="41"/>
  <c r="E142" i="41"/>
  <c r="F142" i="41"/>
  <c r="G142" i="41"/>
  <c r="H142" i="41"/>
  <c r="I142" i="41"/>
  <c r="J142" i="41"/>
  <c r="K142" i="41"/>
  <c r="L142" i="41"/>
  <c r="M142" i="41"/>
  <c r="N142" i="41"/>
  <c r="E143" i="41"/>
  <c r="F143" i="41"/>
  <c r="G143" i="41"/>
  <c r="H143" i="41"/>
  <c r="I143" i="41"/>
  <c r="J143" i="41"/>
  <c r="K143" i="41"/>
  <c r="L143" i="41"/>
  <c r="M143" i="41"/>
  <c r="N143" i="41"/>
  <c r="E144" i="41"/>
  <c r="F144" i="41"/>
  <c r="G144" i="41"/>
  <c r="H144" i="41"/>
  <c r="I144" i="41"/>
  <c r="J144" i="41"/>
  <c r="K144" i="41"/>
  <c r="L144" i="41"/>
  <c r="M144" i="41"/>
  <c r="N144" i="41"/>
  <c r="E145" i="41"/>
  <c r="F145" i="41"/>
  <c r="G145" i="41"/>
  <c r="H145" i="41"/>
  <c r="I145" i="41"/>
  <c r="J145" i="41"/>
  <c r="K145" i="41"/>
  <c r="L145" i="41"/>
  <c r="M145" i="41"/>
  <c r="N145" i="41"/>
  <c r="E146" i="41"/>
  <c r="F146" i="41"/>
  <c r="G146" i="41"/>
  <c r="H146" i="41"/>
  <c r="I146" i="41"/>
  <c r="J146" i="41"/>
  <c r="K146" i="41"/>
  <c r="L146" i="41"/>
  <c r="M146" i="41"/>
  <c r="N146" i="41"/>
  <c r="E147" i="41"/>
  <c r="F147" i="41"/>
  <c r="G147" i="41"/>
  <c r="H147" i="41"/>
  <c r="I147" i="41"/>
  <c r="J147" i="41"/>
  <c r="K147" i="41"/>
  <c r="L147" i="41"/>
  <c r="M147" i="41"/>
  <c r="N147" i="41"/>
  <c r="E148" i="41"/>
  <c r="F148" i="41"/>
  <c r="G148" i="41"/>
  <c r="H148" i="41"/>
  <c r="I148" i="41"/>
  <c r="J148" i="41"/>
  <c r="K148" i="41"/>
  <c r="L148" i="41"/>
  <c r="M148" i="41"/>
  <c r="N148" i="41"/>
  <c r="E149" i="41"/>
  <c r="F149" i="41"/>
  <c r="G149" i="41"/>
  <c r="H149" i="41"/>
  <c r="I149" i="41"/>
  <c r="J149" i="41"/>
  <c r="K149" i="41"/>
  <c r="L149" i="41"/>
  <c r="M149" i="41"/>
  <c r="N149" i="41"/>
  <c r="E150" i="41"/>
  <c r="F150" i="41"/>
  <c r="G150" i="41"/>
  <c r="H150" i="41"/>
  <c r="I150" i="41"/>
  <c r="J150" i="41"/>
  <c r="K150" i="41"/>
  <c r="L150" i="41"/>
  <c r="M150" i="41"/>
  <c r="N150" i="41"/>
  <c r="E151" i="41"/>
  <c r="F151" i="41"/>
  <c r="G151" i="41"/>
  <c r="H151" i="41"/>
  <c r="I151" i="41"/>
  <c r="J151" i="41"/>
  <c r="K151" i="41"/>
  <c r="L151" i="41"/>
  <c r="M151" i="41"/>
  <c r="N151" i="41"/>
  <c r="E152" i="41"/>
  <c r="F152" i="41"/>
  <c r="G152" i="41"/>
  <c r="H152" i="41"/>
  <c r="I152" i="41"/>
  <c r="J152" i="41"/>
  <c r="K152" i="41"/>
  <c r="L152" i="41"/>
  <c r="M152" i="41"/>
  <c r="N152" i="41"/>
  <c r="E153" i="41"/>
  <c r="F153" i="41"/>
  <c r="G153" i="41"/>
  <c r="H153" i="41"/>
  <c r="I153" i="41"/>
  <c r="J153" i="41"/>
  <c r="K153" i="41"/>
  <c r="L153" i="41"/>
  <c r="M153" i="41"/>
  <c r="N153" i="41"/>
  <c r="E154" i="41"/>
  <c r="F154" i="41"/>
  <c r="G154" i="41"/>
  <c r="H154" i="41"/>
  <c r="I154" i="41"/>
  <c r="J154" i="41"/>
  <c r="K154" i="41"/>
  <c r="L154" i="41"/>
  <c r="M154" i="41"/>
  <c r="N154" i="41"/>
  <c r="E155" i="41"/>
  <c r="F155" i="41"/>
  <c r="G155" i="41"/>
  <c r="H155" i="41"/>
  <c r="I155" i="41"/>
  <c r="J155" i="41"/>
  <c r="K155" i="41"/>
  <c r="L155" i="41"/>
  <c r="M155" i="41"/>
  <c r="N155" i="41"/>
  <c r="E156" i="41"/>
  <c r="F156" i="41"/>
  <c r="G156" i="41"/>
  <c r="H156" i="41"/>
  <c r="I156" i="41"/>
  <c r="J156" i="41"/>
  <c r="K156" i="41"/>
  <c r="L156" i="41"/>
  <c r="M156" i="41"/>
  <c r="N156" i="41"/>
  <c r="E157" i="41"/>
  <c r="F157" i="41"/>
  <c r="G157" i="41"/>
  <c r="H157" i="41"/>
  <c r="I157" i="41"/>
  <c r="J157" i="41"/>
  <c r="K157" i="41"/>
  <c r="L157" i="41"/>
  <c r="M157" i="41"/>
  <c r="N157" i="41"/>
  <c r="E158" i="41"/>
  <c r="F158" i="41"/>
  <c r="G158" i="41"/>
  <c r="H158" i="41"/>
  <c r="I158" i="41"/>
  <c r="J158" i="41"/>
  <c r="K158" i="41"/>
  <c r="L158" i="41"/>
  <c r="M158" i="41"/>
  <c r="N158" i="41"/>
  <c r="E159" i="41"/>
  <c r="F159" i="41"/>
  <c r="G159" i="41"/>
  <c r="H159" i="41"/>
  <c r="I159" i="41"/>
  <c r="J159" i="41"/>
  <c r="K159" i="41"/>
  <c r="L159" i="41"/>
  <c r="M159" i="41"/>
  <c r="N159" i="41"/>
  <c r="E160" i="41"/>
  <c r="F160" i="41"/>
  <c r="G160" i="41"/>
  <c r="H160" i="41"/>
  <c r="I160" i="41"/>
  <c r="J160" i="41"/>
  <c r="K160" i="41"/>
  <c r="L160" i="41"/>
  <c r="M160" i="41"/>
  <c r="N160" i="41"/>
  <c r="E161" i="41"/>
  <c r="F161" i="41"/>
  <c r="G161" i="41"/>
  <c r="H161" i="41"/>
  <c r="I161" i="41"/>
  <c r="J161" i="41"/>
  <c r="K161" i="41"/>
  <c r="L161" i="41"/>
  <c r="M161" i="41"/>
  <c r="N161" i="41"/>
  <c r="E162" i="41"/>
  <c r="F162" i="41"/>
  <c r="G162" i="41"/>
  <c r="H162" i="41"/>
  <c r="I162" i="41"/>
  <c r="J162" i="41"/>
  <c r="K162" i="41"/>
  <c r="L162" i="41"/>
  <c r="M162" i="41"/>
  <c r="N162" i="41"/>
  <c r="E163" i="41"/>
  <c r="F163" i="41"/>
  <c r="G163" i="41"/>
  <c r="H163" i="41"/>
  <c r="I163" i="41"/>
  <c r="J163" i="41"/>
  <c r="K163" i="41"/>
  <c r="L163" i="41"/>
  <c r="M163" i="41"/>
  <c r="N163" i="41"/>
  <c r="E164" i="41"/>
  <c r="F164" i="41"/>
  <c r="G164" i="41"/>
  <c r="H164" i="41"/>
  <c r="I164" i="41"/>
  <c r="J164" i="41"/>
  <c r="K164" i="41"/>
  <c r="L164" i="41"/>
  <c r="M164" i="41"/>
  <c r="N164" i="41"/>
  <c r="E165" i="41"/>
  <c r="F165" i="41"/>
  <c r="G165" i="41"/>
  <c r="H165" i="41"/>
  <c r="I165" i="41"/>
  <c r="J165" i="41"/>
  <c r="K165" i="41"/>
  <c r="L165" i="41"/>
  <c r="M165" i="41"/>
  <c r="N165" i="41"/>
  <c r="E166" i="41"/>
  <c r="F166" i="41"/>
  <c r="G166" i="41"/>
  <c r="H166" i="41"/>
  <c r="I166" i="41"/>
  <c r="J166" i="41"/>
  <c r="K166" i="41"/>
  <c r="L166" i="41"/>
  <c r="M166" i="41"/>
  <c r="N166" i="41"/>
  <c r="E167" i="41"/>
  <c r="F167" i="41"/>
  <c r="G167" i="41"/>
  <c r="H167" i="41"/>
  <c r="I167" i="41"/>
  <c r="J167" i="41"/>
  <c r="K167" i="41"/>
  <c r="L167" i="41"/>
  <c r="M167" i="41"/>
  <c r="N167" i="41"/>
  <c r="E168" i="41"/>
  <c r="F168" i="41"/>
  <c r="G168" i="41"/>
  <c r="H168" i="41"/>
  <c r="I168" i="41"/>
  <c r="J168" i="41"/>
  <c r="K168" i="41"/>
  <c r="L168" i="41"/>
  <c r="M168" i="41"/>
  <c r="N168" i="41"/>
  <c r="E169" i="41"/>
  <c r="F169" i="41"/>
  <c r="G169" i="41"/>
  <c r="H169" i="41"/>
  <c r="I169" i="41"/>
  <c r="J169" i="41"/>
  <c r="K169" i="41"/>
  <c r="L169" i="41"/>
  <c r="M169" i="41"/>
  <c r="N169" i="41"/>
  <c r="E170" i="41"/>
  <c r="F170" i="41"/>
  <c r="G170" i="41"/>
  <c r="H170" i="41"/>
  <c r="I170" i="41"/>
  <c r="J170" i="41"/>
  <c r="K170" i="41"/>
  <c r="L170" i="41"/>
  <c r="M170" i="41"/>
  <c r="N170" i="41"/>
  <c r="E171" i="41"/>
  <c r="F171" i="41"/>
  <c r="G171" i="41"/>
  <c r="H171" i="41"/>
  <c r="I171" i="41"/>
  <c r="J171" i="41"/>
  <c r="K171" i="41"/>
  <c r="L171" i="41"/>
  <c r="M171" i="41"/>
  <c r="N171" i="41"/>
  <c r="H172" i="41"/>
  <c r="M172" i="41"/>
  <c r="E11" i="41"/>
  <c r="F11" i="41"/>
  <c r="G11" i="41"/>
  <c r="G172" i="41" s="1"/>
  <c r="H11" i="41"/>
  <c r="I11" i="41"/>
  <c r="J11" i="41"/>
  <c r="K11" i="41"/>
  <c r="L11" i="41"/>
  <c r="M11" i="41"/>
  <c r="N11" i="41"/>
  <c r="N172" i="41" s="1"/>
  <c r="D11" i="41"/>
  <c r="D122" i="41"/>
  <c r="D123" i="41"/>
  <c r="D124" i="41"/>
  <c r="D125" i="41"/>
  <c r="D126" i="41"/>
  <c r="D127" i="41"/>
  <c r="D128" i="41"/>
  <c r="D129" i="41"/>
  <c r="D130" i="41"/>
  <c r="D131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D154" i="41"/>
  <c r="D155" i="41"/>
  <c r="D156" i="41"/>
  <c r="D157" i="41"/>
  <c r="D158" i="41"/>
  <c r="D159" i="41"/>
  <c r="D160" i="41"/>
  <c r="D161" i="41"/>
  <c r="D162" i="41"/>
  <c r="D163" i="41"/>
  <c r="D164" i="41"/>
  <c r="D165" i="41"/>
  <c r="D166" i="41"/>
  <c r="D167" i="41"/>
  <c r="D168" i="41"/>
  <c r="D169" i="41"/>
  <c r="D170" i="41"/>
  <c r="D171" i="41"/>
  <c r="D70" i="41"/>
  <c r="D132" i="41" s="1"/>
  <c r="F121" i="40"/>
  <c r="G121" i="40"/>
  <c r="H121" i="40"/>
  <c r="I121" i="40"/>
  <c r="J121" i="40"/>
  <c r="K121" i="40"/>
  <c r="L121" i="40"/>
  <c r="M121" i="40"/>
  <c r="N121" i="40"/>
  <c r="O121" i="40"/>
  <c r="F122" i="40"/>
  <c r="G122" i="40"/>
  <c r="G171" i="40" s="1"/>
  <c r="H122" i="40"/>
  <c r="I122" i="40"/>
  <c r="J122" i="40"/>
  <c r="K122" i="40"/>
  <c r="L122" i="40"/>
  <c r="M122" i="40"/>
  <c r="N122" i="40"/>
  <c r="O122" i="40"/>
  <c r="F123" i="40"/>
  <c r="G123" i="40"/>
  <c r="H123" i="40"/>
  <c r="I123" i="40"/>
  <c r="J123" i="40"/>
  <c r="K123" i="40"/>
  <c r="L123" i="40"/>
  <c r="M123" i="40"/>
  <c r="N123" i="40"/>
  <c r="O123" i="40"/>
  <c r="F124" i="40"/>
  <c r="G124" i="40"/>
  <c r="H124" i="40"/>
  <c r="I124" i="40"/>
  <c r="J124" i="40"/>
  <c r="K124" i="40"/>
  <c r="L124" i="40"/>
  <c r="M124" i="40"/>
  <c r="N124" i="40"/>
  <c r="O124" i="40"/>
  <c r="F125" i="40"/>
  <c r="G125" i="40"/>
  <c r="H125" i="40"/>
  <c r="I125" i="40"/>
  <c r="J125" i="40"/>
  <c r="K125" i="40"/>
  <c r="L125" i="40"/>
  <c r="M125" i="40"/>
  <c r="N125" i="40"/>
  <c r="O125" i="40"/>
  <c r="F126" i="40"/>
  <c r="G126" i="40"/>
  <c r="H126" i="40"/>
  <c r="I126" i="40"/>
  <c r="J126" i="40"/>
  <c r="K126" i="40"/>
  <c r="L126" i="40"/>
  <c r="M126" i="40"/>
  <c r="N126" i="40"/>
  <c r="O126" i="40"/>
  <c r="F127" i="40"/>
  <c r="G127" i="40"/>
  <c r="H127" i="40"/>
  <c r="I127" i="40"/>
  <c r="J127" i="40"/>
  <c r="K127" i="40"/>
  <c r="L127" i="40"/>
  <c r="M127" i="40"/>
  <c r="N127" i="40"/>
  <c r="O127" i="40"/>
  <c r="F128" i="40"/>
  <c r="G128" i="40"/>
  <c r="H128" i="40"/>
  <c r="I128" i="40"/>
  <c r="J128" i="40"/>
  <c r="K128" i="40"/>
  <c r="L128" i="40"/>
  <c r="M128" i="40"/>
  <c r="N128" i="40"/>
  <c r="O128" i="40"/>
  <c r="F129" i="40"/>
  <c r="G129" i="40"/>
  <c r="H129" i="40"/>
  <c r="I129" i="40"/>
  <c r="J129" i="40"/>
  <c r="K129" i="40"/>
  <c r="L129" i="40"/>
  <c r="M129" i="40"/>
  <c r="N129" i="40"/>
  <c r="O129" i="40"/>
  <c r="F130" i="40"/>
  <c r="G130" i="40"/>
  <c r="H130" i="40"/>
  <c r="I130" i="40"/>
  <c r="J130" i="40"/>
  <c r="K130" i="40"/>
  <c r="L130" i="40"/>
  <c r="M130" i="40"/>
  <c r="N130" i="40"/>
  <c r="O130" i="40"/>
  <c r="F131" i="40"/>
  <c r="G131" i="40"/>
  <c r="H131" i="40"/>
  <c r="I131" i="40"/>
  <c r="J131" i="40"/>
  <c r="K131" i="40"/>
  <c r="L131" i="40"/>
  <c r="M131" i="40"/>
  <c r="N131" i="40"/>
  <c r="O131" i="40"/>
  <c r="F132" i="40"/>
  <c r="G132" i="40"/>
  <c r="H132" i="40"/>
  <c r="I132" i="40"/>
  <c r="J132" i="40"/>
  <c r="K132" i="40"/>
  <c r="L132" i="40"/>
  <c r="M132" i="40"/>
  <c r="N132" i="40"/>
  <c r="O132" i="40"/>
  <c r="F133" i="40"/>
  <c r="G133" i="40"/>
  <c r="H133" i="40"/>
  <c r="I133" i="40"/>
  <c r="J133" i="40"/>
  <c r="K133" i="40"/>
  <c r="L133" i="40"/>
  <c r="M133" i="40"/>
  <c r="N133" i="40"/>
  <c r="O133" i="40"/>
  <c r="F134" i="40"/>
  <c r="G134" i="40"/>
  <c r="H134" i="40"/>
  <c r="I134" i="40"/>
  <c r="J134" i="40"/>
  <c r="K134" i="40"/>
  <c r="L134" i="40"/>
  <c r="M134" i="40"/>
  <c r="N134" i="40"/>
  <c r="O134" i="40"/>
  <c r="F135" i="40"/>
  <c r="G135" i="40"/>
  <c r="H135" i="40"/>
  <c r="I135" i="40"/>
  <c r="J135" i="40"/>
  <c r="K135" i="40"/>
  <c r="L135" i="40"/>
  <c r="M135" i="40"/>
  <c r="N135" i="40"/>
  <c r="O135" i="40"/>
  <c r="F136" i="40"/>
  <c r="G136" i="40"/>
  <c r="H136" i="40"/>
  <c r="I136" i="40"/>
  <c r="J136" i="40"/>
  <c r="K136" i="40"/>
  <c r="L136" i="40"/>
  <c r="M136" i="40"/>
  <c r="N136" i="40"/>
  <c r="O136" i="40"/>
  <c r="F137" i="40"/>
  <c r="G137" i="40"/>
  <c r="H137" i="40"/>
  <c r="I137" i="40"/>
  <c r="J137" i="40"/>
  <c r="K137" i="40"/>
  <c r="L137" i="40"/>
  <c r="M137" i="40"/>
  <c r="N137" i="40"/>
  <c r="O137" i="40"/>
  <c r="F138" i="40"/>
  <c r="G138" i="40"/>
  <c r="H138" i="40"/>
  <c r="I138" i="40"/>
  <c r="J138" i="40"/>
  <c r="K138" i="40"/>
  <c r="L138" i="40"/>
  <c r="M138" i="40"/>
  <c r="N138" i="40"/>
  <c r="O138" i="40"/>
  <c r="F139" i="40"/>
  <c r="G139" i="40"/>
  <c r="H139" i="40"/>
  <c r="I139" i="40"/>
  <c r="J139" i="40"/>
  <c r="K139" i="40"/>
  <c r="L139" i="40"/>
  <c r="M139" i="40"/>
  <c r="N139" i="40"/>
  <c r="O139" i="40"/>
  <c r="F140" i="40"/>
  <c r="G140" i="40"/>
  <c r="H140" i="40"/>
  <c r="I140" i="40"/>
  <c r="J140" i="40"/>
  <c r="K140" i="40"/>
  <c r="L140" i="40"/>
  <c r="M140" i="40"/>
  <c r="N140" i="40"/>
  <c r="O140" i="40"/>
  <c r="F141" i="40"/>
  <c r="G141" i="40"/>
  <c r="H141" i="40"/>
  <c r="I141" i="40"/>
  <c r="J141" i="40"/>
  <c r="K141" i="40"/>
  <c r="L141" i="40"/>
  <c r="M141" i="40"/>
  <c r="N141" i="40"/>
  <c r="O141" i="40"/>
  <c r="F142" i="40"/>
  <c r="G142" i="40"/>
  <c r="H142" i="40"/>
  <c r="I142" i="40"/>
  <c r="J142" i="40"/>
  <c r="K142" i="40"/>
  <c r="L142" i="40"/>
  <c r="M142" i="40"/>
  <c r="N142" i="40"/>
  <c r="O142" i="40"/>
  <c r="F143" i="40"/>
  <c r="G143" i="40"/>
  <c r="H143" i="40"/>
  <c r="I143" i="40"/>
  <c r="J143" i="40"/>
  <c r="K143" i="40"/>
  <c r="L143" i="40"/>
  <c r="M143" i="40"/>
  <c r="N143" i="40"/>
  <c r="O143" i="40"/>
  <c r="F144" i="40"/>
  <c r="G144" i="40"/>
  <c r="H144" i="40"/>
  <c r="I144" i="40"/>
  <c r="J144" i="40"/>
  <c r="K144" i="40"/>
  <c r="L144" i="40"/>
  <c r="M144" i="40"/>
  <c r="N144" i="40"/>
  <c r="O144" i="40"/>
  <c r="F145" i="40"/>
  <c r="G145" i="40"/>
  <c r="H145" i="40"/>
  <c r="I145" i="40"/>
  <c r="J145" i="40"/>
  <c r="K145" i="40"/>
  <c r="L145" i="40"/>
  <c r="M145" i="40"/>
  <c r="N145" i="40"/>
  <c r="O145" i="40"/>
  <c r="F146" i="40"/>
  <c r="G146" i="40"/>
  <c r="H146" i="40"/>
  <c r="I146" i="40"/>
  <c r="J146" i="40"/>
  <c r="K146" i="40"/>
  <c r="L146" i="40"/>
  <c r="M146" i="40"/>
  <c r="N146" i="40"/>
  <c r="O146" i="40"/>
  <c r="F147" i="40"/>
  <c r="G147" i="40"/>
  <c r="H147" i="40"/>
  <c r="I147" i="40"/>
  <c r="J147" i="40"/>
  <c r="K147" i="40"/>
  <c r="L147" i="40"/>
  <c r="M147" i="40"/>
  <c r="N147" i="40"/>
  <c r="O147" i="40"/>
  <c r="F148" i="40"/>
  <c r="G148" i="40"/>
  <c r="H148" i="40"/>
  <c r="I148" i="40"/>
  <c r="J148" i="40"/>
  <c r="K148" i="40"/>
  <c r="L148" i="40"/>
  <c r="M148" i="40"/>
  <c r="N148" i="40"/>
  <c r="O148" i="40"/>
  <c r="F149" i="40"/>
  <c r="G149" i="40"/>
  <c r="H149" i="40"/>
  <c r="I149" i="40"/>
  <c r="J149" i="40"/>
  <c r="K149" i="40"/>
  <c r="L149" i="40"/>
  <c r="M149" i="40"/>
  <c r="N149" i="40"/>
  <c r="O149" i="40"/>
  <c r="F150" i="40"/>
  <c r="G150" i="40"/>
  <c r="H150" i="40"/>
  <c r="I150" i="40"/>
  <c r="J150" i="40"/>
  <c r="K150" i="40"/>
  <c r="L150" i="40"/>
  <c r="M150" i="40"/>
  <c r="N150" i="40"/>
  <c r="O150" i="40"/>
  <c r="F151" i="40"/>
  <c r="G151" i="40"/>
  <c r="H151" i="40"/>
  <c r="I151" i="40"/>
  <c r="J151" i="40"/>
  <c r="K151" i="40"/>
  <c r="L151" i="40"/>
  <c r="M151" i="40"/>
  <c r="N151" i="40"/>
  <c r="O151" i="40"/>
  <c r="F152" i="40"/>
  <c r="G152" i="40"/>
  <c r="H152" i="40"/>
  <c r="I152" i="40"/>
  <c r="J152" i="40"/>
  <c r="K152" i="40"/>
  <c r="L152" i="40"/>
  <c r="M152" i="40"/>
  <c r="N152" i="40"/>
  <c r="O152" i="40"/>
  <c r="F153" i="40"/>
  <c r="G153" i="40"/>
  <c r="H153" i="40"/>
  <c r="I153" i="40"/>
  <c r="J153" i="40"/>
  <c r="K153" i="40"/>
  <c r="L153" i="40"/>
  <c r="M153" i="40"/>
  <c r="N153" i="40"/>
  <c r="O153" i="40"/>
  <c r="F154" i="40"/>
  <c r="G154" i="40"/>
  <c r="H154" i="40"/>
  <c r="I154" i="40"/>
  <c r="J154" i="40"/>
  <c r="K154" i="40"/>
  <c r="L154" i="40"/>
  <c r="M154" i="40"/>
  <c r="N154" i="40"/>
  <c r="O154" i="40"/>
  <c r="F155" i="40"/>
  <c r="G155" i="40"/>
  <c r="H155" i="40"/>
  <c r="I155" i="40"/>
  <c r="J155" i="40"/>
  <c r="K155" i="40"/>
  <c r="L155" i="40"/>
  <c r="M155" i="40"/>
  <c r="N155" i="40"/>
  <c r="O155" i="40"/>
  <c r="F156" i="40"/>
  <c r="G156" i="40"/>
  <c r="H156" i="40"/>
  <c r="I156" i="40"/>
  <c r="J156" i="40"/>
  <c r="K156" i="40"/>
  <c r="L156" i="40"/>
  <c r="M156" i="40"/>
  <c r="N156" i="40"/>
  <c r="O156" i="40"/>
  <c r="F157" i="40"/>
  <c r="G157" i="40"/>
  <c r="H157" i="40"/>
  <c r="I157" i="40"/>
  <c r="J157" i="40"/>
  <c r="K157" i="40"/>
  <c r="L157" i="40"/>
  <c r="M157" i="40"/>
  <c r="N157" i="40"/>
  <c r="O157" i="40"/>
  <c r="F158" i="40"/>
  <c r="G158" i="40"/>
  <c r="H158" i="40"/>
  <c r="I158" i="40"/>
  <c r="J158" i="40"/>
  <c r="K158" i="40"/>
  <c r="L158" i="40"/>
  <c r="M158" i="40"/>
  <c r="N158" i="40"/>
  <c r="O158" i="40"/>
  <c r="F159" i="40"/>
  <c r="G159" i="40"/>
  <c r="H159" i="40"/>
  <c r="I159" i="40"/>
  <c r="J159" i="40"/>
  <c r="K159" i="40"/>
  <c r="L159" i="40"/>
  <c r="M159" i="40"/>
  <c r="N159" i="40"/>
  <c r="O159" i="40"/>
  <c r="F160" i="40"/>
  <c r="G160" i="40"/>
  <c r="H160" i="40"/>
  <c r="I160" i="40"/>
  <c r="J160" i="40"/>
  <c r="K160" i="40"/>
  <c r="L160" i="40"/>
  <c r="M160" i="40"/>
  <c r="N160" i="40"/>
  <c r="O160" i="40"/>
  <c r="F161" i="40"/>
  <c r="G161" i="40"/>
  <c r="H161" i="40"/>
  <c r="I161" i="40"/>
  <c r="J161" i="40"/>
  <c r="K161" i="40"/>
  <c r="L161" i="40"/>
  <c r="M161" i="40"/>
  <c r="N161" i="40"/>
  <c r="O161" i="40"/>
  <c r="F162" i="40"/>
  <c r="G162" i="40"/>
  <c r="H162" i="40"/>
  <c r="I162" i="40"/>
  <c r="J162" i="40"/>
  <c r="K162" i="40"/>
  <c r="L162" i="40"/>
  <c r="M162" i="40"/>
  <c r="N162" i="40"/>
  <c r="O162" i="40"/>
  <c r="F163" i="40"/>
  <c r="G163" i="40"/>
  <c r="H163" i="40"/>
  <c r="I163" i="40"/>
  <c r="J163" i="40"/>
  <c r="K163" i="40"/>
  <c r="L163" i="40"/>
  <c r="M163" i="40"/>
  <c r="N163" i="40"/>
  <c r="O163" i="40"/>
  <c r="F164" i="40"/>
  <c r="G164" i="40"/>
  <c r="H164" i="40"/>
  <c r="I164" i="40"/>
  <c r="J164" i="40"/>
  <c r="K164" i="40"/>
  <c r="L164" i="40"/>
  <c r="M164" i="40"/>
  <c r="N164" i="40"/>
  <c r="O164" i="40"/>
  <c r="F165" i="40"/>
  <c r="G165" i="40"/>
  <c r="H165" i="40"/>
  <c r="I165" i="40"/>
  <c r="J165" i="40"/>
  <c r="K165" i="40"/>
  <c r="L165" i="40"/>
  <c r="M165" i="40"/>
  <c r="N165" i="40"/>
  <c r="O165" i="40"/>
  <c r="F166" i="40"/>
  <c r="G166" i="40"/>
  <c r="H166" i="40"/>
  <c r="I166" i="40"/>
  <c r="J166" i="40"/>
  <c r="K166" i="40"/>
  <c r="L166" i="40"/>
  <c r="M166" i="40"/>
  <c r="N166" i="40"/>
  <c r="O166" i="40"/>
  <c r="F167" i="40"/>
  <c r="G167" i="40"/>
  <c r="H167" i="40"/>
  <c r="I167" i="40"/>
  <c r="J167" i="40"/>
  <c r="K167" i="40"/>
  <c r="L167" i="40"/>
  <c r="M167" i="40"/>
  <c r="N167" i="40"/>
  <c r="O167" i="40"/>
  <c r="F168" i="40"/>
  <c r="G168" i="40"/>
  <c r="H168" i="40"/>
  <c r="I168" i="40"/>
  <c r="J168" i="40"/>
  <c r="K168" i="40"/>
  <c r="L168" i="40"/>
  <c r="M168" i="40"/>
  <c r="N168" i="40"/>
  <c r="O168" i="40"/>
  <c r="F169" i="40"/>
  <c r="G169" i="40"/>
  <c r="H169" i="40"/>
  <c r="I169" i="40"/>
  <c r="J169" i="40"/>
  <c r="K169" i="40"/>
  <c r="L169" i="40"/>
  <c r="M169" i="40"/>
  <c r="N169" i="40"/>
  <c r="O169" i="40"/>
  <c r="F170" i="40"/>
  <c r="G170" i="40"/>
  <c r="H170" i="40"/>
  <c r="I170" i="40"/>
  <c r="J170" i="40"/>
  <c r="K170" i="40"/>
  <c r="L170" i="40"/>
  <c r="M170" i="40"/>
  <c r="N170" i="40"/>
  <c r="O170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E147" i="40"/>
  <c r="E146" i="40"/>
  <c r="E145" i="40"/>
  <c r="E144" i="40"/>
  <c r="E143" i="40"/>
  <c r="E142" i="40"/>
  <c r="E141" i="40"/>
  <c r="E140" i="40"/>
  <c r="E139" i="40"/>
  <c r="E138" i="40"/>
  <c r="E137" i="40"/>
  <c r="E136" i="40"/>
  <c r="E135" i="40"/>
  <c r="E134" i="40"/>
  <c r="E133" i="40"/>
  <c r="E132" i="40"/>
  <c r="E131" i="40"/>
  <c r="E130" i="40"/>
  <c r="E129" i="40"/>
  <c r="E128" i="40"/>
  <c r="E127" i="40"/>
  <c r="E126" i="40"/>
  <c r="E125" i="40"/>
  <c r="E124" i="40"/>
  <c r="E123" i="40"/>
  <c r="E122" i="40"/>
  <c r="E121" i="40"/>
  <c r="F121" i="39"/>
  <c r="G121" i="39"/>
  <c r="H121" i="39"/>
  <c r="I121" i="39"/>
  <c r="J121" i="39"/>
  <c r="K121" i="39"/>
  <c r="L121" i="39"/>
  <c r="M121" i="39"/>
  <c r="N121" i="39"/>
  <c r="O121" i="39"/>
  <c r="F122" i="39"/>
  <c r="G122" i="39"/>
  <c r="H122" i="39"/>
  <c r="I122" i="39"/>
  <c r="J122" i="39"/>
  <c r="K122" i="39"/>
  <c r="L122" i="39"/>
  <c r="M122" i="39"/>
  <c r="N122" i="39"/>
  <c r="O122" i="39"/>
  <c r="F123" i="39"/>
  <c r="G123" i="39"/>
  <c r="H123" i="39"/>
  <c r="I123" i="39"/>
  <c r="J123" i="39"/>
  <c r="K123" i="39"/>
  <c r="L123" i="39"/>
  <c r="M123" i="39"/>
  <c r="N123" i="39"/>
  <c r="O123" i="39"/>
  <c r="F124" i="39"/>
  <c r="G124" i="39"/>
  <c r="H124" i="39"/>
  <c r="I124" i="39"/>
  <c r="J124" i="39"/>
  <c r="K124" i="39"/>
  <c r="L124" i="39"/>
  <c r="M124" i="39"/>
  <c r="N124" i="39"/>
  <c r="O124" i="39"/>
  <c r="F125" i="39"/>
  <c r="G125" i="39"/>
  <c r="H125" i="39"/>
  <c r="I125" i="39"/>
  <c r="J125" i="39"/>
  <c r="K125" i="39"/>
  <c r="L125" i="39"/>
  <c r="M125" i="39"/>
  <c r="N125" i="39"/>
  <c r="O125" i="39"/>
  <c r="F126" i="39"/>
  <c r="G126" i="39"/>
  <c r="H126" i="39"/>
  <c r="I126" i="39"/>
  <c r="J126" i="39"/>
  <c r="K126" i="39"/>
  <c r="L126" i="39"/>
  <c r="M126" i="39"/>
  <c r="N126" i="39"/>
  <c r="O126" i="39"/>
  <c r="F127" i="39"/>
  <c r="G127" i="39"/>
  <c r="H127" i="39"/>
  <c r="I127" i="39"/>
  <c r="J127" i="39"/>
  <c r="K127" i="39"/>
  <c r="L127" i="39"/>
  <c r="M127" i="39"/>
  <c r="N127" i="39"/>
  <c r="O127" i="39"/>
  <c r="F128" i="39"/>
  <c r="G128" i="39"/>
  <c r="H128" i="39"/>
  <c r="I128" i="39"/>
  <c r="J128" i="39"/>
  <c r="K128" i="39"/>
  <c r="L128" i="39"/>
  <c r="M128" i="39"/>
  <c r="N128" i="39"/>
  <c r="O128" i="39"/>
  <c r="F129" i="39"/>
  <c r="G129" i="39"/>
  <c r="H129" i="39"/>
  <c r="I129" i="39"/>
  <c r="J129" i="39"/>
  <c r="K129" i="39"/>
  <c r="L129" i="39"/>
  <c r="M129" i="39"/>
  <c r="N129" i="39"/>
  <c r="O129" i="39"/>
  <c r="F130" i="39"/>
  <c r="G130" i="39"/>
  <c r="H130" i="39"/>
  <c r="I130" i="39"/>
  <c r="J130" i="39"/>
  <c r="K130" i="39"/>
  <c r="L130" i="39"/>
  <c r="M130" i="39"/>
  <c r="N130" i="39"/>
  <c r="O130" i="39"/>
  <c r="F131" i="39"/>
  <c r="G131" i="39"/>
  <c r="H131" i="39"/>
  <c r="I131" i="39"/>
  <c r="J131" i="39"/>
  <c r="K131" i="39"/>
  <c r="L131" i="39"/>
  <c r="M131" i="39"/>
  <c r="N131" i="39"/>
  <c r="O131" i="39"/>
  <c r="F132" i="39"/>
  <c r="G132" i="39"/>
  <c r="H132" i="39"/>
  <c r="I132" i="39"/>
  <c r="J132" i="39"/>
  <c r="K132" i="39"/>
  <c r="L132" i="39"/>
  <c r="M132" i="39"/>
  <c r="N132" i="39"/>
  <c r="O132" i="39"/>
  <c r="O171" i="39" s="1"/>
  <c r="F133" i="39"/>
  <c r="G133" i="39"/>
  <c r="H133" i="39"/>
  <c r="I133" i="39"/>
  <c r="J133" i="39"/>
  <c r="K133" i="39"/>
  <c r="L133" i="39"/>
  <c r="M133" i="39"/>
  <c r="N133" i="39"/>
  <c r="O133" i="39"/>
  <c r="F134" i="39"/>
  <c r="G134" i="39"/>
  <c r="H134" i="39"/>
  <c r="I134" i="39"/>
  <c r="J134" i="39"/>
  <c r="K134" i="39"/>
  <c r="L134" i="39"/>
  <c r="M134" i="39"/>
  <c r="N134" i="39"/>
  <c r="O134" i="39"/>
  <c r="F135" i="39"/>
  <c r="G135" i="39"/>
  <c r="H135" i="39"/>
  <c r="I135" i="39"/>
  <c r="J135" i="39"/>
  <c r="K135" i="39"/>
  <c r="L135" i="39"/>
  <c r="M135" i="39"/>
  <c r="N135" i="39"/>
  <c r="O135" i="39"/>
  <c r="F136" i="39"/>
  <c r="G136" i="39"/>
  <c r="H136" i="39"/>
  <c r="I136" i="39"/>
  <c r="J136" i="39"/>
  <c r="K136" i="39"/>
  <c r="L136" i="39"/>
  <c r="M136" i="39"/>
  <c r="N136" i="39"/>
  <c r="O136" i="39"/>
  <c r="F137" i="39"/>
  <c r="G137" i="39"/>
  <c r="H137" i="39"/>
  <c r="I137" i="39"/>
  <c r="J137" i="39"/>
  <c r="K137" i="39"/>
  <c r="L137" i="39"/>
  <c r="M137" i="39"/>
  <c r="N137" i="39"/>
  <c r="O137" i="39"/>
  <c r="F138" i="39"/>
  <c r="G138" i="39"/>
  <c r="H138" i="39"/>
  <c r="I138" i="39"/>
  <c r="J138" i="39"/>
  <c r="K138" i="39"/>
  <c r="L138" i="39"/>
  <c r="M138" i="39"/>
  <c r="N138" i="39"/>
  <c r="O138" i="39"/>
  <c r="F139" i="39"/>
  <c r="G139" i="39"/>
  <c r="H139" i="39"/>
  <c r="I139" i="39"/>
  <c r="J139" i="39"/>
  <c r="K139" i="39"/>
  <c r="L139" i="39"/>
  <c r="M139" i="39"/>
  <c r="N139" i="39"/>
  <c r="O139" i="39"/>
  <c r="F140" i="39"/>
  <c r="G140" i="39"/>
  <c r="H140" i="39"/>
  <c r="I140" i="39"/>
  <c r="J140" i="39"/>
  <c r="K140" i="39"/>
  <c r="L140" i="39"/>
  <c r="M140" i="39"/>
  <c r="N140" i="39"/>
  <c r="O140" i="39"/>
  <c r="F141" i="39"/>
  <c r="G141" i="39"/>
  <c r="H141" i="39"/>
  <c r="I141" i="39"/>
  <c r="J141" i="39"/>
  <c r="K141" i="39"/>
  <c r="L141" i="39"/>
  <c r="M141" i="39"/>
  <c r="N141" i="39"/>
  <c r="O141" i="39"/>
  <c r="F142" i="39"/>
  <c r="G142" i="39"/>
  <c r="H142" i="39"/>
  <c r="I142" i="39"/>
  <c r="J142" i="39"/>
  <c r="K142" i="39"/>
  <c r="L142" i="39"/>
  <c r="M142" i="39"/>
  <c r="N142" i="39"/>
  <c r="O142" i="39"/>
  <c r="F143" i="39"/>
  <c r="G143" i="39"/>
  <c r="H143" i="39"/>
  <c r="I143" i="39"/>
  <c r="J143" i="39"/>
  <c r="K143" i="39"/>
  <c r="L143" i="39"/>
  <c r="M143" i="39"/>
  <c r="N143" i="39"/>
  <c r="O143" i="39"/>
  <c r="F144" i="39"/>
  <c r="G144" i="39"/>
  <c r="H144" i="39"/>
  <c r="I144" i="39"/>
  <c r="J144" i="39"/>
  <c r="K144" i="39"/>
  <c r="L144" i="39"/>
  <c r="M144" i="39"/>
  <c r="N144" i="39"/>
  <c r="O144" i="39"/>
  <c r="F145" i="39"/>
  <c r="G145" i="39"/>
  <c r="H145" i="39"/>
  <c r="I145" i="39"/>
  <c r="J145" i="39"/>
  <c r="K145" i="39"/>
  <c r="L145" i="39"/>
  <c r="M145" i="39"/>
  <c r="N145" i="39"/>
  <c r="O145" i="39"/>
  <c r="F146" i="39"/>
  <c r="G146" i="39"/>
  <c r="H146" i="39"/>
  <c r="I146" i="39"/>
  <c r="J146" i="39"/>
  <c r="K146" i="39"/>
  <c r="L146" i="39"/>
  <c r="M146" i="39"/>
  <c r="N146" i="39"/>
  <c r="O146" i="39"/>
  <c r="F147" i="39"/>
  <c r="G147" i="39"/>
  <c r="H147" i="39"/>
  <c r="I147" i="39"/>
  <c r="J147" i="39"/>
  <c r="K147" i="39"/>
  <c r="L147" i="39"/>
  <c r="M147" i="39"/>
  <c r="N147" i="39"/>
  <c r="O147" i="39"/>
  <c r="F148" i="39"/>
  <c r="G148" i="39"/>
  <c r="H148" i="39"/>
  <c r="I148" i="39"/>
  <c r="J148" i="39"/>
  <c r="K148" i="39"/>
  <c r="L148" i="39"/>
  <c r="M148" i="39"/>
  <c r="N148" i="39"/>
  <c r="O148" i="39"/>
  <c r="F149" i="39"/>
  <c r="G149" i="39"/>
  <c r="H149" i="39"/>
  <c r="I149" i="39"/>
  <c r="J149" i="39"/>
  <c r="K149" i="39"/>
  <c r="L149" i="39"/>
  <c r="M149" i="39"/>
  <c r="N149" i="39"/>
  <c r="O149" i="39"/>
  <c r="F150" i="39"/>
  <c r="G150" i="39"/>
  <c r="H150" i="39"/>
  <c r="I150" i="39"/>
  <c r="J150" i="39"/>
  <c r="K150" i="39"/>
  <c r="L150" i="39"/>
  <c r="M150" i="39"/>
  <c r="N150" i="39"/>
  <c r="O150" i="39"/>
  <c r="F151" i="39"/>
  <c r="G151" i="39"/>
  <c r="H151" i="39"/>
  <c r="I151" i="39"/>
  <c r="J151" i="39"/>
  <c r="K151" i="39"/>
  <c r="L151" i="39"/>
  <c r="M151" i="39"/>
  <c r="N151" i="39"/>
  <c r="O151" i="39"/>
  <c r="F152" i="39"/>
  <c r="G152" i="39"/>
  <c r="H152" i="39"/>
  <c r="I152" i="39"/>
  <c r="J152" i="39"/>
  <c r="K152" i="39"/>
  <c r="L152" i="39"/>
  <c r="M152" i="39"/>
  <c r="N152" i="39"/>
  <c r="O152" i="39"/>
  <c r="F153" i="39"/>
  <c r="G153" i="39"/>
  <c r="H153" i="39"/>
  <c r="I153" i="39"/>
  <c r="J153" i="39"/>
  <c r="K153" i="39"/>
  <c r="L153" i="39"/>
  <c r="M153" i="39"/>
  <c r="N153" i="39"/>
  <c r="O153" i="39"/>
  <c r="F154" i="39"/>
  <c r="G154" i="39"/>
  <c r="H154" i="39"/>
  <c r="I154" i="39"/>
  <c r="J154" i="39"/>
  <c r="K154" i="39"/>
  <c r="L154" i="39"/>
  <c r="M154" i="39"/>
  <c r="N154" i="39"/>
  <c r="O154" i="39"/>
  <c r="F155" i="39"/>
  <c r="G155" i="39"/>
  <c r="H155" i="39"/>
  <c r="I155" i="39"/>
  <c r="J155" i="39"/>
  <c r="K155" i="39"/>
  <c r="L155" i="39"/>
  <c r="M155" i="39"/>
  <c r="N155" i="39"/>
  <c r="O155" i="39"/>
  <c r="F156" i="39"/>
  <c r="G156" i="39"/>
  <c r="H156" i="39"/>
  <c r="I156" i="39"/>
  <c r="J156" i="39"/>
  <c r="K156" i="39"/>
  <c r="L156" i="39"/>
  <c r="M156" i="39"/>
  <c r="N156" i="39"/>
  <c r="O156" i="39"/>
  <c r="F157" i="39"/>
  <c r="G157" i="39"/>
  <c r="H157" i="39"/>
  <c r="I157" i="39"/>
  <c r="J157" i="39"/>
  <c r="K157" i="39"/>
  <c r="L157" i="39"/>
  <c r="M157" i="39"/>
  <c r="N157" i="39"/>
  <c r="O157" i="39"/>
  <c r="F158" i="39"/>
  <c r="G158" i="39"/>
  <c r="H158" i="39"/>
  <c r="I158" i="39"/>
  <c r="J158" i="39"/>
  <c r="K158" i="39"/>
  <c r="L158" i="39"/>
  <c r="M158" i="39"/>
  <c r="N158" i="39"/>
  <c r="O158" i="39"/>
  <c r="F159" i="39"/>
  <c r="G159" i="39"/>
  <c r="H159" i="39"/>
  <c r="I159" i="39"/>
  <c r="J159" i="39"/>
  <c r="K159" i="39"/>
  <c r="L159" i="39"/>
  <c r="M159" i="39"/>
  <c r="N159" i="39"/>
  <c r="O159" i="39"/>
  <c r="F160" i="39"/>
  <c r="G160" i="39"/>
  <c r="H160" i="39"/>
  <c r="I160" i="39"/>
  <c r="J160" i="39"/>
  <c r="K160" i="39"/>
  <c r="L160" i="39"/>
  <c r="M160" i="39"/>
  <c r="N160" i="39"/>
  <c r="O160" i="39"/>
  <c r="F161" i="39"/>
  <c r="G161" i="39"/>
  <c r="H161" i="39"/>
  <c r="I161" i="39"/>
  <c r="J161" i="39"/>
  <c r="K161" i="39"/>
  <c r="L161" i="39"/>
  <c r="M161" i="39"/>
  <c r="N161" i="39"/>
  <c r="O161" i="39"/>
  <c r="F162" i="39"/>
  <c r="G162" i="39"/>
  <c r="H162" i="39"/>
  <c r="I162" i="39"/>
  <c r="J162" i="39"/>
  <c r="K162" i="39"/>
  <c r="L162" i="39"/>
  <c r="M162" i="39"/>
  <c r="N162" i="39"/>
  <c r="O162" i="39"/>
  <c r="F163" i="39"/>
  <c r="G163" i="39"/>
  <c r="H163" i="39"/>
  <c r="I163" i="39"/>
  <c r="J163" i="39"/>
  <c r="K163" i="39"/>
  <c r="L163" i="39"/>
  <c r="M163" i="39"/>
  <c r="N163" i="39"/>
  <c r="O163" i="39"/>
  <c r="F164" i="39"/>
  <c r="G164" i="39"/>
  <c r="H164" i="39"/>
  <c r="I164" i="39"/>
  <c r="J164" i="39"/>
  <c r="K164" i="39"/>
  <c r="L164" i="39"/>
  <c r="M164" i="39"/>
  <c r="N164" i="39"/>
  <c r="O164" i="39"/>
  <c r="F165" i="39"/>
  <c r="G165" i="39"/>
  <c r="H165" i="39"/>
  <c r="I165" i="39"/>
  <c r="J165" i="39"/>
  <c r="K165" i="39"/>
  <c r="L165" i="39"/>
  <c r="M165" i="39"/>
  <c r="N165" i="39"/>
  <c r="O165" i="39"/>
  <c r="F166" i="39"/>
  <c r="G166" i="39"/>
  <c r="H166" i="39"/>
  <c r="I166" i="39"/>
  <c r="J166" i="39"/>
  <c r="K166" i="39"/>
  <c r="L166" i="39"/>
  <c r="M166" i="39"/>
  <c r="N166" i="39"/>
  <c r="O166" i="39"/>
  <c r="F167" i="39"/>
  <c r="G167" i="39"/>
  <c r="H167" i="39"/>
  <c r="I167" i="39"/>
  <c r="J167" i="39"/>
  <c r="K167" i="39"/>
  <c r="L167" i="39"/>
  <c r="M167" i="39"/>
  <c r="N167" i="39"/>
  <c r="O167" i="39"/>
  <c r="F168" i="39"/>
  <c r="G168" i="39"/>
  <c r="H168" i="39"/>
  <c r="I168" i="39"/>
  <c r="J168" i="39"/>
  <c r="K168" i="39"/>
  <c r="L168" i="39"/>
  <c r="M168" i="39"/>
  <c r="N168" i="39"/>
  <c r="O168" i="39"/>
  <c r="F169" i="39"/>
  <c r="G169" i="39"/>
  <c r="H169" i="39"/>
  <c r="I169" i="39"/>
  <c r="J169" i="39"/>
  <c r="K169" i="39"/>
  <c r="L169" i="39"/>
  <c r="M169" i="39"/>
  <c r="N169" i="39"/>
  <c r="O169" i="39"/>
  <c r="F170" i="39"/>
  <c r="G170" i="39"/>
  <c r="H170" i="39"/>
  <c r="I170" i="39"/>
  <c r="J170" i="39"/>
  <c r="K170" i="39"/>
  <c r="L170" i="39"/>
  <c r="M170" i="39"/>
  <c r="N170" i="39"/>
  <c r="O170" i="39"/>
  <c r="E170" i="39"/>
  <c r="E169" i="39"/>
  <c r="E168" i="39"/>
  <c r="E167" i="39"/>
  <c r="E166" i="39"/>
  <c r="E165" i="39"/>
  <c r="E164" i="39"/>
  <c r="E163" i="39"/>
  <c r="E162" i="39"/>
  <c r="E161" i="39"/>
  <c r="E160" i="39"/>
  <c r="E159" i="39"/>
  <c r="E158" i="39"/>
  <c r="E157" i="39"/>
  <c r="E156" i="39"/>
  <c r="E155" i="39"/>
  <c r="E154" i="39"/>
  <c r="E153" i="39"/>
  <c r="E152" i="39"/>
  <c r="E151" i="39"/>
  <c r="E150" i="39"/>
  <c r="E149" i="39"/>
  <c r="E148" i="39"/>
  <c r="E147" i="39"/>
  <c r="E146" i="39"/>
  <c r="E145" i="39"/>
  <c r="E144" i="39"/>
  <c r="E143" i="39"/>
  <c r="E142" i="39"/>
  <c r="E141" i="39"/>
  <c r="E140" i="39"/>
  <c r="E139" i="39"/>
  <c r="E138" i="39"/>
  <c r="E137" i="39"/>
  <c r="E136" i="39"/>
  <c r="E135" i="39"/>
  <c r="E134" i="39"/>
  <c r="E133" i="39"/>
  <c r="E132" i="39"/>
  <c r="E131" i="39"/>
  <c r="E130" i="39"/>
  <c r="E129" i="39"/>
  <c r="E128" i="39"/>
  <c r="E127" i="39"/>
  <c r="E126" i="39"/>
  <c r="E125" i="39"/>
  <c r="E124" i="39"/>
  <c r="E123" i="39"/>
  <c r="E122" i="39"/>
  <c r="E121" i="39"/>
  <c r="F121" i="38"/>
  <c r="G121" i="38"/>
  <c r="H121" i="38"/>
  <c r="I121" i="38"/>
  <c r="J121" i="38"/>
  <c r="K121" i="38"/>
  <c r="L121" i="38"/>
  <c r="M121" i="38"/>
  <c r="N121" i="38"/>
  <c r="O121" i="38"/>
  <c r="F122" i="38"/>
  <c r="G122" i="38"/>
  <c r="H122" i="38"/>
  <c r="I122" i="38"/>
  <c r="J122" i="38"/>
  <c r="K122" i="38"/>
  <c r="L122" i="38"/>
  <c r="M122" i="38"/>
  <c r="N122" i="38"/>
  <c r="O122" i="38"/>
  <c r="F123" i="38"/>
  <c r="G123" i="38"/>
  <c r="H123" i="38"/>
  <c r="I123" i="38"/>
  <c r="J123" i="38"/>
  <c r="K123" i="38"/>
  <c r="L123" i="38"/>
  <c r="M123" i="38"/>
  <c r="N123" i="38"/>
  <c r="O123" i="38"/>
  <c r="F124" i="38"/>
  <c r="G124" i="38"/>
  <c r="H124" i="38"/>
  <c r="I124" i="38"/>
  <c r="J124" i="38"/>
  <c r="K124" i="38"/>
  <c r="L124" i="38"/>
  <c r="M124" i="38"/>
  <c r="N124" i="38"/>
  <c r="O124" i="38"/>
  <c r="F125" i="38"/>
  <c r="G125" i="38"/>
  <c r="H125" i="38"/>
  <c r="I125" i="38"/>
  <c r="J125" i="38"/>
  <c r="K125" i="38"/>
  <c r="L125" i="38"/>
  <c r="M125" i="38"/>
  <c r="N125" i="38"/>
  <c r="O125" i="38"/>
  <c r="F126" i="38"/>
  <c r="G126" i="38"/>
  <c r="H126" i="38"/>
  <c r="I126" i="38"/>
  <c r="J126" i="38"/>
  <c r="K126" i="38"/>
  <c r="L126" i="38"/>
  <c r="M126" i="38"/>
  <c r="N126" i="38"/>
  <c r="O126" i="38"/>
  <c r="F127" i="38"/>
  <c r="G127" i="38"/>
  <c r="H127" i="38"/>
  <c r="I127" i="38"/>
  <c r="J127" i="38"/>
  <c r="K127" i="38"/>
  <c r="L127" i="38"/>
  <c r="M127" i="38"/>
  <c r="N127" i="38"/>
  <c r="O127" i="38"/>
  <c r="F128" i="38"/>
  <c r="G128" i="38"/>
  <c r="H128" i="38"/>
  <c r="I128" i="38"/>
  <c r="J128" i="38"/>
  <c r="K128" i="38"/>
  <c r="L128" i="38"/>
  <c r="M128" i="38"/>
  <c r="N128" i="38"/>
  <c r="O128" i="38"/>
  <c r="F129" i="38"/>
  <c r="G129" i="38"/>
  <c r="H129" i="38"/>
  <c r="I129" i="38"/>
  <c r="J129" i="38"/>
  <c r="K129" i="38"/>
  <c r="L129" i="38"/>
  <c r="M129" i="38"/>
  <c r="N129" i="38"/>
  <c r="O129" i="38"/>
  <c r="F130" i="38"/>
  <c r="G130" i="38"/>
  <c r="H130" i="38"/>
  <c r="I130" i="38"/>
  <c r="J130" i="38"/>
  <c r="K130" i="38"/>
  <c r="L130" i="38"/>
  <c r="M130" i="38"/>
  <c r="N130" i="38"/>
  <c r="O130" i="38"/>
  <c r="F131" i="38"/>
  <c r="G131" i="38"/>
  <c r="H131" i="38"/>
  <c r="I131" i="38"/>
  <c r="J131" i="38"/>
  <c r="K131" i="38"/>
  <c r="L131" i="38"/>
  <c r="M131" i="38"/>
  <c r="N131" i="38"/>
  <c r="O131" i="38"/>
  <c r="F132" i="38"/>
  <c r="G132" i="38"/>
  <c r="H132" i="38"/>
  <c r="I132" i="38"/>
  <c r="J132" i="38"/>
  <c r="K132" i="38"/>
  <c r="L132" i="38"/>
  <c r="M132" i="38"/>
  <c r="N132" i="38"/>
  <c r="O132" i="38"/>
  <c r="F133" i="38"/>
  <c r="G133" i="38"/>
  <c r="H133" i="38"/>
  <c r="I133" i="38"/>
  <c r="J133" i="38"/>
  <c r="K133" i="38"/>
  <c r="L133" i="38"/>
  <c r="M133" i="38"/>
  <c r="N133" i="38"/>
  <c r="O133" i="38"/>
  <c r="F134" i="38"/>
  <c r="G134" i="38"/>
  <c r="H134" i="38"/>
  <c r="I134" i="38"/>
  <c r="J134" i="38"/>
  <c r="K134" i="38"/>
  <c r="L134" i="38"/>
  <c r="M134" i="38"/>
  <c r="N134" i="38"/>
  <c r="O134" i="38"/>
  <c r="F135" i="38"/>
  <c r="G135" i="38"/>
  <c r="H135" i="38"/>
  <c r="I135" i="38"/>
  <c r="J135" i="38"/>
  <c r="K135" i="38"/>
  <c r="L135" i="38"/>
  <c r="M135" i="38"/>
  <c r="N135" i="38"/>
  <c r="O135" i="38"/>
  <c r="F136" i="38"/>
  <c r="G136" i="38"/>
  <c r="H136" i="38"/>
  <c r="I136" i="38"/>
  <c r="J136" i="38"/>
  <c r="K136" i="38"/>
  <c r="L136" i="38"/>
  <c r="M136" i="38"/>
  <c r="N136" i="38"/>
  <c r="O136" i="38"/>
  <c r="F137" i="38"/>
  <c r="G137" i="38"/>
  <c r="H137" i="38"/>
  <c r="I137" i="38"/>
  <c r="J137" i="38"/>
  <c r="K137" i="38"/>
  <c r="L137" i="38"/>
  <c r="M137" i="38"/>
  <c r="N137" i="38"/>
  <c r="O137" i="38"/>
  <c r="F138" i="38"/>
  <c r="G138" i="38"/>
  <c r="H138" i="38"/>
  <c r="I138" i="38"/>
  <c r="J138" i="38"/>
  <c r="K138" i="38"/>
  <c r="L138" i="38"/>
  <c r="M138" i="38"/>
  <c r="N138" i="38"/>
  <c r="O138" i="38"/>
  <c r="F139" i="38"/>
  <c r="G139" i="38"/>
  <c r="H139" i="38"/>
  <c r="I139" i="38"/>
  <c r="J139" i="38"/>
  <c r="K139" i="38"/>
  <c r="L139" i="38"/>
  <c r="M139" i="38"/>
  <c r="N139" i="38"/>
  <c r="O139" i="38"/>
  <c r="F140" i="38"/>
  <c r="G140" i="38"/>
  <c r="H140" i="38"/>
  <c r="I140" i="38"/>
  <c r="J140" i="38"/>
  <c r="K140" i="38"/>
  <c r="L140" i="38"/>
  <c r="M140" i="38"/>
  <c r="N140" i="38"/>
  <c r="O140" i="38"/>
  <c r="F141" i="38"/>
  <c r="G141" i="38"/>
  <c r="H141" i="38"/>
  <c r="I141" i="38"/>
  <c r="J141" i="38"/>
  <c r="K141" i="38"/>
  <c r="L141" i="38"/>
  <c r="M141" i="38"/>
  <c r="N141" i="38"/>
  <c r="O141" i="38"/>
  <c r="F142" i="38"/>
  <c r="G142" i="38"/>
  <c r="H142" i="38"/>
  <c r="I142" i="38"/>
  <c r="J142" i="38"/>
  <c r="K142" i="38"/>
  <c r="L142" i="38"/>
  <c r="M142" i="38"/>
  <c r="N142" i="38"/>
  <c r="O142" i="38"/>
  <c r="F143" i="38"/>
  <c r="G143" i="38"/>
  <c r="H143" i="38"/>
  <c r="I143" i="38"/>
  <c r="J143" i="38"/>
  <c r="K143" i="38"/>
  <c r="L143" i="38"/>
  <c r="M143" i="38"/>
  <c r="N143" i="38"/>
  <c r="O143" i="38"/>
  <c r="F144" i="38"/>
  <c r="G144" i="38"/>
  <c r="H144" i="38"/>
  <c r="I144" i="38"/>
  <c r="J144" i="38"/>
  <c r="K144" i="38"/>
  <c r="L144" i="38"/>
  <c r="M144" i="38"/>
  <c r="N144" i="38"/>
  <c r="O144" i="38"/>
  <c r="F145" i="38"/>
  <c r="G145" i="38"/>
  <c r="H145" i="38"/>
  <c r="I145" i="38"/>
  <c r="J145" i="38"/>
  <c r="K145" i="38"/>
  <c r="L145" i="38"/>
  <c r="M145" i="38"/>
  <c r="N145" i="38"/>
  <c r="O145" i="38"/>
  <c r="F146" i="38"/>
  <c r="G146" i="38"/>
  <c r="H146" i="38"/>
  <c r="I146" i="38"/>
  <c r="J146" i="38"/>
  <c r="K146" i="38"/>
  <c r="L146" i="38"/>
  <c r="M146" i="38"/>
  <c r="N146" i="38"/>
  <c r="O146" i="38"/>
  <c r="F147" i="38"/>
  <c r="G147" i="38"/>
  <c r="H147" i="38"/>
  <c r="I147" i="38"/>
  <c r="J147" i="38"/>
  <c r="K147" i="38"/>
  <c r="L147" i="38"/>
  <c r="M147" i="38"/>
  <c r="N147" i="38"/>
  <c r="O147" i="38"/>
  <c r="F148" i="38"/>
  <c r="G148" i="38"/>
  <c r="H148" i="38"/>
  <c r="I148" i="38"/>
  <c r="J148" i="38"/>
  <c r="K148" i="38"/>
  <c r="L148" i="38"/>
  <c r="M148" i="38"/>
  <c r="N148" i="38"/>
  <c r="O148" i="38"/>
  <c r="F149" i="38"/>
  <c r="G149" i="38"/>
  <c r="H149" i="38"/>
  <c r="I149" i="38"/>
  <c r="J149" i="38"/>
  <c r="K149" i="38"/>
  <c r="L149" i="38"/>
  <c r="M149" i="38"/>
  <c r="N149" i="38"/>
  <c r="O149" i="38"/>
  <c r="F150" i="38"/>
  <c r="G150" i="38"/>
  <c r="H150" i="38"/>
  <c r="I150" i="38"/>
  <c r="J150" i="38"/>
  <c r="K150" i="38"/>
  <c r="L150" i="38"/>
  <c r="M150" i="38"/>
  <c r="N150" i="38"/>
  <c r="O150" i="38"/>
  <c r="F151" i="38"/>
  <c r="G151" i="38"/>
  <c r="H151" i="38"/>
  <c r="I151" i="38"/>
  <c r="J151" i="38"/>
  <c r="K151" i="38"/>
  <c r="L151" i="38"/>
  <c r="M151" i="38"/>
  <c r="N151" i="38"/>
  <c r="O151" i="38"/>
  <c r="F152" i="38"/>
  <c r="G152" i="38"/>
  <c r="H152" i="38"/>
  <c r="I152" i="38"/>
  <c r="J152" i="38"/>
  <c r="K152" i="38"/>
  <c r="L152" i="38"/>
  <c r="M152" i="38"/>
  <c r="N152" i="38"/>
  <c r="O152" i="38"/>
  <c r="F153" i="38"/>
  <c r="G153" i="38"/>
  <c r="H153" i="38"/>
  <c r="I153" i="38"/>
  <c r="J153" i="38"/>
  <c r="K153" i="38"/>
  <c r="L153" i="38"/>
  <c r="M153" i="38"/>
  <c r="N153" i="38"/>
  <c r="O153" i="38"/>
  <c r="F154" i="38"/>
  <c r="G154" i="38"/>
  <c r="H154" i="38"/>
  <c r="I154" i="38"/>
  <c r="J154" i="38"/>
  <c r="K154" i="38"/>
  <c r="L154" i="38"/>
  <c r="M154" i="38"/>
  <c r="N154" i="38"/>
  <c r="O154" i="38"/>
  <c r="F155" i="38"/>
  <c r="G155" i="38"/>
  <c r="H155" i="38"/>
  <c r="I155" i="38"/>
  <c r="J155" i="38"/>
  <c r="K155" i="38"/>
  <c r="L155" i="38"/>
  <c r="M155" i="38"/>
  <c r="N155" i="38"/>
  <c r="O155" i="38"/>
  <c r="F156" i="38"/>
  <c r="G156" i="38"/>
  <c r="H156" i="38"/>
  <c r="I156" i="38"/>
  <c r="J156" i="38"/>
  <c r="K156" i="38"/>
  <c r="L156" i="38"/>
  <c r="M156" i="38"/>
  <c r="N156" i="38"/>
  <c r="O156" i="38"/>
  <c r="F157" i="38"/>
  <c r="G157" i="38"/>
  <c r="H157" i="38"/>
  <c r="I157" i="38"/>
  <c r="J157" i="38"/>
  <c r="K157" i="38"/>
  <c r="L157" i="38"/>
  <c r="M157" i="38"/>
  <c r="N157" i="38"/>
  <c r="O157" i="38"/>
  <c r="F158" i="38"/>
  <c r="G158" i="38"/>
  <c r="H158" i="38"/>
  <c r="I158" i="38"/>
  <c r="J158" i="38"/>
  <c r="K158" i="38"/>
  <c r="L158" i="38"/>
  <c r="M158" i="38"/>
  <c r="N158" i="38"/>
  <c r="O158" i="38"/>
  <c r="F159" i="38"/>
  <c r="G159" i="38"/>
  <c r="H159" i="38"/>
  <c r="I159" i="38"/>
  <c r="J159" i="38"/>
  <c r="K159" i="38"/>
  <c r="L159" i="38"/>
  <c r="M159" i="38"/>
  <c r="N159" i="38"/>
  <c r="O159" i="38"/>
  <c r="F160" i="38"/>
  <c r="G160" i="38"/>
  <c r="H160" i="38"/>
  <c r="I160" i="38"/>
  <c r="J160" i="38"/>
  <c r="K160" i="38"/>
  <c r="L160" i="38"/>
  <c r="M160" i="38"/>
  <c r="N160" i="38"/>
  <c r="O160" i="38"/>
  <c r="F161" i="38"/>
  <c r="G161" i="38"/>
  <c r="H161" i="38"/>
  <c r="I161" i="38"/>
  <c r="J161" i="38"/>
  <c r="K161" i="38"/>
  <c r="L161" i="38"/>
  <c r="M161" i="38"/>
  <c r="N161" i="38"/>
  <c r="O161" i="38"/>
  <c r="F162" i="38"/>
  <c r="G162" i="38"/>
  <c r="H162" i="38"/>
  <c r="I162" i="38"/>
  <c r="J162" i="38"/>
  <c r="K162" i="38"/>
  <c r="L162" i="38"/>
  <c r="M162" i="38"/>
  <c r="N162" i="38"/>
  <c r="O162" i="38"/>
  <c r="F163" i="38"/>
  <c r="G163" i="38"/>
  <c r="H163" i="38"/>
  <c r="I163" i="38"/>
  <c r="J163" i="38"/>
  <c r="K163" i="38"/>
  <c r="L163" i="38"/>
  <c r="M163" i="38"/>
  <c r="N163" i="38"/>
  <c r="O163" i="38"/>
  <c r="F164" i="38"/>
  <c r="G164" i="38"/>
  <c r="H164" i="38"/>
  <c r="I164" i="38"/>
  <c r="J164" i="38"/>
  <c r="K164" i="38"/>
  <c r="L164" i="38"/>
  <c r="M164" i="38"/>
  <c r="N164" i="38"/>
  <c r="O164" i="38"/>
  <c r="F165" i="38"/>
  <c r="G165" i="38"/>
  <c r="H165" i="38"/>
  <c r="I165" i="38"/>
  <c r="J165" i="38"/>
  <c r="K165" i="38"/>
  <c r="L165" i="38"/>
  <c r="M165" i="38"/>
  <c r="N165" i="38"/>
  <c r="O165" i="38"/>
  <c r="F166" i="38"/>
  <c r="G166" i="38"/>
  <c r="H166" i="38"/>
  <c r="I166" i="38"/>
  <c r="J166" i="38"/>
  <c r="K166" i="38"/>
  <c r="L166" i="38"/>
  <c r="M166" i="38"/>
  <c r="N166" i="38"/>
  <c r="O166" i="38"/>
  <c r="F167" i="38"/>
  <c r="G167" i="38"/>
  <c r="H167" i="38"/>
  <c r="I167" i="38"/>
  <c r="J167" i="38"/>
  <c r="K167" i="38"/>
  <c r="L167" i="38"/>
  <c r="M167" i="38"/>
  <c r="N167" i="38"/>
  <c r="O167" i="38"/>
  <c r="F168" i="38"/>
  <c r="G168" i="38"/>
  <c r="H168" i="38"/>
  <c r="I168" i="38"/>
  <c r="J168" i="38"/>
  <c r="K168" i="38"/>
  <c r="L168" i="38"/>
  <c r="M168" i="38"/>
  <c r="N168" i="38"/>
  <c r="O168" i="38"/>
  <c r="F169" i="38"/>
  <c r="G169" i="38"/>
  <c r="H169" i="38"/>
  <c r="I169" i="38"/>
  <c r="J169" i="38"/>
  <c r="K169" i="38"/>
  <c r="L169" i="38"/>
  <c r="M169" i="38"/>
  <c r="N169" i="38"/>
  <c r="O169" i="38"/>
  <c r="F170" i="38"/>
  <c r="G170" i="38"/>
  <c r="H170" i="38"/>
  <c r="I170" i="38"/>
  <c r="J170" i="38"/>
  <c r="K170" i="38"/>
  <c r="L170" i="38"/>
  <c r="M170" i="38"/>
  <c r="N170" i="38"/>
  <c r="O170" i="38"/>
  <c r="L171" i="38"/>
  <c r="E144" i="38"/>
  <c r="E142" i="38"/>
  <c r="E139" i="38"/>
  <c r="E135" i="38"/>
  <c r="E131" i="38"/>
  <c r="E170" i="38"/>
  <c r="E169" i="38"/>
  <c r="E168" i="38"/>
  <c r="E165" i="38"/>
  <c r="E160" i="38"/>
  <c r="E158" i="38"/>
  <c r="E157" i="38"/>
  <c r="E156" i="38"/>
  <c r="E155" i="38"/>
  <c r="E154" i="38"/>
  <c r="E153" i="38"/>
  <c r="E152" i="38"/>
  <c r="E151" i="38"/>
  <c r="E167" i="38"/>
  <c r="E166" i="38"/>
  <c r="E164" i="38"/>
  <c r="E163" i="38"/>
  <c r="E162" i="38"/>
  <c r="E161" i="38"/>
  <c r="E159" i="38"/>
  <c r="E143" i="38"/>
  <c r="E145" i="38"/>
  <c r="E146" i="38"/>
  <c r="E147" i="38"/>
  <c r="E148" i="38"/>
  <c r="E149" i="38"/>
  <c r="E150" i="38"/>
  <c r="E141" i="38"/>
  <c r="E140" i="38"/>
  <c r="E122" i="38"/>
  <c r="E123" i="38"/>
  <c r="E124" i="38"/>
  <c r="E125" i="38"/>
  <c r="E126" i="38"/>
  <c r="E127" i="38"/>
  <c r="E128" i="38"/>
  <c r="E129" i="38"/>
  <c r="E130" i="38"/>
  <c r="E132" i="38"/>
  <c r="E133" i="38"/>
  <c r="E134" i="38"/>
  <c r="E136" i="38"/>
  <c r="E137" i="38"/>
  <c r="E138" i="38"/>
  <c r="E121" i="38"/>
  <c r="F113" i="37"/>
  <c r="G113" i="37"/>
  <c r="H113" i="37"/>
  <c r="I113" i="37"/>
  <c r="J113" i="37"/>
  <c r="K113" i="37"/>
  <c r="L113" i="37"/>
  <c r="M113" i="37"/>
  <c r="N113" i="37"/>
  <c r="O113" i="37"/>
  <c r="F114" i="37"/>
  <c r="G114" i="37"/>
  <c r="H114" i="37"/>
  <c r="I114" i="37"/>
  <c r="J114" i="37"/>
  <c r="K114" i="37"/>
  <c r="L114" i="37"/>
  <c r="M114" i="37"/>
  <c r="N114" i="37"/>
  <c r="O114" i="37"/>
  <c r="F115" i="37"/>
  <c r="G115" i="37"/>
  <c r="H115" i="37"/>
  <c r="I115" i="37"/>
  <c r="J115" i="37"/>
  <c r="K115" i="37"/>
  <c r="L115" i="37"/>
  <c r="M115" i="37"/>
  <c r="N115" i="37"/>
  <c r="O115" i="37"/>
  <c r="F116" i="37"/>
  <c r="G116" i="37"/>
  <c r="H116" i="37"/>
  <c r="I116" i="37"/>
  <c r="J116" i="37"/>
  <c r="K116" i="37"/>
  <c r="L116" i="37"/>
  <c r="M116" i="37"/>
  <c r="N116" i="37"/>
  <c r="O116" i="37"/>
  <c r="F117" i="37"/>
  <c r="G117" i="37"/>
  <c r="H117" i="37"/>
  <c r="I117" i="37"/>
  <c r="J117" i="37"/>
  <c r="K117" i="37"/>
  <c r="L117" i="37"/>
  <c r="M117" i="37"/>
  <c r="N117" i="37"/>
  <c r="O117" i="37"/>
  <c r="F118" i="37"/>
  <c r="G118" i="37"/>
  <c r="H118" i="37"/>
  <c r="I118" i="37"/>
  <c r="J118" i="37"/>
  <c r="K118" i="37"/>
  <c r="L118" i="37"/>
  <c r="M118" i="37"/>
  <c r="N118" i="37"/>
  <c r="O118" i="37"/>
  <c r="F119" i="37"/>
  <c r="G119" i="37"/>
  <c r="H119" i="37"/>
  <c r="I119" i="37"/>
  <c r="J119" i="37"/>
  <c r="K119" i="37"/>
  <c r="L119" i="37"/>
  <c r="M119" i="37"/>
  <c r="N119" i="37"/>
  <c r="O119" i="37"/>
  <c r="F120" i="37"/>
  <c r="G120" i="37"/>
  <c r="H120" i="37"/>
  <c r="I120" i="37"/>
  <c r="J120" i="37"/>
  <c r="K120" i="37"/>
  <c r="L120" i="37"/>
  <c r="M120" i="37"/>
  <c r="N120" i="37"/>
  <c r="O120" i="37"/>
  <c r="F121" i="37"/>
  <c r="G121" i="37"/>
  <c r="H121" i="37"/>
  <c r="I121" i="37"/>
  <c r="J121" i="37"/>
  <c r="K121" i="37"/>
  <c r="L121" i="37"/>
  <c r="M121" i="37"/>
  <c r="N121" i="37"/>
  <c r="O121" i="37"/>
  <c r="F122" i="37"/>
  <c r="G122" i="37"/>
  <c r="H122" i="37"/>
  <c r="I122" i="37"/>
  <c r="J122" i="37"/>
  <c r="K122" i="37"/>
  <c r="L122" i="37"/>
  <c r="M122" i="37"/>
  <c r="N122" i="37"/>
  <c r="O122" i="37"/>
  <c r="F123" i="37"/>
  <c r="G123" i="37"/>
  <c r="H123" i="37"/>
  <c r="I123" i="37"/>
  <c r="J123" i="37"/>
  <c r="K123" i="37"/>
  <c r="L123" i="37"/>
  <c r="M123" i="37"/>
  <c r="N123" i="37"/>
  <c r="O123" i="37"/>
  <c r="F124" i="37"/>
  <c r="G124" i="37"/>
  <c r="H124" i="37"/>
  <c r="I124" i="37"/>
  <c r="J124" i="37"/>
  <c r="K124" i="37"/>
  <c r="L124" i="37"/>
  <c r="M124" i="37"/>
  <c r="N124" i="37"/>
  <c r="O124" i="37"/>
  <c r="F125" i="37"/>
  <c r="G125" i="37"/>
  <c r="H125" i="37"/>
  <c r="I125" i="37"/>
  <c r="J125" i="37"/>
  <c r="K125" i="37"/>
  <c r="L125" i="37"/>
  <c r="M125" i="37"/>
  <c r="N125" i="37"/>
  <c r="O125" i="37"/>
  <c r="F126" i="37"/>
  <c r="G126" i="37"/>
  <c r="H126" i="37"/>
  <c r="I126" i="37"/>
  <c r="J126" i="37"/>
  <c r="K126" i="37"/>
  <c r="L126" i="37"/>
  <c r="M126" i="37"/>
  <c r="N126" i="37"/>
  <c r="O126" i="37"/>
  <c r="F127" i="37"/>
  <c r="G127" i="37"/>
  <c r="H127" i="37"/>
  <c r="I127" i="37"/>
  <c r="J127" i="37"/>
  <c r="K127" i="37"/>
  <c r="L127" i="37"/>
  <c r="M127" i="37"/>
  <c r="N127" i="37"/>
  <c r="O127" i="37"/>
  <c r="F128" i="37"/>
  <c r="G128" i="37"/>
  <c r="H128" i="37"/>
  <c r="I128" i="37"/>
  <c r="J128" i="37"/>
  <c r="K128" i="37"/>
  <c r="L128" i="37"/>
  <c r="M128" i="37"/>
  <c r="N128" i="37"/>
  <c r="O128" i="37"/>
  <c r="F129" i="37"/>
  <c r="G129" i="37"/>
  <c r="H129" i="37"/>
  <c r="I129" i="37"/>
  <c r="J129" i="37"/>
  <c r="K129" i="37"/>
  <c r="L129" i="37"/>
  <c r="M129" i="37"/>
  <c r="N129" i="37"/>
  <c r="O129" i="37"/>
  <c r="F130" i="37"/>
  <c r="G130" i="37"/>
  <c r="H130" i="37"/>
  <c r="I130" i="37"/>
  <c r="J130" i="37"/>
  <c r="K130" i="37"/>
  <c r="L130" i="37"/>
  <c r="M130" i="37"/>
  <c r="N130" i="37"/>
  <c r="O130" i="37"/>
  <c r="F131" i="37"/>
  <c r="G131" i="37"/>
  <c r="H131" i="37"/>
  <c r="I131" i="37"/>
  <c r="J131" i="37"/>
  <c r="K131" i="37"/>
  <c r="L131" i="37"/>
  <c r="M131" i="37"/>
  <c r="N131" i="37"/>
  <c r="O131" i="37"/>
  <c r="F132" i="37"/>
  <c r="G132" i="37"/>
  <c r="H132" i="37"/>
  <c r="I132" i="37"/>
  <c r="J132" i="37"/>
  <c r="K132" i="37"/>
  <c r="L132" i="37"/>
  <c r="M132" i="37"/>
  <c r="N132" i="37"/>
  <c r="O132" i="37"/>
  <c r="F133" i="37"/>
  <c r="G133" i="37"/>
  <c r="H133" i="37"/>
  <c r="I133" i="37"/>
  <c r="J133" i="37"/>
  <c r="K133" i="37"/>
  <c r="L133" i="37"/>
  <c r="M133" i="37"/>
  <c r="N133" i="37"/>
  <c r="O133" i="37"/>
  <c r="F134" i="37"/>
  <c r="G134" i="37"/>
  <c r="H134" i="37"/>
  <c r="I134" i="37"/>
  <c r="J134" i="37"/>
  <c r="K134" i="37"/>
  <c r="L134" i="37"/>
  <c r="M134" i="37"/>
  <c r="N134" i="37"/>
  <c r="O134" i="37"/>
  <c r="F135" i="37"/>
  <c r="G135" i="37"/>
  <c r="H135" i="37"/>
  <c r="I135" i="37"/>
  <c r="J135" i="37"/>
  <c r="K135" i="37"/>
  <c r="L135" i="37"/>
  <c r="M135" i="37"/>
  <c r="N135" i="37"/>
  <c r="O135" i="37"/>
  <c r="F136" i="37"/>
  <c r="G136" i="37"/>
  <c r="H136" i="37"/>
  <c r="I136" i="37"/>
  <c r="J136" i="37"/>
  <c r="K136" i="37"/>
  <c r="L136" i="37"/>
  <c r="M136" i="37"/>
  <c r="N136" i="37"/>
  <c r="O136" i="37"/>
  <c r="F137" i="37"/>
  <c r="G137" i="37"/>
  <c r="H137" i="37"/>
  <c r="I137" i="37"/>
  <c r="J137" i="37"/>
  <c r="K137" i="37"/>
  <c r="L137" i="37"/>
  <c r="M137" i="37"/>
  <c r="N137" i="37"/>
  <c r="O137" i="37"/>
  <c r="F138" i="37"/>
  <c r="G138" i="37"/>
  <c r="H138" i="37"/>
  <c r="I138" i="37"/>
  <c r="J138" i="37"/>
  <c r="K138" i="37"/>
  <c r="L138" i="37"/>
  <c r="M138" i="37"/>
  <c r="N138" i="37"/>
  <c r="O138" i="37"/>
  <c r="F139" i="37"/>
  <c r="G139" i="37"/>
  <c r="H139" i="37"/>
  <c r="I139" i="37"/>
  <c r="J139" i="37"/>
  <c r="K139" i="37"/>
  <c r="L139" i="37"/>
  <c r="M139" i="37"/>
  <c r="N139" i="37"/>
  <c r="O139" i="37"/>
  <c r="F140" i="37"/>
  <c r="G140" i="37"/>
  <c r="H140" i="37"/>
  <c r="I140" i="37"/>
  <c r="J140" i="37"/>
  <c r="K140" i="37"/>
  <c r="L140" i="37"/>
  <c r="M140" i="37"/>
  <c r="N140" i="37"/>
  <c r="O140" i="37"/>
  <c r="F141" i="37"/>
  <c r="G141" i="37"/>
  <c r="H141" i="37"/>
  <c r="I141" i="37"/>
  <c r="J141" i="37"/>
  <c r="K141" i="37"/>
  <c r="L141" i="37"/>
  <c r="M141" i="37"/>
  <c r="N141" i="37"/>
  <c r="O141" i="37"/>
  <c r="F142" i="37"/>
  <c r="G142" i="37"/>
  <c r="H142" i="37"/>
  <c r="I142" i="37"/>
  <c r="J142" i="37"/>
  <c r="K142" i="37"/>
  <c r="L142" i="37"/>
  <c r="M142" i="37"/>
  <c r="N142" i="37"/>
  <c r="O142" i="37"/>
  <c r="F143" i="37"/>
  <c r="G143" i="37"/>
  <c r="H143" i="37"/>
  <c r="I143" i="37"/>
  <c r="J143" i="37"/>
  <c r="K143" i="37"/>
  <c r="L143" i="37"/>
  <c r="M143" i="37"/>
  <c r="N143" i="37"/>
  <c r="O143" i="37"/>
  <c r="F144" i="37"/>
  <c r="G144" i="37"/>
  <c r="H144" i="37"/>
  <c r="I144" i="37"/>
  <c r="J144" i="37"/>
  <c r="K144" i="37"/>
  <c r="L144" i="37"/>
  <c r="M144" i="37"/>
  <c r="N144" i="37"/>
  <c r="O144" i="37"/>
  <c r="F145" i="37"/>
  <c r="G145" i="37"/>
  <c r="H145" i="37"/>
  <c r="I145" i="37"/>
  <c r="J145" i="37"/>
  <c r="K145" i="37"/>
  <c r="L145" i="37"/>
  <c r="M145" i="37"/>
  <c r="N145" i="37"/>
  <c r="O145" i="37"/>
  <c r="F146" i="37"/>
  <c r="G146" i="37"/>
  <c r="H146" i="37"/>
  <c r="I146" i="37"/>
  <c r="J146" i="37"/>
  <c r="K146" i="37"/>
  <c r="L146" i="37"/>
  <c r="M146" i="37"/>
  <c r="N146" i="37"/>
  <c r="O146" i="37"/>
  <c r="F147" i="37"/>
  <c r="G147" i="37"/>
  <c r="H147" i="37"/>
  <c r="I147" i="37"/>
  <c r="J147" i="37"/>
  <c r="K147" i="37"/>
  <c r="L147" i="37"/>
  <c r="M147" i="37"/>
  <c r="N147" i="37"/>
  <c r="O147" i="37"/>
  <c r="F148" i="37"/>
  <c r="G148" i="37"/>
  <c r="H148" i="37"/>
  <c r="I148" i="37"/>
  <c r="J148" i="37"/>
  <c r="K148" i="37"/>
  <c r="L148" i="37"/>
  <c r="M148" i="37"/>
  <c r="N148" i="37"/>
  <c r="O148" i="37"/>
  <c r="F149" i="37"/>
  <c r="G149" i="37"/>
  <c r="H149" i="37"/>
  <c r="I149" i="37"/>
  <c r="J149" i="37"/>
  <c r="K149" i="37"/>
  <c r="L149" i="37"/>
  <c r="M149" i="37"/>
  <c r="N149" i="37"/>
  <c r="O149" i="37"/>
  <c r="F150" i="37"/>
  <c r="G150" i="37"/>
  <c r="H150" i="37"/>
  <c r="I150" i="37"/>
  <c r="J150" i="37"/>
  <c r="K150" i="37"/>
  <c r="L150" i="37"/>
  <c r="M150" i="37"/>
  <c r="N150" i="37"/>
  <c r="O150" i="37"/>
  <c r="F151" i="37"/>
  <c r="G151" i="37"/>
  <c r="H151" i="37"/>
  <c r="I151" i="37"/>
  <c r="J151" i="37"/>
  <c r="K151" i="37"/>
  <c r="L151" i="37"/>
  <c r="M151" i="37"/>
  <c r="N151" i="37"/>
  <c r="O151" i="37"/>
  <c r="F152" i="37"/>
  <c r="G152" i="37"/>
  <c r="H152" i="37"/>
  <c r="I152" i="37"/>
  <c r="J152" i="37"/>
  <c r="K152" i="37"/>
  <c r="L152" i="37"/>
  <c r="M152" i="37"/>
  <c r="N152" i="37"/>
  <c r="O152" i="37"/>
  <c r="F153" i="37"/>
  <c r="G153" i="37"/>
  <c r="H153" i="37"/>
  <c r="I153" i="37"/>
  <c r="J153" i="37"/>
  <c r="K153" i="37"/>
  <c r="L153" i="37"/>
  <c r="M153" i="37"/>
  <c r="N153" i="37"/>
  <c r="O153" i="37"/>
  <c r="F154" i="37"/>
  <c r="G154" i="37"/>
  <c r="H154" i="37"/>
  <c r="I154" i="37"/>
  <c r="J154" i="37"/>
  <c r="K154" i="37"/>
  <c r="L154" i="37"/>
  <c r="M154" i="37"/>
  <c r="N154" i="37"/>
  <c r="O154" i="37"/>
  <c r="F155" i="37"/>
  <c r="G155" i="37"/>
  <c r="H155" i="37"/>
  <c r="I155" i="37"/>
  <c r="J155" i="37"/>
  <c r="K155" i="37"/>
  <c r="L155" i="37"/>
  <c r="M155" i="37"/>
  <c r="N155" i="37"/>
  <c r="O155" i="37"/>
  <c r="F156" i="37"/>
  <c r="G156" i="37"/>
  <c r="H156" i="37"/>
  <c r="I156" i="37"/>
  <c r="J156" i="37"/>
  <c r="K156" i="37"/>
  <c r="L156" i="37"/>
  <c r="M156" i="37"/>
  <c r="N156" i="37"/>
  <c r="O156" i="37"/>
  <c r="F157" i="37"/>
  <c r="G157" i="37"/>
  <c r="H157" i="37"/>
  <c r="I157" i="37"/>
  <c r="J157" i="37"/>
  <c r="K157" i="37"/>
  <c r="L157" i="37"/>
  <c r="M157" i="37"/>
  <c r="N157" i="37"/>
  <c r="O157" i="37"/>
  <c r="F158" i="37"/>
  <c r="G158" i="37"/>
  <c r="H158" i="37"/>
  <c r="I158" i="37"/>
  <c r="J158" i="37"/>
  <c r="K158" i="37"/>
  <c r="L158" i="37"/>
  <c r="M158" i="37"/>
  <c r="N158" i="37"/>
  <c r="O158" i="37"/>
  <c r="F159" i="37"/>
  <c r="G159" i="37"/>
  <c r="H159" i="37"/>
  <c r="I159" i="37"/>
  <c r="J159" i="37"/>
  <c r="K159" i="37"/>
  <c r="L159" i="37"/>
  <c r="M159" i="37"/>
  <c r="N159" i="37"/>
  <c r="O159" i="37"/>
  <c r="F160" i="37"/>
  <c r="G160" i="37"/>
  <c r="H160" i="37"/>
  <c r="I160" i="37"/>
  <c r="J160" i="37"/>
  <c r="K160" i="37"/>
  <c r="L160" i="37"/>
  <c r="M160" i="37"/>
  <c r="N160" i="37"/>
  <c r="O160" i="37"/>
  <c r="F161" i="37"/>
  <c r="G161" i="37"/>
  <c r="H161" i="37"/>
  <c r="I161" i="37"/>
  <c r="J161" i="37"/>
  <c r="K161" i="37"/>
  <c r="L161" i="37"/>
  <c r="M161" i="37"/>
  <c r="N161" i="37"/>
  <c r="O161" i="37"/>
  <c r="F162" i="37"/>
  <c r="G162" i="37"/>
  <c r="H162" i="37"/>
  <c r="I162" i="37"/>
  <c r="J162" i="37"/>
  <c r="K162" i="37"/>
  <c r="L162" i="37"/>
  <c r="M162" i="37"/>
  <c r="N162" i="37"/>
  <c r="O162" i="37"/>
  <c r="O163" i="37"/>
  <c r="E131" i="37"/>
  <c r="E147" i="37"/>
  <c r="E152" i="37"/>
  <c r="E138" i="37"/>
  <c r="E139" i="37"/>
  <c r="E140" i="37"/>
  <c r="E141" i="37"/>
  <c r="E142" i="37"/>
  <c r="E137" i="37"/>
  <c r="E136" i="37"/>
  <c r="E135" i="37"/>
  <c r="E134" i="37"/>
  <c r="E133" i="37"/>
  <c r="E143" i="37"/>
  <c r="E144" i="37"/>
  <c r="E123" i="37"/>
  <c r="E162" i="37"/>
  <c r="E161" i="37"/>
  <c r="E160" i="37"/>
  <c r="E159" i="37"/>
  <c r="E158" i="37"/>
  <c r="E157" i="37"/>
  <c r="E156" i="37"/>
  <c r="E155" i="37"/>
  <c r="E151" i="37"/>
  <c r="E150" i="37"/>
  <c r="E154" i="37"/>
  <c r="E153" i="37"/>
  <c r="E149" i="37"/>
  <c r="E148" i="37"/>
  <c r="E127" i="37"/>
  <c r="E146" i="37"/>
  <c r="E145" i="37"/>
  <c r="E114" i="37"/>
  <c r="E115" i="37"/>
  <c r="E116" i="37"/>
  <c r="E117" i="37"/>
  <c r="E118" i="37"/>
  <c r="E119" i="37"/>
  <c r="E120" i="37"/>
  <c r="E121" i="37"/>
  <c r="E122" i="37"/>
  <c r="E124" i="37"/>
  <c r="E125" i="37"/>
  <c r="E126" i="37"/>
  <c r="E128" i="37"/>
  <c r="E129" i="37"/>
  <c r="E130" i="37"/>
  <c r="E132" i="37"/>
  <c r="E113" i="37"/>
  <c r="E83" i="36"/>
  <c r="F83" i="36"/>
  <c r="G83" i="36"/>
  <c r="H83" i="36"/>
  <c r="I83" i="36"/>
  <c r="J83" i="36"/>
  <c r="K83" i="36"/>
  <c r="L83" i="36"/>
  <c r="M83" i="36"/>
  <c r="N83" i="36"/>
  <c r="O83" i="36"/>
  <c r="P83" i="36"/>
  <c r="Q83" i="36"/>
  <c r="R83" i="36"/>
  <c r="S83" i="36"/>
  <c r="T83" i="36"/>
  <c r="U83" i="36"/>
  <c r="V83" i="36"/>
  <c r="W83" i="36"/>
  <c r="X83" i="36"/>
  <c r="Y83" i="36"/>
  <c r="Z83" i="36"/>
  <c r="E84" i="36"/>
  <c r="F84" i="36"/>
  <c r="G84" i="36"/>
  <c r="H84" i="36"/>
  <c r="I84" i="36"/>
  <c r="J84" i="36"/>
  <c r="K84" i="36"/>
  <c r="L84" i="36"/>
  <c r="M84" i="36"/>
  <c r="N84" i="36"/>
  <c r="O84" i="36"/>
  <c r="P84" i="36"/>
  <c r="Q84" i="36"/>
  <c r="R84" i="36"/>
  <c r="S84" i="36"/>
  <c r="T84" i="36"/>
  <c r="U84" i="36"/>
  <c r="V84" i="36"/>
  <c r="W84" i="36"/>
  <c r="X84" i="36"/>
  <c r="Y84" i="36"/>
  <c r="Z84" i="36"/>
  <c r="E85" i="36"/>
  <c r="F85" i="36"/>
  <c r="G85" i="36"/>
  <c r="H85" i="36"/>
  <c r="I85" i="36"/>
  <c r="J85" i="36"/>
  <c r="K85" i="36"/>
  <c r="L85" i="36"/>
  <c r="M85" i="36"/>
  <c r="N85" i="36"/>
  <c r="O85" i="36"/>
  <c r="O133" i="36" s="1"/>
  <c r="P85" i="36"/>
  <c r="Q85" i="36"/>
  <c r="R85" i="36"/>
  <c r="S85" i="36"/>
  <c r="T85" i="36"/>
  <c r="U85" i="36"/>
  <c r="V85" i="36"/>
  <c r="W85" i="36"/>
  <c r="X85" i="36"/>
  <c r="Y85" i="36"/>
  <c r="Z85" i="36"/>
  <c r="E86" i="36"/>
  <c r="F86" i="36"/>
  <c r="G86" i="36"/>
  <c r="H86" i="36"/>
  <c r="I86" i="36"/>
  <c r="J86" i="36"/>
  <c r="K86" i="36"/>
  <c r="L86" i="36"/>
  <c r="M86" i="36"/>
  <c r="N86" i="36"/>
  <c r="O86" i="36"/>
  <c r="P86" i="36"/>
  <c r="Q86" i="36"/>
  <c r="R86" i="36"/>
  <c r="S86" i="36"/>
  <c r="T86" i="36"/>
  <c r="U86" i="36"/>
  <c r="V86" i="36"/>
  <c r="W86" i="36"/>
  <c r="X86" i="36"/>
  <c r="Y86" i="36"/>
  <c r="Z86" i="36"/>
  <c r="E87" i="36"/>
  <c r="F87" i="36"/>
  <c r="G87" i="36"/>
  <c r="H87" i="36"/>
  <c r="I87" i="36"/>
  <c r="J87" i="36"/>
  <c r="K87" i="36"/>
  <c r="L87" i="36"/>
  <c r="M87" i="36"/>
  <c r="N87" i="36"/>
  <c r="O87" i="36"/>
  <c r="P87" i="36"/>
  <c r="Q87" i="36"/>
  <c r="R87" i="36"/>
  <c r="S87" i="36"/>
  <c r="T87" i="36"/>
  <c r="U87" i="36"/>
  <c r="V87" i="36"/>
  <c r="W87" i="36"/>
  <c r="X87" i="36"/>
  <c r="Y87" i="36"/>
  <c r="Z87" i="36"/>
  <c r="E88" i="36"/>
  <c r="F88" i="36"/>
  <c r="G88" i="36"/>
  <c r="H88" i="36"/>
  <c r="I88" i="36"/>
  <c r="J88" i="36"/>
  <c r="K88" i="36"/>
  <c r="L88" i="36"/>
  <c r="M88" i="36"/>
  <c r="N88" i="36"/>
  <c r="O88" i="36"/>
  <c r="P88" i="36"/>
  <c r="Q88" i="36"/>
  <c r="R88" i="36"/>
  <c r="S88" i="36"/>
  <c r="T88" i="36"/>
  <c r="U88" i="36"/>
  <c r="V88" i="36"/>
  <c r="W88" i="36"/>
  <c r="X88" i="36"/>
  <c r="Y88" i="36"/>
  <c r="Z88" i="36"/>
  <c r="E89" i="36"/>
  <c r="F89" i="36"/>
  <c r="G89" i="36"/>
  <c r="H89" i="36"/>
  <c r="I89" i="36"/>
  <c r="J89" i="36"/>
  <c r="K89" i="36"/>
  <c r="L89" i="36"/>
  <c r="M89" i="36"/>
  <c r="N89" i="36"/>
  <c r="O89" i="36"/>
  <c r="P89" i="36"/>
  <c r="Q89" i="36"/>
  <c r="R89" i="36"/>
  <c r="S89" i="36"/>
  <c r="T89" i="36"/>
  <c r="U89" i="36"/>
  <c r="V89" i="36"/>
  <c r="W89" i="36"/>
  <c r="X89" i="36"/>
  <c r="Y89" i="36"/>
  <c r="Z89" i="36"/>
  <c r="E90" i="36"/>
  <c r="F90" i="36"/>
  <c r="G90" i="36"/>
  <c r="H90" i="36"/>
  <c r="I90" i="36"/>
  <c r="J90" i="36"/>
  <c r="K90" i="36"/>
  <c r="L90" i="36"/>
  <c r="M90" i="36"/>
  <c r="N90" i="36"/>
  <c r="O90" i="36"/>
  <c r="P90" i="36"/>
  <c r="Q90" i="36"/>
  <c r="R90" i="36"/>
  <c r="S90" i="36"/>
  <c r="T90" i="36"/>
  <c r="U90" i="36"/>
  <c r="V90" i="36"/>
  <c r="W90" i="36"/>
  <c r="X90" i="36"/>
  <c r="Y90" i="36"/>
  <c r="Z90" i="36"/>
  <c r="E91" i="36"/>
  <c r="F91" i="36"/>
  <c r="G91" i="36"/>
  <c r="H91" i="36"/>
  <c r="I91" i="36"/>
  <c r="J91" i="36"/>
  <c r="K91" i="36"/>
  <c r="L91" i="36"/>
  <c r="M91" i="36"/>
  <c r="N91" i="36"/>
  <c r="O91" i="36"/>
  <c r="P91" i="36"/>
  <c r="Q91" i="36"/>
  <c r="R91" i="36"/>
  <c r="S91" i="36"/>
  <c r="T91" i="36"/>
  <c r="U91" i="36"/>
  <c r="V91" i="36"/>
  <c r="W91" i="36"/>
  <c r="X91" i="36"/>
  <c r="Y91" i="36"/>
  <c r="Z91" i="36"/>
  <c r="E92" i="36"/>
  <c r="F92" i="36"/>
  <c r="G92" i="36"/>
  <c r="H92" i="36"/>
  <c r="I92" i="36"/>
  <c r="J92" i="36"/>
  <c r="K92" i="36"/>
  <c r="L92" i="36"/>
  <c r="M92" i="36"/>
  <c r="N92" i="36"/>
  <c r="O92" i="36"/>
  <c r="P92" i="36"/>
  <c r="Q92" i="36"/>
  <c r="R92" i="36"/>
  <c r="S92" i="36"/>
  <c r="T92" i="36"/>
  <c r="U92" i="36"/>
  <c r="V92" i="36"/>
  <c r="W92" i="36"/>
  <c r="X92" i="36"/>
  <c r="Y92" i="36"/>
  <c r="Z92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R93" i="36"/>
  <c r="S93" i="36"/>
  <c r="T93" i="36"/>
  <c r="U93" i="36"/>
  <c r="V93" i="36"/>
  <c r="W93" i="36"/>
  <c r="X93" i="36"/>
  <c r="Y93" i="36"/>
  <c r="Z93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R94" i="36"/>
  <c r="S94" i="36"/>
  <c r="T94" i="36"/>
  <c r="U94" i="36"/>
  <c r="V94" i="36"/>
  <c r="W94" i="36"/>
  <c r="X94" i="36"/>
  <c r="Y94" i="36"/>
  <c r="Z94" i="36"/>
  <c r="E95" i="36"/>
  <c r="F95" i="36"/>
  <c r="G95" i="36"/>
  <c r="H95" i="36"/>
  <c r="I95" i="36"/>
  <c r="J95" i="36"/>
  <c r="K95" i="36"/>
  <c r="L95" i="36"/>
  <c r="M95" i="36"/>
  <c r="N95" i="36"/>
  <c r="O95" i="36"/>
  <c r="P95" i="36"/>
  <c r="Q95" i="36"/>
  <c r="R95" i="36"/>
  <c r="S95" i="36"/>
  <c r="T95" i="36"/>
  <c r="U95" i="36"/>
  <c r="V95" i="36"/>
  <c r="W95" i="36"/>
  <c r="X95" i="36"/>
  <c r="Y95" i="36"/>
  <c r="Z95" i="36"/>
  <c r="E96" i="36"/>
  <c r="F96" i="36"/>
  <c r="G96" i="36"/>
  <c r="H96" i="36"/>
  <c r="I96" i="36"/>
  <c r="J96" i="36"/>
  <c r="K96" i="36"/>
  <c r="L96" i="36"/>
  <c r="M96" i="36"/>
  <c r="N96" i="36"/>
  <c r="O96" i="36"/>
  <c r="P96" i="36"/>
  <c r="Q96" i="36"/>
  <c r="R96" i="36"/>
  <c r="S96" i="36"/>
  <c r="T96" i="36"/>
  <c r="U96" i="36"/>
  <c r="V96" i="36"/>
  <c r="W96" i="36"/>
  <c r="X96" i="36"/>
  <c r="Y96" i="36"/>
  <c r="Z96" i="36"/>
  <c r="E97" i="36"/>
  <c r="F97" i="36"/>
  <c r="G97" i="36"/>
  <c r="H97" i="36"/>
  <c r="I97" i="36"/>
  <c r="J97" i="36"/>
  <c r="K97" i="36"/>
  <c r="L97" i="36"/>
  <c r="M97" i="36"/>
  <c r="N97" i="36"/>
  <c r="O97" i="36"/>
  <c r="P97" i="36"/>
  <c r="Q97" i="36"/>
  <c r="R97" i="36"/>
  <c r="S97" i="36"/>
  <c r="T97" i="36"/>
  <c r="U97" i="36"/>
  <c r="V97" i="36"/>
  <c r="W97" i="36"/>
  <c r="X97" i="36"/>
  <c r="Y97" i="36"/>
  <c r="Z97" i="36"/>
  <c r="E98" i="36"/>
  <c r="F98" i="36"/>
  <c r="G98" i="36"/>
  <c r="H98" i="36"/>
  <c r="I98" i="36"/>
  <c r="J98" i="36"/>
  <c r="K98" i="36"/>
  <c r="L98" i="36"/>
  <c r="M98" i="36"/>
  <c r="N98" i="36"/>
  <c r="O98" i="36"/>
  <c r="P98" i="36"/>
  <c r="Q98" i="36"/>
  <c r="R98" i="36"/>
  <c r="S98" i="36"/>
  <c r="T98" i="36"/>
  <c r="U98" i="36"/>
  <c r="V98" i="36"/>
  <c r="W98" i="36"/>
  <c r="X98" i="36"/>
  <c r="Y98" i="36"/>
  <c r="Z98" i="36"/>
  <c r="E99" i="36"/>
  <c r="F99" i="36"/>
  <c r="G99" i="36"/>
  <c r="H99" i="36"/>
  <c r="I99" i="36"/>
  <c r="J99" i="36"/>
  <c r="K99" i="36"/>
  <c r="L99" i="36"/>
  <c r="M99" i="36"/>
  <c r="N99" i="36"/>
  <c r="O99" i="36"/>
  <c r="P99" i="36"/>
  <c r="Q99" i="36"/>
  <c r="R99" i="36"/>
  <c r="S99" i="36"/>
  <c r="T99" i="36"/>
  <c r="U99" i="36"/>
  <c r="V99" i="36"/>
  <c r="W99" i="36"/>
  <c r="X99" i="36"/>
  <c r="Y99" i="36"/>
  <c r="Z99" i="36"/>
  <c r="E100" i="36"/>
  <c r="F100" i="36"/>
  <c r="G100" i="36"/>
  <c r="H100" i="36"/>
  <c r="I100" i="36"/>
  <c r="J100" i="36"/>
  <c r="K100" i="36"/>
  <c r="L100" i="36"/>
  <c r="M100" i="36"/>
  <c r="N100" i="36"/>
  <c r="O100" i="36"/>
  <c r="P100" i="36"/>
  <c r="Q100" i="36"/>
  <c r="R100" i="36"/>
  <c r="S100" i="36"/>
  <c r="T100" i="36"/>
  <c r="U100" i="36"/>
  <c r="V100" i="36"/>
  <c r="W100" i="36"/>
  <c r="X100" i="36"/>
  <c r="Y100" i="36"/>
  <c r="Z100" i="36"/>
  <c r="E101" i="36"/>
  <c r="F101" i="36"/>
  <c r="G101" i="36"/>
  <c r="H101" i="36"/>
  <c r="I101" i="36"/>
  <c r="J101" i="36"/>
  <c r="K101" i="36"/>
  <c r="L101" i="36"/>
  <c r="M101" i="36"/>
  <c r="N101" i="36"/>
  <c r="O101" i="36"/>
  <c r="P101" i="36"/>
  <c r="Q101" i="36"/>
  <c r="R101" i="36"/>
  <c r="S101" i="36"/>
  <c r="T101" i="36"/>
  <c r="U101" i="36"/>
  <c r="V101" i="36"/>
  <c r="W101" i="36"/>
  <c r="X101" i="36"/>
  <c r="Y101" i="36"/>
  <c r="Z101" i="36"/>
  <c r="E102" i="36"/>
  <c r="F102" i="36"/>
  <c r="G102" i="36"/>
  <c r="H102" i="36"/>
  <c r="I102" i="36"/>
  <c r="J102" i="36"/>
  <c r="K102" i="36"/>
  <c r="L102" i="36"/>
  <c r="M102" i="36"/>
  <c r="N102" i="36"/>
  <c r="O102" i="36"/>
  <c r="P102" i="36"/>
  <c r="Q102" i="36"/>
  <c r="R102" i="36"/>
  <c r="S102" i="36"/>
  <c r="T102" i="36"/>
  <c r="U102" i="36"/>
  <c r="V102" i="36"/>
  <c r="W102" i="36"/>
  <c r="X102" i="36"/>
  <c r="Y102" i="36"/>
  <c r="Z102" i="36"/>
  <c r="E103" i="36"/>
  <c r="F103" i="36"/>
  <c r="G103" i="36"/>
  <c r="H103" i="36"/>
  <c r="I103" i="36"/>
  <c r="J103" i="36"/>
  <c r="K103" i="36"/>
  <c r="L103" i="36"/>
  <c r="M103" i="36"/>
  <c r="N103" i="36"/>
  <c r="O103" i="36"/>
  <c r="P103" i="36"/>
  <c r="Q103" i="36"/>
  <c r="R103" i="36"/>
  <c r="S103" i="36"/>
  <c r="T103" i="36"/>
  <c r="U103" i="36"/>
  <c r="V103" i="36"/>
  <c r="W103" i="36"/>
  <c r="X103" i="36"/>
  <c r="Y103" i="36"/>
  <c r="Z103" i="36"/>
  <c r="E104" i="36"/>
  <c r="F104" i="36"/>
  <c r="G104" i="36"/>
  <c r="H104" i="36"/>
  <c r="I104" i="36"/>
  <c r="J104" i="36"/>
  <c r="K104" i="36"/>
  <c r="L104" i="36"/>
  <c r="M104" i="36"/>
  <c r="N104" i="36"/>
  <c r="O104" i="36"/>
  <c r="P104" i="36"/>
  <c r="Q104" i="36"/>
  <c r="R104" i="36"/>
  <c r="S104" i="36"/>
  <c r="T104" i="36"/>
  <c r="U104" i="36"/>
  <c r="V104" i="36"/>
  <c r="W104" i="36"/>
  <c r="X104" i="36"/>
  <c r="Y104" i="36"/>
  <c r="Z104" i="36"/>
  <c r="E105" i="36"/>
  <c r="F105" i="36"/>
  <c r="G105" i="36"/>
  <c r="H105" i="36"/>
  <c r="I105" i="36"/>
  <c r="J105" i="36"/>
  <c r="K105" i="36"/>
  <c r="L105" i="36"/>
  <c r="M105" i="36"/>
  <c r="N105" i="36"/>
  <c r="O105" i="36"/>
  <c r="P105" i="36"/>
  <c r="Q105" i="36"/>
  <c r="R105" i="36"/>
  <c r="S105" i="36"/>
  <c r="T105" i="36"/>
  <c r="U105" i="36"/>
  <c r="V105" i="36"/>
  <c r="W105" i="36"/>
  <c r="X105" i="36"/>
  <c r="Y105" i="36"/>
  <c r="Z105" i="36"/>
  <c r="E106" i="36"/>
  <c r="F106" i="36"/>
  <c r="G106" i="36"/>
  <c r="H106" i="36"/>
  <c r="I106" i="36"/>
  <c r="J106" i="36"/>
  <c r="K106" i="36"/>
  <c r="L106" i="36"/>
  <c r="M106" i="36"/>
  <c r="N106" i="36"/>
  <c r="O106" i="36"/>
  <c r="P106" i="36"/>
  <c r="Q106" i="36"/>
  <c r="R106" i="36"/>
  <c r="S106" i="36"/>
  <c r="T106" i="36"/>
  <c r="U106" i="36"/>
  <c r="V106" i="36"/>
  <c r="W106" i="36"/>
  <c r="X106" i="36"/>
  <c r="Y106" i="36"/>
  <c r="Z106" i="36"/>
  <c r="E107" i="36"/>
  <c r="F107" i="36"/>
  <c r="G107" i="36"/>
  <c r="H107" i="36"/>
  <c r="I107" i="36"/>
  <c r="J107" i="36"/>
  <c r="K107" i="36"/>
  <c r="L107" i="36"/>
  <c r="M107" i="36"/>
  <c r="N107" i="36"/>
  <c r="O107" i="36"/>
  <c r="P107" i="36"/>
  <c r="Q107" i="36"/>
  <c r="R107" i="36"/>
  <c r="S107" i="36"/>
  <c r="T107" i="36"/>
  <c r="U107" i="36"/>
  <c r="V107" i="36"/>
  <c r="W107" i="36"/>
  <c r="X107" i="36"/>
  <c r="Y107" i="36"/>
  <c r="Z107" i="36"/>
  <c r="E108" i="36"/>
  <c r="F108" i="36"/>
  <c r="G108" i="36"/>
  <c r="H108" i="36"/>
  <c r="I108" i="36"/>
  <c r="J108" i="36"/>
  <c r="K108" i="36"/>
  <c r="L108" i="36"/>
  <c r="M108" i="36"/>
  <c r="N108" i="36"/>
  <c r="O108" i="36"/>
  <c r="P108" i="36"/>
  <c r="Q108" i="36"/>
  <c r="R108" i="36"/>
  <c r="S108" i="36"/>
  <c r="T108" i="36"/>
  <c r="U108" i="36"/>
  <c r="V108" i="36"/>
  <c r="W108" i="36"/>
  <c r="X108" i="36"/>
  <c r="Y108" i="36"/>
  <c r="Z108" i="36"/>
  <c r="E109" i="36"/>
  <c r="F109" i="36"/>
  <c r="G109" i="36"/>
  <c r="H109" i="36"/>
  <c r="I109" i="36"/>
  <c r="J109" i="36"/>
  <c r="K109" i="36"/>
  <c r="L109" i="36"/>
  <c r="M109" i="36"/>
  <c r="N109" i="36"/>
  <c r="O109" i="36"/>
  <c r="P109" i="36"/>
  <c r="Q109" i="36"/>
  <c r="R109" i="36"/>
  <c r="S109" i="36"/>
  <c r="T109" i="36"/>
  <c r="U109" i="36"/>
  <c r="V109" i="36"/>
  <c r="W109" i="36"/>
  <c r="X109" i="36"/>
  <c r="Y109" i="36"/>
  <c r="Z109" i="36"/>
  <c r="E110" i="36"/>
  <c r="F110" i="36"/>
  <c r="G110" i="36"/>
  <c r="H110" i="36"/>
  <c r="I110" i="36"/>
  <c r="J110" i="36"/>
  <c r="K110" i="36"/>
  <c r="L110" i="36"/>
  <c r="M110" i="36"/>
  <c r="N110" i="36"/>
  <c r="O110" i="36"/>
  <c r="P110" i="36"/>
  <c r="Q110" i="36"/>
  <c r="R110" i="36"/>
  <c r="S110" i="36"/>
  <c r="T110" i="36"/>
  <c r="U110" i="36"/>
  <c r="V110" i="36"/>
  <c r="W110" i="36"/>
  <c r="X110" i="36"/>
  <c r="Y110" i="36"/>
  <c r="Z110" i="36"/>
  <c r="E111" i="36"/>
  <c r="F111" i="36"/>
  <c r="G111" i="36"/>
  <c r="H111" i="36"/>
  <c r="I111" i="36"/>
  <c r="J111" i="36"/>
  <c r="K111" i="36"/>
  <c r="L111" i="36"/>
  <c r="M111" i="36"/>
  <c r="N111" i="36"/>
  <c r="O111" i="36"/>
  <c r="P111" i="36"/>
  <c r="Q111" i="36"/>
  <c r="R111" i="36"/>
  <c r="S111" i="36"/>
  <c r="T111" i="36"/>
  <c r="U111" i="36"/>
  <c r="V111" i="36"/>
  <c r="W111" i="36"/>
  <c r="X111" i="36"/>
  <c r="Y111" i="36"/>
  <c r="Z111" i="36"/>
  <c r="E112" i="36"/>
  <c r="F112" i="36"/>
  <c r="G112" i="36"/>
  <c r="H112" i="36"/>
  <c r="I112" i="36"/>
  <c r="J112" i="36"/>
  <c r="K112" i="36"/>
  <c r="L112" i="36"/>
  <c r="M112" i="36"/>
  <c r="N112" i="36"/>
  <c r="O112" i="36"/>
  <c r="P112" i="36"/>
  <c r="Q112" i="36"/>
  <c r="R112" i="36"/>
  <c r="S112" i="36"/>
  <c r="T112" i="36"/>
  <c r="U112" i="36"/>
  <c r="V112" i="36"/>
  <c r="W112" i="36"/>
  <c r="X112" i="36"/>
  <c r="Y112" i="36"/>
  <c r="Z112" i="36"/>
  <c r="E113" i="36"/>
  <c r="F113" i="36"/>
  <c r="G113" i="36"/>
  <c r="H113" i="36"/>
  <c r="I113" i="36"/>
  <c r="J113" i="36"/>
  <c r="K113" i="36"/>
  <c r="L113" i="36"/>
  <c r="M113" i="36"/>
  <c r="N113" i="36"/>
  <c r="O113" i="36"/>
  <c r="P113" i="36"/>
  <c r="Q113" i="36"/>
  <c r="R113" i="36"/>
  <c r="S113" i="36"/>
  <c r="T113" i="36"/>
  <c r="U113" i="36"/>
  <c r="V113" i="36"/>
  <c r="W113" i="36"/>
  <c r="X113" i="36"/>
  <c r="Y113" i="36"/>
  <c r="Z113" i="36"/>
  <c r="E114" i="36"/>
  <c r="F114" i="36"/>
  <c r="G114" i="36"/>
  <c r="H114" i="36"/>
  <c r="I114" i="36"/>
  <c r="J114" i="36"/>
  <c r="K114" i="36"/>
  <c r="L114" i="36"/>
  <c r="M114" i="36"/>
  <c r="N114" i="36"/>
  <c r="O114" i="36"/>
  <c r="P114" i="36"/>
  <c r="Q114" i="36"/>
  <c r="R114" i="36"/>
  <c r="S114" i="36"/>
  <c r="T114" i="36"/>
  <c r="U114" i="36"/>
  <c r="V114" i="36"/>
  <c r="W114" i="36"/>
  <c r="X114" i="36"/>
  <c r="Y114" i="36"/>
  <c r="Z114" i="36"/>
  <c r="E115" i="36"/>
  <c r="F115" i="36"/>
  <c r="G115" i="36"/>
  <c r="H115" i="36"/>
  <c r="I115" i="36"/>
  <c r="J115" i="36"/>
  <c r="K115" i="36"/>
  <c r="L115" i="36"/>
  <c r="M115" i="36"/>
  <c r="N115" i="36"/>
  <c r="O115" i="36"/>
  <c r="P115" i="36"/>
  <c r="Q115" i="36"/>
  <c r="R115" i="36"/>
  <c r="S115" i="36"/>
  <c r="T115" i="36"/>
  <c r="U115" i="36"/>
  <c r="V115" i="36"/>
  <c r="W115" i="36"/>
  <c r="X115" i="36"/>
  <c r="Y115" i="36"/>
  <c r="Z115" i="36"/>
  <c r="E116" i="36"/>
  <c r="F116" i="36"/>
  <c r="G116" i="36"/>
  <c r="H116" i="36"/>
  <c r="I116" i="36"/>
  <c r="J116" i="36"/>
  <c r="K116" i="36"/>
  <c r="L116" i="36"/>
  <c r="M116" i="36"/>
  <c r="N116" i="36"/>
  <c r="O116" i="36"/>
  <c r="P116" i="36"/>
  <c r="Q116" i="36"/>
  <c r="R116" i="36"/>
  <c r="S116" i="36"/>
  <c r="T116" i="36"/>
  <c r="U116" i="36"/>
  <c r="V116" i="36"/>
  <c r="W116" i="36"/>
  <c r="X116" i="36"/>
  <c r="Y116" i="36"/>
  <c r="Z116" i="36"/>
  <c r="E117" i="36"/>
  <c r="F117" i="36"/>
  <c r="G117" i="36"/>
  <c r="H117" i="36"/>
  <c r="I117" i="36"/>
  <c r="J117" i="36"/>
  <c r="K117" i="36"/>
  <c r="L117" i="36"/>
  <c r="M117" i="36"/>
  <c r="N117" i="36"/>
  <c r="O117" i="36"/>
  <c r="P117" i="36"/>
  <c r="Q117" i="36"/>
  <c r="R117" i="36"/>
  <c r="S117" i="36"/>
  <c r="T117" i="36"/>
  <c r="U117" i="36"/>
  <c r="V117" i="36"/>
  <c r="W117" i="36"/>
  <c r="X117" i="36"/>
  <c r="Y117" i="36"/>
  <c r="Z117" i="36"/>
  <c r="E118" i="36"/>
  <c r="F118" i="36"/>
  <c r="G118" i="36"/>
  <c r="H118" i="36"/>
  <c r="I118" i="36"/>
  <c r="J118" i="36"/>
  <c r="K118" i="36"/>
  <c r="L118" i="36"/>
  <c r="M118" i="36"/>
  <c r="N118" i="36"/>
  <c r="O118" i="36"/>
  <c r="P118" i="36"/>
  <c r="Q118" i="36"/>
  <c r="R118" i="36"/>
  <c r="S118" i="36"/>
  <c r="T118" i="36"/>
  <c r="U118" i="36"/>
  <c r="V118" i="36"/>
  <c r="W118" i="36"/>
  <c r="X118" i="36"/>
  <c r="Y118" i="36"/>
  <c r="Z118" i="36"/>
  <c r="E119" i="36"/>
  <c r="F119" i="36"/>
  <c r="G119" i="36"/>
  <c r="H119" i="36"/>
  <c r="I119" i="36"/>
  <c r="J119" i="36"/>
  <c r="K119" i="36"/>
  <c r="L119" i="36"/>
  <c r="M119" i="36"/>
  <c r="N119" i="36"/>
  <c r="O119" i="36"/>
  <c r="P119" i="36"/>
  <c r="Q119" i="36"/>
  <c r="R119" i="36"/>
  <c r="S119" i="36"/>
  <c r="T119" i="36"/>
  <c r="U119" i="36"/>
  <c r="V119" i="36"/>
  <c r="W119" i="36"/>
  <c r="X119" i="36"/>
  <c r="Y119" i="36"/>
  <c r="Z119" i="36"/>
  <c r="E120" i="36"/>
  <c r="F120" i="36"/>
  <c r="G120" i="36"/>
  <c r="H120" i="36"/>
  <c r="I120" i="36"/>
  <c r="J120" i="36"/>
  <c r="K120" i="36"/>
  <c r="L120" i="36"/>
  <c r="M120" i="36"/>
  <c r="N120" i="36"/>
  <c r="O120" i="36"/>
  <c r="P120" i="36"/>
  <c r="Q120" i="36"/>
  <c r="R120" i="36"/>
  <c r="S120" i="36"/>
  <c r="T120" i="36"/>
  <c r="U120" i="36"/>
  <c r="V120" i="36"/>
  <c r="W120" i="36"/>
  <c r="X120" i="36"/>
  <c r="Y120" i="36"/>
  <c r="Z120" i="36"/>
  <c r="E121" i="36"/>
  <c r="F121" i="36"/>
  <c r="G121" i="36"/>
  <c r="H121" i="36"/>
  <c r="I121" i="36"/>
  <c r="J121" i="36"/>
  <c r="K121" i="36"/>
  <c r="L121" i="36"/>
  <c r="M121" i="36"/>
  <c r="N121" i="36"/>
  <c r="O121" i="36"/>
  <c r="P121" i="36"/>
  <c r="Q121" i="36"/>
  <c r="R121" i="36"/>
  <c r="S121" i="36"/>
  <c r="T121" i="36"/>
  <c r="U121" i="36"/>
  <c r="V121" i="36"/>
  <c r="W121" i="36"/>
  <c r="X121" i="36"/>
  <c r="Y121" i="36"/>
  <c r="Z121" i="36"/>
  <c r="E122" i="36"/>
  <c r="F122" i="36"/>
  <c r="G122" i="36"/>
  <c r="H122" i="36"/>
  <c r="I122" i="36"/>
  <c r="J122" i="36"/>
  <c r="K122" i="36"/>
  <c r="L122" i="36"/>
  <c r="M122" i="36"/>
  <c r="N122" i="36"/>
  <c r="O122" i="36"/>
  <c r="P122" i="36"/>
  <c r="Q122" i="36"/>
  <c r="R122" i="36"/>
  <c r="S122" i="36"/>
  <c r="T122" i="36"/>
  <c r="U122" i="36"/>
  <c r="V122" i="36"/>
  <c r="W122" i="36"/>
  <c r="X122" i="36"/>
  <c r="Y122" i="36"/>
  <c r="Z122" i="36"/>
  <c r="E123" i="36"/>
  <c r="F123" i="36"/>
  <c r="G123" i="36"/>
  <c r="H123" i="36"/>
  <c r="I123" i="36"/>
  <c r="J123" i="36"/>
  <c r="K123" i="36"/>
  <c r="L123" i="36"/>
  <c r="M123" i="36"/>
  <c r="N123" i="36"/>
  <c r="O123" i="36"/>
  <c r="P123" i="36"/>
  <c r="Q123" i="36"/>
  <c r="R123" i="36"/>
  <c r="S123" i="36"/>
  <c r="T123" i="36"/>
  <c r="U123" i="36"/>
  <c r="V123" i="36"/>
  <c r="W123" i="36"/>
  <c r="X123" i="36"/>
  <c r="Y123" i="36"/>
  <c r="Z123" i="36"/>
  <c r="E124" i="36"/>
  <c r="F124" i="36"/>
  <c r="G124" i="36"/>
  <c r="H124" i="36"/>
  <c r="I124" i="36"/>
  <c r="J124" i="36"/>
  <c r="K124" i="36"/>
  <c r="L124" i="36"/>
  <c r="M124" i="36"/>
  <c r="N124" i="36"/>
  <c r="O124" i="36"/>
  <c r="P124" i="36"/>
  <c r="Q124" i="36"/>
  <c r="R124" i="36"/>
  <c r="S124" i="36"/>
  <c r="T124" i="36"/>
  <c r="U124" i="36"/>
  <c r="V124" i="36"/>
  <c r="W124" i="36"/>
  <c r="X124" i="36"/>
  <c r="Y124" i="36"/>
  <c r="Z124" i="36"/>
  <c r="E125" i="36"/>
  <c r="F125" i="36"/>
  <c r="G125" i="36"/>
  <c r="H125" i="36"/>
  <c r="I125" i="36"/>
  <c r="J125" i="36"/>
  <c r="K125" i="36"/>
  <c r="L125" i="36"/>
  <c r="M125" i="36"/>
  <c r="N125" i="36"/>
  <c r="O125" i="36"/>
  <c r="P125" i="36"/>
  <c r="Q125" i="36"/>
  <c r="R125" i="36"/>
  <c r="S125" i="36"/>
  <c r="T125" i="36"/>
  <c r="U125" i="36"/>
  <c r="V125" i="36"/>
  <c r="W125" i="36"/>
  <c r="X125" i="36"/>
  <c r="Y125" i="36"/>
  <c r="Z125" i="36"/>
  <c r="E126" i="36"/>
  <c r="F126" i="36"/>
  <c r="G126" i="36"/>
  <c r="H126" i="36"/>
  <c r="I126" i="36"/>
  <c r="J126" i="36"/>
  <c r="K126" i="36"/>
  <c r="L126" i="36"/>
  <c r="M126" i="36"/>
  <c r="N126" i="36"/>
  <c r="O126" i="36"/>
  <c r="P126" i="36"/>
  <c r="Q126" i="36"/>
  <c r="R126" i="36"/>
  <c r="S126" i="36"/>
  <c r="T126" i="36"/>
  <c r="U126" i="36"/>
  <c r="V126" i="36"/>
  <c r="W126" i="36"/>
  <c r="X126" i="36"/>
  <c r="Y126" i="36"/>
  <c r="Z126" i="36"/>
  <c r="E127" i="36"/>
  <c r="F127" i="36"/>
  <c r="G127" i="36"/>
  <c r="H127" i="36"/>
  <c r="I127" i="36"/>
  <c r="J127" i="36"/>
  <c r="K127" i="36"/>
  <c r="L127" i="36"/>
  <c r="M127" i="36"/>
  <c r="N127" i="36"/>
  <c r="O127" i="36"/>
  <c r="P127" i="36"/>
  <c r="Q127" i="36"/>
  <c r="R127" i="36"/>
  <c r="S127" i="36"/>
  <c r="T127" i="36"/>
  <c r="U127" i="36"/>
  <c r="V127" i="36"/>
  <c r="W127" i="36"/>
  <c r="X127" i="36"/>
  <c r="Y127" i="36"/>
  <c r="Z127" i="36"/>
  <c r="E128" i="36"/>
  <c r="F128" i="36"/>
  <c r="G128" i="36"/>
  <c r="H128" i="36"/>
  <c r="I128" i="36"/>
  <c r="J128" i="36"/>
  <c r="K128" i="36"/>
  <c r="L128" i="36"/>
  <c r="M128" i="36"/>
  <c r="N128" i="36"/>
  <c r="O128" i="36"/>
  <c r="P128" i="36"/>
  <c r="Q128" i="36"/>
  <c r="R128" i="36"/>
  <c r="S128" i="36"/>
  <c r="T128" i="36"/>
  <c r="U128" i="36"/>
  <c r="V128" i="36"/>
  <c r="W128" i="36"/>
  <c r="X128" i="36"/>
  <c r="Y128" i="36"/>
  <c r="Z128" i="36"/>
  <c r="E129" i="36"/>
  <c r="F129" i="36"/>
  <c r="G129" i="36"/>
  <c r="H129" i="36"/>
  <c r="I129" i="36"/>
  <c r="J129" i="36"/>
  <c r="K129" i="36"/>
  <c r="L129" i="36"/>
  <c r="M129" i="36"/>
  <c r="N129" i="36"/>
  <c r="O129" i="36"/>
  <c r="P129" i="36"/>
  <c r="Q129" i="36"/>
  <c r="R129" i="36"/>
  <c r="S129" i="36"/>
  <c r="T129" i="36"/>
  <c r="U129" i="36"/>
  <c r="V129" i="36"/>
  <c r="W129" i="36"/>
  <c r="X129" i="36"/>
  <c r="Y129" i="36"/>
  <c r="Z129" i="36"/>
  <c r="E130" i="36"/>
  <c r="F130" i="36"/>
  <c r="G130" i="36"/>
  <c r="H130" i="36"/>
  <c r="I130" i="36"/>
  <c r="J130" i="36"/>
  <c r="K130" i="36"/>
  <c r="L130" i="36"/>
  <c r="M130" i="36"/>
  <c r="N130" i="36"/>
  <c r="O130" i="36"/>
  <c r="P130" i="36"/>
  <c r="Q130" i="36"/>
  <c r="R130" i="36"/>
  <c r="S130" i="36"/>
  <c r="T130" i="36"/>
  <c r="U130" i="36"/>
  <c r="V130" i="36"/>
  <c r="W130" i="36"/>
  <c r="X130" i="36"/>
  <c r="Y130" i="36"/>
  <c r="Z130" i="36"/>
  <c r="E131" i="36"/>
  <c r="F131" i="36"/>
  <c r="G131" i="36"/>
  <c r="H131" i="36"/>
  <c r="I131" i="36"/>
  <c r="J131" i="36"/>
  <c r="K131" i="36"/>
  <c r="L131" i="36"/>
  <c r="M131" i="36"/>
  <c r="N131" i="36"/>
  <c r="O131" i="36"/>
  <c r="P131" i="36"/>
  <c r="Q131" i="36"/>
  <c r="R131" i="36"/>
  <c r="S131" i="36"/>
  <c r="T131" i="36"/>
  <c r="U131" i="36"/>
  <c r="V131" i="36"/>
  <c r="W131" i="36"/>
  <c r="X131" i="36"/>
  <c r="Y131" i="36"/>
  <c r="Z131" i="36"/>
  <c r="E132" i="36"/>
  <c r="F132" i="36"/>
  <c r="G132" i="36"/>
  <c r="H132" i="36"/>
  <c r="I132" i="36"/>
  <c r="J132" i="36"/>
  <c r="K132" i="36"/>
  <c r="L132" i="36"/>
  <c r="M132" i="36"/>
  <c r="N132" i="36"/>
  <c r="O132" i="36"/>
  <c r="P132" i="36"/>
  <c r="Q132" i="36"/>
  <c r="R132" i="36"/>
  <c r="S132" i="36"/>
  <c r="T132" i="36"/>
  <c r="U132" i="36"/>
  <c r="V132" i="36"/>
  <c r="W132" i="36"/>
  <c r="X132" i="36"/>
  <c r="Y132" i="36"/>
  <c r="Z132" i="36"/>
  <c r="X133" i="36"/>
  <c r="D97" i="36"/>
  <c r="D93" i="36"/>
  <c r="D132" i="36"/>
  <c r="D131" i="36"/>
  <c r="D128" i="36"/>
  <c r="D129" i="36"/>
  <c r="D130" i="36"/>
  <c r="D127" i="36"/>
  <c r="D126" i="36"/>
  <c r="D125" i="36"/>
  <c r="D124" i="36"/>
  <c r="D123" i="36"/>
  <c r="D122" i="36"/>
  <c r="D120" i="36"/>
  <c r="D119" i="36"/>
  <c r="D121" i="36"/>
  <c r="D84" i="36"/>
  <c r="D85" i="36"/>
  <c r="D86" i="36"/>
  <c r="D87" i="36"/>
  <c r="D88" i="36"/>
  <c r="D89" i="36"/>
  <c r="D90" i="36"/>
  <c r="D91" i="36"/>
  <c r="D92" i="36"/>
  <c r="D94" i="36"/>
  <c r="D95" i="36"/>
  <c r="D96" i="36"/>
  <c r="D98" i="36"/>
  <c r="D99" i="36"/>
  <c r="D100" i="36"/>
  <c r="D101" i="36"/>
  <c r="D102" i="36"/>
  <c r="D103" i="36"/>
  <c r="D104" i="36"/>
  <c r="D105" i="36"/>
  <c r="D106" i="36"/>
  <c r="D107" i="36"/>
  <c r="D108" i="36"/>
  <c r="D109" i="36"/>
  <c r="D110" i="36"/>
  <c r="D111" i="36"/>
  <c r="D112" i="36"/>
  <c r="D113" i="36"/>
  <c r="D114" i="36"/>
  <c r="D115" i="36"/>
  <c r="D116" i="36"/>
  <c r="D117" i="36"/>
  <c r="D118" i="36"/>
  <c r="C60" i="71"/>
  <c r="C59" i="71" s="1"/>
  <c r="D60" i="71"/>
  <c r="D59" i="71" s="1"/>
  <c r="E60" i="71"/>
  <c r="E59" i="71" s="1"/>
  <c r="F60" i="71"/>
  <c r="F59" i="71" s="1"/>
  <c r="Q60" i="71"/>
  <c r="Q59" i="71" s="1"/>
  <c r="R60" i="71"/>
  <c r="R59" i="71" s="1"/>
  <c r="S60" i="71"/>
  <c r="S59" i="71" s="1"/>
  <c r="T60" i="71"/>
  <c r="T59" i="71" s="1"/>
  <c r="U60" i="71"/>
  <c r="U59" i="71" s="1"/>
  <c r="V60" i="71"/>
  <c r="V59" i="71" s="1"/>
  <c r="W60" i="71"/>
  <c r="W59" i="71" s="1"/>
  <c r="X60" i="71"/>
  <c r="X59" i="71" s="1"/>
  <c r="Y60" i="71"/>
  <c r="Y59" i="71" s="1"/>
  <c r="Z60" i="71"/>
  <c r="Z59" i="71" s="1"/>
  <c r="AA60" i="71"/>
  <c r="AA59" i="71" s="1"/>
  <c r="AB60" i="71"/>
  <c r="AB59" i="71" s="1"/>
  <c r="AC60" i="71"/>
  <c r="AC59" i="71" s="1"/>
  <c r="AD60" i="71"/>
  <c r="C61" i="71"/>
  <c r="D61" i="71"/>
  <c r="E61" i="71"/>
  <c r="F61" i="71"/>
  <c r="Q61" i="71"/>
  <c r="R61" i="71"/>
  <c r="S61" i="71"/>
  <c r="T61" i="71"/>
  <c r="U61" i="71"/>
  <c r="V61" i="71"/>
  <c r="W61" i="71"/>
  <c r="X61" i="71"/>
  <c r="Y61" i="71"/>
  <c r="Z61" i="71"/>
  <c r="AA61" i="71"/>
  <c r="AB61" i="71"/>
  <c r="AC61" i="71"/>
  <c r="AD61" i="71"/>
  <c r="C62" i="71"/>
  <c r="D62" i="71"/>
  <c r="E62" i="71"/>
  <c r="F62" i="71"/>
  <c r="Q62" i="71"/>
  <c r="R62" i="71"/>
  <c r="S62" i="71"/>
  <c r="T62" i="71"/>
  <c r="U62" i="71"/>
  <c r="V62" i="71"/>
  <c r="W62" i="71"/>
  <c r="X62" i="71"/>
  <c r="Y62" i="71"/>
  <c r="Z62" i="71"/>
  <c r="AA62" i="71"/>
  <c r="AB62" i="71"/>
  <c r="AC62" i="71"/>
  <c r="AD62" i="71"/>
  <c r="B62" i="71"/>
  <c r="B61" i="71"/>
  <c r="B60" i="71"/>
  <c r="C57" i="71"/>
  <c r="C56" i="71" s="1"/>
  <c r="D57" i="71"/>
  <c r="D56" i="71" s="1"/>
  <c r="E57" i="71"/>
  <c r="E56" i="71" s="1"/>
  <c r="F57" i="71"/>
  <c r="F56" i="71" s="1"/>
  <c r="Q57" i="71"/>
  <c r="Q56" i="71" s="1"/>
  <c r="R57" i="71"/>
  <c r="R56" i="71" s="1"/>
  <c r="S57" i="71"/>
  <c r="S56" i="71" s="1"/>
  <c r="T57" i="71"/>
  <c r="T56" i="71" s="1"/>
  <c r="U57" i="71"/>
  <c r="U56" i="71" s="1"/>
  <c r="V57" i="71"/>
  <c r="V56" i="71" s="1"/>
  <c r="W57" i="71"/>
  <c r="W56" i="71" s="1"/>
  <c r="X57" i="71"/>
  <c r="X56" i="71" s="1"/>
  <c r="Y57" i="71"/>
  <c r="Y56" i="71" s="1"/>
  <c r="Z57" i="71"/>
  <c r="Z56" i="71" s="1"/>
  <c r="AA57" i="71"/>
  <c r="AA56" i="71" s="1"/>
  <c r="AB57" i="71"/>
  <c r="AB56" i="71" s="1"/>
  <c r="AC57" i="71"/>
  <c r="AC56" i="71" s="1"/>
  <c r="AD57" i="71"/>
  <c r="C58" i="71"/>
  <c r="D58" i="71"/>
  <c r="E58" i="71"/>
  <c r="F58" i="71"/>
  <c r="Q58" i="71"/>
  <c r="R58" i="71"/>
  <c r="S58" i="71"/>
  <c r="T58" i="71"/>
  <c r="U58" i="71"/>
  <c r="V58" i="71"/>
  <c r="W58" i="71"/>
  <c r="X58" i="71"/>
  <c r="Y58" i="71"/>
  <c r="Z58" i="71"/>
  <c r="AA58" i="71"/>
  <c r="AB58" i="71"/>
  <c r="AC58" i="71"/>
  <c r="AD58" i="71"/>
  <c r="B58" i="71"/>
  <c r="B57" i="71"/>
  <c r="C51" i="71"/>
  <c r="C50" i="71" s="1"/>
  <c r="D51" i="71"/>
  <c r="D50" i="71" s="1"/>
  <c r="E51" i="71"/>
  <c r="E50" i="71" s="1"/>
  <c r="F51" i="71"/>
  <c r="F50" i="71" s="1"/>
  <c r="Q51" i="71"/>
  <c r="Q50" i="71" s="1"/>
  <c r="R51" i="71"/>
  <c r="R50" i="71" s="1"/>
  <c r="S51" i="71"/>
  <c r="S50" i="71" s="1"/>
  <c r="T51" i="71"/>
  <c r="T50" i="71" s="1"/>
  <c r="U51" i="71"/>
  <c r="U50" i="71" s="1"/>
  <c r="V51" i="71"/>
  <c r="V50" i="71" s="1"/>
  <c r="W51" i="71"/>
  <c r="W50" i="71" s="1"/>
  <c r="X51" i="71"/>
  <c r="X50" i="71" s="1"/>
  <c r="Y51" i="71"/>
  <c r="Y50" i="71" s="1"/>
  <c r="Z51" i="71"/>
  <c r="Z50" i="71" s="1"/>
  <c r="AA51" i="71"/>
  <c r="AA50" i="71" s="1"/>
  <c r="AB51" i="71"/>
  <c r="AB50" i="71" s="1"/>
  <c r="AC51" i="71"/>
  <c r="AC50" i="71" s="1"/>
  <c r="AD51" i="71"/>
  <c r="C52" i="71"/>
  <c r="D52" i="71"/>
  <c r="E52" i="71"/>
  <c r="F52" i="71"/>
  <c r="Q52" i="71"/>
  <c r="R52" i="71"/>
  <c r="S52" i="71"/>
  <c r="T52" i="71"/>
  <c r="U52" i="71"/>
  <c r="V52" i="71"/>
  <c r="W52" i="71"/>
  <c r="X52" i="71"/>
  <c r="Y52" i="71"/>
  <c r="Z52" i="71"/>
  <c r="AA52" i="71"/>
  <c r="AB52" i="71"/>
  <c r="AC52" i="71"/>
  <c r="AD52" i="71"/>
  <c r="C53" i="71"/>
  <c r="D53" i="71"/>
  <c r="E53" i="71"/>
  <c r="F53" i="71"/>
  <c r="Q53" i="71"/>
  <c r="R53" i="71"/>
  <c r="S53" i="71"/>
  <c r="T53" i="71"/>
  <c r="U53" i="71"/>
  <c r="V53" i="71"/>
  <c r="W53" i="71"/>
  <c r="X53" i="71"/>
  <c r="Y53" i="71"/>
  <c r="Z53" i="71"/>
  <c r="AA53" i="71"/>
  <c r="AB53" i="71"/>
  <c r="AC53" i="71"/>
  <c r="AD53" i="71"/>
  <c r="C54" i="71"/>
  <c r="D54" i="71"/>
  <c r="E54" i="71"/>
  <c r="F54" i="71"/>
  <c r="Q54" i="71"/>
  <c r="R54" i="71"/>
  <c r="S54" i="71"/>
  <c r="T54" i="71"/>
  <c r="U54" i="71"/>
  <c r="V54" i="71"/>
  <c r="W54" i="71"/>
  <c r="X54" i="71"/>
  <c r="Y54" i="71"/>
  <c r="Z54" i="71"/>
  <c r="AA54" i="71"/>
  <c r="AB54" i="71"/>
  <c r="AC54" i="71"/>
  <c r="AD54" i="71"/>
  <c r="C55" i="71"/>
  <c r="D55" i="71"/>
  <c r="E55" i="71"/>
  <c r="F55" i="71"/>
  <c r="Q55" i="71"/>
  <c r="R55" i="71"/>
  <c r="S55" i="71"/>
  <c r="T55" i="71"/>
  <c r="U55" i="71"/>
  <c r="V55" i="71"/>
  <c r="W55" i="71"/>
  <c r="X55" i="71"/>
  <c r="Y55" i="71"/>
  <c r="Z55" i="71"/>
  <c r="AA55" i="71"/>
  <c r="AB55" i="71"/>
  <c r="AC55" i="71"/>
  <c r="AD55" i="71"/>
  <c r="B55" i="71"/>
  <c r="B54" i="71"/>
  <c r="B53" i="71"/>
  <c r="B52" i="71"/>
  <c r="B51" i="71"/>
  <c r="C43" i="71"/>
  <c r="C42" i="71" s="1"/>
  <c r="D43" i="71"/>
  <c r="D42" i="71" s="1"/>
  <c r="E43" i="71"/>
  <c r="E42" i="71" s="1"/>
  <c r="F43" i="71"/>
  <c r="F42" i="71" s="1"/>
  <c r="Q43" i="71"/>
  <c r="Q42" i="71" s="1"/>
  <c r="R43" i="71"/>
  <c r="R42" i="71" s="1"/>
  <c r="S43" i="71"/>
  <c r="S42" i="71" s="1"/>
  <c r="T43" i="71"/>
  <c r="T42" i="71" s="1"/>
  <c r="U43" i="71"/>
  <c r="U42" i="71" s="1"/>
  <c r="V43" i="71"/>
  <c r="V42" i="71" s="1"/>
  <c r="W43" i="71"/>
  <c r="W42" i="71" s="1"/>
  <c r="X43" i="71"/>
  <c r="X42" i="71" s="1"/>
  <c r="Y43" i="71"/>
  <c r="Y42" i="71" s="1"/>
  <c r="Z43" i="71"/>
  <c r="Z42" i="71" s="1"/>
  <c r="AA43" i="71"/>
  <c r="AA42" i="71" s="1"/>
  <c r="AB43" i="71"/>
  <c r="AB42" i="71" s="1"/>
  <c r="AC43" i="71"/>
  <c r="AC42" i="71" s="1"/>
  <c r="AD43" i="71"/>
  <c r="C44" i="71"/>
  <c r="D44" i="71"/>
  <c r="E44" i="71"/>
  <c r="F44" i="71"/>
  <c r="Q44" i="71"/>
  <c r="R44" i="71"/>
  <c r="S44" i="71"/>
  <c r="T44" i="71"/>
  <c r="U44" i="71"/>
  <c r="V44" i="71"/>
  <c r="W44" i="71"/>
  <c r="X44" i="71"/>
  <c r="Y44" i="71"/>
  <c r="Z44" i="71"/>
  <c r="AA44" i="71"/>
  <c r="AB44" i="71"/>
  <c r="AC44" i="71"/>
  <c r="AD44" i="71"/>
  <c r="C45" i="71"/>
  <c r="D45" i="71"/>
  <c r="E45" i="71"/>
  <c r="F45" i="71"/>
  <c r="Q45" i="71"/>
  <c r="R45" i="71"/>
  <c r="S45" i="71"/>
  <c r="T45" i="71"/>
  <c r="U45" i="71"/>
  <c r="V45" i="71"/>
  <c r="W45" i="71"/>
  <c r="X45" i="71"/>
  <c r="Y45" i="71"/>
  <c r="Z45" i="71"/>
  <c r="AA45" i="71"/>
  <c r="AB45" i="71"/>
  <c r="AC45" i="71"/>
  <c r="AD45" i="71"/>
  <c r="C46" i="71"/>
  <c r="D46" i="71"/>
  <c r="E46" i="71"/>
  <c r="F46" i="71"/>
  <c r="Q46" i="71"/>
  <c r="R46" i="71"/>
  <c r="S46" i="71"/>
  <c r="T46" i="71"/>
  <c r="U46" i="71"/>
  <c r="V46" i="71"/>
  <c r="W46" i="71"/>
  <c r="X46" i="71"/>
  <c r="Y46" i="71"/>
  <c r="Z46" i="71"/>
  <c r="AA46" i="71"/>
  <c r="AB46" i="71"/>
  <c r="AC46" i="71"/>
  <c r="AD46" i="71"/>
  <c r="C47" i="71"/>
  <c r="D47" i="71"/>
  <c r="E47" i="71"/>
  <c r="F47" i="71"/>
  <c r="Q47" i="71"/>
  <c r="R47" i="71"/>
  <c r="S47" i="71"/>
  <c r="T47" i="71"/>
  <c r="U47" i="71"/>
  <c r="V47" i="71"/>
  <c r="W47" i="71"/>
  <c r="X47" i="71"/>
  <c r="Y47" i="71"/>
  <c r="Z47" i="71"/>
  <c r="AA47" i="71"/>
  <c r="AB47" i="71"/>
  <c r="AC47" i="71"/>
  <c r="AD47" i="71"/>
  <c r="C48" i="71"/>
  <c r="D48" i="71"/>
  <c r="E48" i="71"/>
  <c r="F48" i="71"/>
  <c r="Q48" i="71"/>
  <c r="R48" i="71"/>
  <c r="S48" i="71"/>
  <c r="T48" i="71"/>
  <c r="U48" i="71"/>
  <c r="V48" i="71"/>
  <c r="W48" i="71"/>
  <c r="X48" i="71"/>
  <c r="Y48" i="71"/>
  <c r="Z48" i="71"/>
  <c r="AA48" i="71"/>
  <c r="AB48" i="71"/>
  <c r="AC48" i="71"/>
  <c r="AD48" i="71"/>
  <c r="C49" i="71"/>
  <c r="D49" i="71"/>
  <c r="E49" i="71"/>
  <c r="F49" i="71"/>
  <c r="Q49" i="71"/>
  <c r="R49" i="71"/>
  <c r="S49" i="71"/>
  <c r="T49" i="71"/>
  <c r="U49" i="71"/>
  <c r="V49" i="71"/>
  <c r="W49" i="71"/>
  <c r="X49" i="71"/>
  <c r="Y49" i="71"/>
  <c r="Z49" i="71"/>
  <c r="AA49" i="71"/>
  <c r="AB49" i="71"/>
  <c r="AC49" i="71"/>
  <c r="AD49" i="71"/>
  <c r="B48" i="71"/>
  <c r="B49" i="71"/>
  <c r="B47" i="71"/>
  <c r="B46" i="71"/>
  <c r="B45" i="71"/>
  <c r="B44" i="71"/>
  <c r="B43" i="71"/>
  <c r="C38" i="71"/>
  <c r="C37" i="71" s="1"/>
  <c r="D38" i="71"/>
  <c r="D37" i="71" s="1"/>
  <c r="E38" i="71"/>
  <c r="E37" i="71" s="1"/>
  <c r="F38" i="71"/>
  <c r="F37" i="71" s="1"/>
  <c r="Q38" i="71"/>
  <c r="Q37" i="71" s="1"/>
  <c r="R38" i="71"/>
  <c r="R37" i="71" s="1"/>
  <c r="S38" i="71"/>
  <c r="S37" i="71" s="1"/>
  <c r="T38" i="71"/>
  <c r="T37" i="71" s="1"/>
  <c r="U38" i="71"/>
  <c r="U37" i="71" s="1"/>
  <c r="V38" i="71"/>
  <c r="V37" i="71" s="1"/>
  <c r="W38" i="71"/>
  <c r="W37" i="71" s="1"/>
  <c r="X38" i="71"/>
  <c r="X37" i="71" s="1"/>
  <c r="Y38" i="71"/>
  <c r="Y37" i="71" s="1"/>
  <c r="Z38" i="71"/>
  <c r="Z37" i="71" s="1"/>
  <c r="AA38" i="71"/>
  <c r="AA37" i="71" s="1"/>
  <c r="AB38" i="71"/>
  <c r="AB37" i="71" s="1"/>
  <c r="AC38" i="71"/>
  <c r="AC37" i="71" s="1"/>
  <c r="AD38" i="71"/>
  <c r="AD37" i="71" s="1"/>
  <c r="C39" i="71"/>
  <c r="D39" i="71"/>
  <c r="E39" i="71"/>
  <c r="F39" i="71"/>
  <c r="Q39" i="71"/>
  <c r="R39" i="71"/>
  <c r="S39" i="71"/>
  <c r="T39" i="71"/>
  <c r="U39" i="71"/>
  <c r="V39" i="71"/>
  <c r="W39" i="71"/>
  <c r="X39" i="71"/>
  <c r="Y39" i="71"/>
  <c r="Z39" i="71"/>
  <c r="AA39" i="71"/>
  <c r="AB39" i="71"/>
  <c r="AC39" i="71"/>
  <c r="AD39" i="71"/>
  <c r="C40" i="71"/>
  <c r="D40" i="71"/>
  <c r="E40" i="71"/>
  <c r="F40" i="71"/>
  <c r="Q40" i="71"/>
  <c r="R40" i="71"/>
  <c r="S40" i="71"/>
  <c r="T40" i="71"/>
  <c r="U40" i="71"/>
  <c r="V40" i="71"/>
  <c r="W40" i="71"/>
  <c r="X40" i="71"/>
  <c r="Y40" i="71"/>
  <c r="Z40" i="71"/>
  <c r="AA40" i="71"/>
  <c r="AB40" i="71"/>
  <c r="AC40" i="71"/>
  <c r="AD40" i="71"/>
  <c r="C41" i="71"/>
  <c r="D41" i="71"/>
  <c r="E41" i="71"/>
  <c r="F41" i="71"/>
  <c r="Q41" i="71"/>
  <c r="R41" i="71"/>
  <c r="S41" i="71"/>
  <c r="T41" i="71"/>
  <c r="U41" i="71"/>
  <c r="V41" i="71"/>
  <c r="W41" i="71"/>
  <c r="X41" i="71"/>
  <c r="Y41" i="71"/>
  <c r="Z41" i="71"/>
  <c r="AA41" i="71"/>
  <c r="AB41" i="71"/>
  <c r="AC41" i="71"/>
  <c r="AD41" i="71"/>
  <c r="B40" i="71"/>
  <c r="B41" i="71"/>
  <c r="B39" i="71"/>
  <c r="B38" i="71"/>
  <c r="C31" i="71"/>
  <c r="C30" i="71" s="1"/>
  <c r="D31" i="71"/>
  <c r="D30" i="71" s="1"/>
  <c r="E31" i="71"/>
  <c r="E30" i="71" s="1"/>
  <c r="F31" i="71"/>
  <c r="F30" i="71" s="1"/>
  <c r="Q31" i="71"/>
  <c r="Q30" i="71" s="1"/>
  <c r="R31" i="71"/>
  <c r="R30" i="71" s="1"/>
  <c r="S31" i="71"/>
  <c r="S30" i="71" s="1"/>
  <c r="T31" i="71"/>
  <c r="T30" i="71" s="1"/>
  <c r="U31" i="71"/>
  <c r="U30" i="71" s="1"/>
  <c r="V31" i="71"/>
  <c r="V30" i="71" s="1"/>
  <c r="W31" i="71"/>
  <c r="W30" i="71" s="1"/>
  <c r="X31" i="71"/>
  <c r="X30" i="71" s="1"/>
  <c r="Y31" i="71"/>
  <c r="Y30" i="71" s="1"/>
  <c r="Z31" i="71"/>
  <c r="Z30" i="71" s="1"/>
  <c r="AA31" i="71"/>
  <c r="AA30" i="71" s="1"/>
  <c r="AB31" i="71"/>
  <c r="AB30" i="71" s="1"/>
  <c r="AC31" i="71"/>
  <c r="AC30" i="71" s="1"/>
  <c r="AD31" i="71"/>
  <c r="C32" i="71"/>
  <c r="D32" i="71"/>
  <c r="E32" i="71"/>
  <c r="F32" i="71"/>
  <c r="Q32" i="71"/>
  <c r="R32" i="71"/>
  <c r="S32" i="71"/>
  <c r="T32" i="71"/>
  <c r="U32" i="71"/>
  <c r="V32" i="71"/>
  <c r="W32" i="71"/>
  <c r="X32" i="71"/>
  <c r="Y32" i="71"/>
  <c r="Z32" i="71"/>
  <c r="AA32" i="71"/>
  <c r="AB32" i="71"/>
  <c r="AC32" i="71"/>
  <c r="AD32" i="71"/>
  <c r="C33" i="71"/>
  <c r="D33" i="71"/>
  <c r="E33" i="71"/>
  <c r="F33" i="71"/>
  <c r="Q33" i="71"/>
  <c r="R33" i="71"/>
  <c r="S33" i="71"/>
  <c r="T33" i="71"/>
  <c r="U33" i="71"/>
  <c r="V33" i="71"/>
  <c r="W33" i="71"/>
  <c r="X33" i="71"/>
  <c r="Y33" i="71"/>
  <c r="Z33" i="71"/>
  <c r="AA33" i="71"/>
  <c r="AB33" i="71"/>
  <c r="AC33" i="71"/>
  <c r="AD33" i="71"/>
  <c r="C34" i="71"/>
  <c r="D34" i="71"/>
  <c r="E34" i="71"/>
  <c r="F34" i="71"/>
  <c r="Q34" i="71"/>
  <c r="R34" i="71"/>
  <c r="S34" i="71"/>
  <c r="T34" i="71"/>
  <c r="U34" i="71"/>
  <c r="V34" i="71"/>
  <c r="W34" i="71"/>
  <c r="X34" i="71"/>
  <c r="Y34" i="71"/>
  <c r="Z34" i="71"/>
  <c r="AA34" i="71"/>
  <c r="AB34" i="71"/>
  <c r="AC34" i="71"/>
  <c r="AD34" i="71"/>
  <c r="C35" i="71"/>
  <c r="D35" i="71"/>
  <c r="E35" i="71"/>
  <c r="F35" i="71"/>
  <c r="Q35" i="71"/>
  <c r="R35" i="71"/>
  <c r="S35" i="71"/>
  <c r="T35" i="71"/>
  <c r="U35" i="71"/>
  <c r="V35" i="71"/>
  <c r="W35" i="71"/>
  <c r="X35" i="71"/>
  <c r="Y35" i="71"/>
  <c r="Z35" i="71"/>
  <c r="AA35" i="71"/>
  <c r="AB35" i="71"/>
  <c r="AC35" i="71"/>
  <c r="AD35" i="71"/>
  <c r="C36" i="71"/>
  <c r="D36" i="71"/>
  <c r="E36" i="71"/>
  <c r="F36" i="71"/>
  <c r="Q36" i="71"/>
  <c r="R36" i="71"/>
  <c r="S36" i="71"/>
  <c r="T36" i="71"/>
  <c r="U36" i="71"/>
  <c r="V36" i="71"/>
  <c r="W36" i="71"/>
  <c r="X36" i="71"/>
  <c r="Y36" i="71"/>
  <c r="Z36" i="71"/>
  <c r="AA36" i="71"/>
  <c r="AB36" i="71"/>
  <c r="AC36" i="71"/>
  <c r="AD36" i="71"/>
  <c r="B36" i="71"/>
  <c r="B35" i="71"/>
  <c r="B34" i="71"/>
  <c r="B33" i="71"/>
  <c r="B32" i="71"/>
  <c r="B31" i="71"/>
  <c r="AD25" i="71"/>
  <c r="AD26" i="71"/>
  <c r="AD27" i="71"/>
  <c r="AD28" i="71"/>
  <c r="AD29" i="71"/>
  <c r="C25" i="71"/>
  <c r="D25" i="71"/>
  <c r="E25" i="71"/>
  <c r="F25" i="71"/>
  <c r="Q25" i="71"/>
  <c r="Q24" i="71" s="1"/>
  <c r="R25" i="71"/>
  <c r="S25" i="71"/>
  <c r="S24" i="71" s="1"/>
  <c r="T25" i="71"/>
  <c r="T24" i="71" s="1"/>
  <c r="U25" i="71"/>
  <c r="U24" i="71" s="1"/>
  <c r="V25" i="71"/>
  <c r="W25" i="71"/>
  <c r="W24" i="71" s="1"/>
  <c r="X25" i="71"/>
  <c r="X24" i="71" s="1"/>
  <c r="Y25" i="71"/>
  <c r="Y24" i="71" s="1"/>
  <c r="Z25" i="71"/>
  <c r="AA25" i="71"/>
  <c r="AA24" i="71" s="1"/>
  <c r="AB25" i="71"/>
  <c r="AB24" i="71" s="1"/>
  <c r="AC25" i="71"/>
  <c r="AC24" i="71" s="1"/>
  <c r="C26" i="71"/>
  <c r="D26" i="71"/>
  <c r="E26" i="71"/>
  <c r="F26" i="71"/>
  <c r="Q26" i="71"/>
  <c r="R26" i="71"/>
  <c r="S26" i="71"/>
  <c r="T26" i="71"/>
  <c r="U26" i="71"/>
  <c r="V26" i="71"/>
  <c r="W26" i="71"/>
  <c r="X26" i="71"/>
  <c r="Y26" i="71"/>
  <c r="Z26" i="71"/>
  <c r="AA26" i="71"/>
  <c r="AB26" i="71"/>
  <c r="AC26" i="71"/>
  <c r="C27" i="71"/>
  <c r="D27" i="71"/>
  <c r="E27" i="71"/>
  <c r="F27" i="71"/>
  <c r="Q27" i="71"/>
  <c r="R27" i="71"/>
  <c r="S27" i="71"/>
  <c r="T27" i="71"/>
  <c r="U27" i="71"/>
  <c r="V27" i="71"/>
  <c r="W27" i="71"/>
  <c r="X27" i="71"/>
  <c r="Y27" i="71"/>
  <c r="Z27" i="71"/>
  <c r="AA27" i="71"/>
  <c r="AB27" i="71"/>
  <c r="AC27" i="71"/>
  <c r="Q28" i="71"/>
  <c r="R28" i="71"/>
  <c r="R24" i="71" s="1"/>
  <c r="S28" i="71"/>
  <c r="T28" i="71"/>
  <c r="U28" i="71"/>
  <c r="V28" i="71"/>
  <c r="V24" i="71" s="1"/>
  <c r="W28" i="71"/>
  <c r="X28" i="71"/>
  <c r="Y28" i="71"/>
  <c r="Z28" i="71"/>
  <c r="Z24" i="71" s="1"/>
  <c r="AA28" i="71"/>
  <c r="AB28" i="71"/>
  <c r="AC28" i="71"/>
  <c r="Q29" i="71"/>
  <c r="R29" i="71"/>
  <c r="S29" i="71"/>
  <c r="T29" i="71"/>
  <c r="U29" i="71"/>
  <c r="V29" i="71"/>
  <c r="W29" i="71"/>
  <c r="X29" i="71"/>
  <c r="Y29" i="71"/>
  <c r="Z29" i="71"/>
  <c r="AA29" i="71"/>
  <c r="AB29" i="71"/>
  <c r="AC29" i="71"/>
  <c r="B27" i="71"/>
  <c r="B26" i="71"/>
  <c r="B25" i="71"/>
  <c r="C19" i="71"/>
  <c r="C18" i="71" s="1"/>
  <c r="D19" i="71"/>
  <c r="D18" i="71" s="1"/>
  <c r="E19" i="71"/>
  <c r="E18" i="71" s="1"/>
  <c r="F19" i="71"/>
  <c r="F18" i="71" s="1"/>
  <c r="Q19" i="71"/>
  <c r="Q18" i="71" s="1"/>
  <c r="R19" i="71"/>
  <c r="R18" i="71" s="1"/>
  <c r="S19" i="71"/>
  <c r="S18" i="71" s="1"/>
  <c r="T19" i="71"/>
  <c r="T18" i="71" s="1"/>
  <c r="U19" i="71"/>
  <c r="U18" i="71" s="1"/>
  <c r="V19" i="71"/>
  <c r="V18" i="71" s="1"/>
  <c r="W19" i="71"/>
  <c r="W18" i="71" s="1"/>
  <c r="X19" i="71"/>
  <c r="X18" i="71" s="1"/>
  <c r="Y19" i="71"/>
  <c r="Y18" i="71" s="1"/>
  <c r="Z19" i="71"/>
  <c r="Z18" i="71" s="1"/>
  <c r="AA19" i="71"/>
  <c r="AA18" i="71" s="1"/>
  <c r="AB19" i="71"/>
  <c r="AB18" i="71" s="1"/>
  <c r="AC19" i="71"/>
  <c r="AC18" i="71" s="1"/>
  <c r="AD19" i="71"/>
  <c r="C20" i="71"/>
  <c r="D20" i="71"/>
  <c r="E20" i="71"/>
  <c r="F20" i="71"/>
  <c r="Q20" i="71"/>
  <c r="R20" i="71"/>
  <c r="S20" i="71"/>
  <c r="T20" i="71"/>
  <c r="U20" i="71"/>
  <c r="V20" i="71"/>
  <c r="W20" i="71"/>
  <c r="X20" i="71"/>
  <c r="Y20" i="71"/>
  <c r="Z20" i="71"/>
  <c r="AA20" i="71"/>
  <c r="AB20" i="71"/>
  <c r="AC20" i="71"/>
  <c r="AD20" i="71"/>
  <c r="C21" i="71"/>
  <c r="D21" i="71"/>
  <c r="E21" i="71"/>
  <c r="F21" i="71"/>
  <c r="Q21" i="71"/>
  <c r="R21" i="71"/>
  <c r="S21" i="71"/>
  <c r="T21" i="71"/>
  <c r="U21" i="71"/>
  <c r="V21" i="71"/>
  <c r="W21" i="71"/>
  <c r="X21" i="71"/>
  <c r="Y21" i="71"/>
  <c r="Z21" i="71"/>
  <c r="AA21" i="71"/>
  <c r="AB21" i="71"/>
  <c r="AC21" i="71"/>
  <c r="AD21" i="71"/>
  <c r="C22" i="71"/>
  <c r="D22" i="71"/>
  <c r="E22" i="71"/>
  <c r="F22" i="71"/>
  <c r="Q22" i="71"/>
  <c r="R22" i="71"/>
  <c r="S22" i="71"/>
  <c r="T22" i="71"/>
  <c r="U22" i="71"/>
  <c r="V22" i="71"/>
  <c r="W22" i="71"/>
  <c r="X22" i="71"/>
  <c r="Y22" i="71"/>
  <c r="Z22" i="71"/>
  <c r="AA22" i="71"/>
  <c r="AB22" i="71"/>
  <c r="AC22" i="71"/>
  <c r="AD22" i="71"/>
  <c r="C23" i="71"/>
  <c r="D23" i="71"/>
  <c r="E23" i="71"/>
  <c r="F23" i="71"/>
  <c r="Q23" i="71"/>
  <c r="R23" i="71"/>
  <c r="S23" i="71"/>
  <c r="T23" i="71"/>
  <c r="U23" i="71"/>
  <c r="V23" i="71"/>
  <c r="W23" i="71"/>
  <c r="X23" i="71"/>
  <c r="Y23" i="71"/>
  <c r="Z23" i="71"/>
  <c r="AA23" i="71"/>
  <c r="AB23" i="71"/>
  <c r="AC23" i="71"/>
  <c r="AD23" i="71"/>
  <c r="B23" i="71"/>
  <c r="B22" i="71"/>
  <c r="B21" i="71"/>
  <c r="B20" i="71"/>
  <c r="B19" i="71"/>
  <c r="C5" i="71"/>
  <c r="C4" i="71" s="1"/>
  <c r="D5" i="71"/>
  <c r="D4" i="71" s="1"/>
  <c r="E5" i="71"/>
  <c r="E4" i="71" s="1"/>
  <c r="F5" i="71"/>
  <c r="F4" i="71" s="1"/>
  <c r="Q5" i="71"/>
  <c r="Q4" i="71" s="1"/>
  <c r="R5" i="71"/>
  <c r="R4" i="71" s="1"/>
  <c r="S5" i="71"/>
  <c r="S4" i="71" s="1"/>
  <c r="T5" i="71"/>
  <c r="T4" i="71" s="1"/>
  <c r="U5" i="71"/>
  <c r="U4" i="71" s="1"/>
  <c r="V5" i="71"/>
  <c r="V4" i="71" s="1"/>
  <c r="W5" i="71"/>
  <c r="W4" i="71" s="1"/>
  <c r="X5" i="71"/>
  <c r="X4" i="71" s="1"/>
  <c r="Y5" i="71"/>
  <c r="Y4" i="71" s="1"/>
  <c r="Z5" i="71"/>
  <c r="Z4" i="71" s="1"/>
  <c r="AA5" i="71"/>
  <c r="AA4" i="71" s="1"/>
  <c r="AB5" i="71"/>
  <c r="AB4" i="71" s="1"/>
  <c r="AC5" i="71"/>
  <c r="AC4" i="71" s="1"/>
  <c r="AD5" i="71"/>
  <c r="C6" i="71"/>
  <c r="D6" i="71"/>
  <c r="E6" i="71"/>
  <c r="F6" i="71"/>
  <c r="Q6" i="71"/>
  <c r="R6" i="71"/>
  <c r="S6" i="71"/>
  <c r="T6" i="71"/>
  <c r="U6" i="71"/>
  <c r="V6" i="71"/>
  <c r="W6" i="71"/>
  <c r="X6" i="71"/>
  <c r="Y6" i="71"/>
  <c r="Z6" i="71"/>
  <c r="AA6" i="71"/>
  <c r="AB6" i="71"/>
  <c r="AC6" i="71"/>
  <c r="AD6" i="71"/>
  <c r="C7" i="71"/>
  <c r="D7" i="71"/>
  <c r="E7" i="71"/>
  <c r="F7" i="71"/>
  <c r="Q7" i="71"/>
  <c r="R7" i="71"/>
  <c r="S7" i="71"/>
  <c r="T7" i="71"/>
  <c r="U7" i="71"/>
  <c r="V7" i="71"/>
  <c r="W7" i="71"/>
  <c r="X7" i="71"/>
  <c r="Y7" i="71"/>
  <c r="Z7" i="71"/>
  <c r="AA7" i="71"/>
  <c r="AB7" i="71"/>
  <c r="AC7" i="71"/>
  <c r="AD7" i="71"/>
  <c r="C8" i="71"/>
  <c r="D8" i="71"/>
  <c r="E8" i="71"/>
  <c r="F8" i="71"/>
  <c r="Q8" i="71"/>
  <c r="R8" i="71"/>
  <c r="S8" i="71"/>
  <c r="T8" i="71"/>
  <c r="U8" i="71"/>
  <c r="V8" i="71"/>
  <c r="W8" i="71"/>
  <c r="X8" i="71"/>
  <c r="Y8" i="71"/>
  <c r="Z8" i="71"/>
  <c r="AA8" i="71"/>
  <c r="AB8" i="71"/>
  <c r="AC8" i="71"/>
  <c r="AD8" i="71"/>
  <c r="C9" i="71"/>
  <c r="D9" i="71"/>
  <c r="E9" i="71"/>
  <c r="F9" i="71"/>
  <c r="Q9" i="71"/>
  <c r="R9" i="71"/>
  <c r="S9" i="71"/>
  <c r="T9" i="71"/>
  <c r="U9" i="71"/>
  <c r="V9" i="71"/>
  <c r="W9" i="71"/>
  <c r="X9" i="71"/>
  <c r="Y9" i="71"/>
  <c r="Z9" i="71"/>
  <c r="AA9" i="71"/>
  <c r="AB9" i="71"/>
  <c r="AC9" i="71"/>
  <c r="AD9" i="71"/>
  <c r="C10" i="71"/>
  <c r="D10" i="71"/>
  <c r="E10" i="71"/>
  <c r="F10" i="71"/>
  <c r="Q10" i="71"/>
  <c r="R10" i="71"/>
  <c r="S10" i="71"/>
  <c r="T10" i="71"/>
  <c r="U10" i="71"/>
  <c r="V10" i="71"/>
  <c r="W10" i="71"/>
  <c r="X10" i="71"/>
  <c r="Y10" i="71"/>
  <c r="Z10" i="71"/>
  <c r="AA10" i="71"/>
  <c r="AB10" i="71"/>
  <c r="AC10" i="71"/>
  <c r="AD10" i="71"/>
  <c r="C11" i="71"/>
  <c r="D11" i="71"/>
  <c r="E11" i="71"/>
  <c r="F11" i="71"/>
  <c r="Q11" i="71"/>
  <c r="R11" i="71"/>
  <c r="S11" i="71"/>
  <c r="T11" i="71"/>
  <c r="U11" i="71"/>
  <c r="V11" i="71"/>
  <c r="W11" i="71"/>
  <c r="X11" i="71"/>
  <c r="Y11" i="71"/>
  <c r="Z11" i="71"/>
  <c r="AA11" i="71"/>
  <c r="AB11" i="71"/>
  <c r="AC11" i="71"/>
  <c r="AD11" i="71"/>
  <c r="C12" i="71"/>
  <c r="D12" i="71"/>
  <c r="E12" i="71"/>
  <c r="F12" i="71"/>
  <c r="Q12" i="71"/>
  <c r="R12" i="71"/>
  <c r="S12" i="71"/>
  <c r="T12" i="71"/>
  <c r="U12" i="71"/>
  <c r="V12" i="71"/>
  <c r="W12" i="71"/>
  <c r="X12" i="71"/>
  <c r="Y12" i="71"/>
  <c r="Z12" i="71"/>
  <c r="AA12" i="71"/>
  <c r="AB12" i="71"/>
  <c r="AC12" i="71"/>
  <c r="AD12" i="71"/>
  <c r="C13" i="71"/>
  <c r="D13" i="71"/>
  <c r="E13" i="71"/>
  <c r="F13" i="71"/>
  <c r="Q13" i="71"/>
  <c r="R13" i="71"/>
  <c r="S13" i="71"/>
  <c r="T13" i="71"/>
  <c r="U13" i="71"/>
  <c r="V13" i="71"/>
  <c r="W13" i="71"/>
  <c r="X13" i="71"/>
  <c r="Y13" i="71"/>
  <c r="Z13" i="71"/>
  <c r="AA13" i="71"/>
  <c r="AB13" i="71"/>
  <c r="AC13" i="71"/>
  <c r="AD13" i="71"/>
  <c r="C15" i="71"/>
  <c r="C14" i="71" s="1"/>
  <c r="D15" i="71"/>
  <c r="D14" i="71" s="1"/>
  <c r="E15" i="71"/>
  <c r="E14" i="71" s="1"/>
  <c r="F15" i="71"/>
  <c r="F14" i="71" s="1"/>
  <c r="Q15" i="71"/>
  <c r="Q14" i="71" s="1"/>
  <c r="R15" i="71"/>
  <c r="R14" i="71" s="1"/>
  <c r="S15" i="71"/>
  <c r="S14" i="71" s="1"/>
  <c r="T15" i="71"/>
  <c r="T14" i="71" s="1"/>
  <c r="U15" i="71"/>
  <c r="U14" i="71" s="1"/>
  <c r="V15" i="71"/>
  <c r="V14" i="71" s="1"/>
  <c r="W15" i="71"/>
  <c r="W14" i="71" s="1"/>
  <c r="X15" i="71"/>
  <c r="X14" i="71" s="1"/>
  <c r="Y15" i="71"/>
  <c r="Y14" i="71" s="1"/>
  <c r="Z15" i="71"/>
  <c r="Z14" i="71" s="1"/>
  <c r="AA15" i="71"/>
  <c r="AA14" i="71" s="1"/>
  <c r="AB15" i="71"/>
  <c r="AB14" i="71" s="1"/>
  <c r="AC15" i="71"/>
  <c r="AC14" i="71" s="1"/>
  <c r="AD15" i="71"/>
  <c r="C16" i="71"/>
  <c r="D16" i="71"/>
  <c r="E16" i="71"/>
  <c r="F16" i="71"/>
  <c r="Q16" i="71"/>
  <c r="R16" i="71"/>
  <c r="S16" i="71"/>
  <c r="T16" i="71"/>
  <c r="U16" i="71"/>
  <c r="V16" i="71"/>
  <c r="W16" i="71"/>
  <c r="X16" i="71"/>
  <c r="Y16" i="71"/>
  <c r="Z16" i="71"/>
  <c r="AA16" i="71"/>
  <c r="AB16" i="71"/>
  <c r="AC16" i="71"/>
  <c r="AD16" i="71"/>
  <c r="C17" i="71"/>
  <c r="D17" i="71"/>
  <c r="E17" i="71"/>
  <c r="F17" i="71"/>
  <c r="Q17" i="71"/>
  <c r="R17" i="71"/>
  <c r="S17" i="71"/>
  <c r="T17" i="71"/>
  <c r="U17" i="71"/>
  <c r="V17" i="71"/>
  <c r="W17" i="71"/>
  <c r="X17" i="71"/>
  <c r="Y17" i="71"/>
  <c r="Z17" i="71"/>
  <c r="AA17" i="71"/>
  <c r="AB17" i="71"/>
  <c r="AC17" i="71"/>
  <c r="AD17" i="71"/>
  <c r="B17" i="71"/>
  <c r="B16" i="71"/>
  <c r="B15" i="71"/>
  <c r="B13" i="71"/>
  <c r="B12" i="71"/>
  <c r="B11" i="71"/>
  <c r="B10" i="71"/>
  <c r="B9" i="71"/>
  <c r="AD56" i="71" l="1"/>
  <c r="AD24" i="71"/>
  <c r="AD59" i="71"/>
  <c r="AD14" i="71"/>
  <c r="AD30" i="71"/>
  <c r="AD50" i="71"/>
  <c r="AD18" i="71"/>
  <c r="AD42" i="71"/>
  <c r="AD4" i="71"/>
  <c r="AD3" i="71" s="1"/>
  <c r="S133" i="36"/>
  <c r="K133" i="36"/>
  <c r="Y133" i="36"/>
  <c r="Q133" i="36"/>
  <c r="I133" i="36"/>
  <c r="W133" i="36"/>
  <c r="G133" i="36"/>
  <c r="U133" i="36"/>
  <c r="M133" i="36"/>
  <c r="E133" i="36"/>
  <c r="P133" i="36"/>
  <c r="H133" i="36"/>
  <c r="T133" i="36"/>
  <c r="L133" i="36"/>
  <c r="Z133" i="36"/>
  <c r="R133" i="36"/>
  <c r="J133" i="36"/>
  <c r="V133" i="36"/>
  <c r="N133" i="36"/>
  <c r="F133" i="36"/>
  <c r="G163" i="37"/>
  <c r="N163" i="37"/>
  <c r="F163" i="37"/>
  <c r="H163" i="37"/>
  <c r="J163" i="37"/>
  <c r="K163" i="37"/>
  <c r="M163" i="37"/>
  <c r="I163" i="37"/>
  <c r="L163" i="37"/>
  <c r="M171" i="38"/>
  <c r="O171" i="38"/>
  <c r="G171" i="38"/>
  <c r="I171" i="38"/>
  <c r="K171" i="38"/>
  <c r="F171" i="38"/>
  <c r="J171" i="38"/>
  <c r="H171" i="38"/>
  <c r="N171" i="38"/>
  <c r="E171" i="39"/>
  <c r="G171" i="39"/>
  <c r="J171" i="39"/>
  <c r="L171" i="39"/>
  <c r="K171" i="39"/>
  <c r="M171" i="39"/>
  <c r="I171" i="39"/>
  <c r="N171" i="39"/>
  <c r="H171" i="39"/>
  <c r="F171" i="39"/>
  <c r="L171" i="40"/>
  <c r="N171" i="40"/>
  <c r="F171" i="40"/>
  <c r="H171" i="40"/>
  <c r="J171" i="40"/>
  <c r="O171" i="40"/>
  <c r="K171" i="40"/>
  <c r="E171" i="40"/>
  <c r="M171" i="40"/>
  <c r="I171" i="40"/>
  <c r="E172" i="41"/>
  <c r="L172" i="41"/>
  <c r="F172" i="41"/>
  <c r="J172" i="41"/>
  <c r="K172" i="41"/>
  <c r="I172" i="41"/>
  <c r="D172" i="41"/>
  <c r="E171" i="38"/>
  <c r="E163" i="37"/>
  <c r="V3" i="71"/>
  <c r="AC3" i="71"/>
  <c r="Y3" i="71"/>
  <c r="U3" i="71"/>
  <c r="Q3" i="71"/>
  <c r="Z3" i="71"/>
  <c r="R3" i="71"/>
  <c r="AB3" i="71"/>
  <c r="X3" i="71"/>
  <c r="T3" i="71"/>
  <c r="AA3" i="71"/>
  <c r="W3" i="71"/>
  <c r="S3" i="71"/>
  <c r="B8" i="71"/>
  <c r="B7" i="71"/>
  <c r="B6" i="71"/>
  <c r="B5" i="71"/>
  <c r="B59" i="71"/>
  <c r="B56" i="71"/>
  <c r="B37" i="71"/>
  <c r="B4" i="71" l="1"/>
  <c r="B18" i="71"/>
  <c r="B50" i="71"/>
  <c r="B14" i="71"/>
  <c r="B42" i="71"/>
  <c r="B30" i="71"/>
  <c r="E7" i="70" l="1"/>
  <c r="F7" i="70"/>
  <c r="G7" i="70"/>
  <c r="H7" i="70"/>
  <c r="I7" i="70"/>
  <c r="J7" i="70"/>
  <c r="K7" i="70"/>
  <c r="L7" i="70"/>
  <c r="M7" i="70"/>
  <c r="N7" i="70"/>
  <c r="O7" i="70"/>
  <c r="P7" i="70"/>
  <c r="Q7" i="70"/>
  <c r="R7" i="70"/>
  <c r="S7" i="70"/>
  <c r="T7" i="70"/>
  <c r="U7" i="70"/>
  <c r="V7" i="70"/>
  <c r="W7" i="70"/>
  <c r="X7" i="70"/>
  <c r="Y7" i="70"/>
  <c r="Z7" i="70"/>
  <c r="AA7" i="70"/>
  <c r="AB7" i="70"/>
  <c r="AC7" i="70"/>
  <c r="AD7" i="70"/>
  <c r="AE7" i="70"/>
  <c r="AF7" i="70"/>
  <c r="AG7" i="70"/>
  <c r="AH7" i="70"/>
  <c r="AI7" i="70"/>
  <c r="AJ7" i="70"/>
  <c r="AK7" i="70"/>
  <c r="AL7" i="70"/>
  <c r="AM7" i="70"/>
  <c r="AN7" i="70"/>
  <c r="AO7" i="70"/>
  <c r="AP7" i="70"/>
  <c r="AQ7" i="70"/>
  <c r="AR7" i="70"/>
  <c r="AS7" i="70"/>
  <c r="AT7" i="70"/>
  <c r="AU7" i="70"/>
  <c r="AV7" i="70"/>
  <c r="AW7" i="70"/>
  <c r="AX7" i="70"/>
  <c r="AY7" i="70"/>
  <c r="AZ7" i="70"/>
  <c r="BA7" i="70"/>
  <c r="BB7" i="70"/>
  <c r="BC7" i="70"/>
  <c r="BD7" i="70"/>
  <c r="BE7" i="70"/>
  <c r="BF7" i="70"/>
  <c r="BG7" i="70"/>
  <c r="BH7" i="70"/>
  <c r="BI7" i="70"/>
  <c r="BJ7" i="70"/>
  <c r="BK7" i="70"/>
  <c r="BL7" i="70"/>
  <c r="BM7" i="70"/>
  <c r="BN7" i="70"/>
  <c r="BO7" i="70"/>
  <c r="BP7" i="70"/>
  <c r="BQ7" i="70"/>
  <c r="BR7" i="70"/>
  <c r="BS7" i="70"/>
  <c r="BT7" i="70"/>
  <c r="BU7" i="70"/>
  <c r="BV7" i="70"/>
  <c r="BW7" i="70"/>
  <c r="BX7" i="70"/>
  <c r="BY7" i="70"/>
  <c r="BZ7" i="70"/>
  <c r="CA7" i="70"/>
  <c r="CB7" i="70"/>
  <c r="CC7" i="70"/>
  <c r="CD7" i="70"/>
  <c r="CE7" i="70"/>
  <c r="CF7" i="70"/>
  <c r="CG7" i="70"/>
  <c r="CH7" i="70"/>
  <c r="CI7" i="70"/>
  <c r="CJ7" i="70"/>
  <c r="CK7" i="70"/>
  <c r="CL7" i="70"/>
  <c r="CM7" i="70"/>
  <c r="CN7" i="70"/>
  <c r="CO7" i="70"/>
  <c r="CP7" i="70"/>
  <c r="CQ7" i="70"/>
  <c r="CR7" i="70"/>
  <c r="CS7" i="70"/>
  <c r="CT7" i="70"/>
  <c r="CU7" i="70"/>
  <c r="CV7" i="70"/>
  <c r="CW7" i="70"/>
  <c r="CX7" i="70"/>
  <c r="CY7" i="70"/>
  <c r="CZ7" i="70"/>
  <c r="DA7" i="70"/>
  <c r="DB7" i="70"/>
  <c r="DC7" i="70"/>
  <c r="DD7" i="70"/>
  <c r="DE7" i="70"/>
  <c r="DF7" i="70"/>
  <c r="DG7" i="70"/>
  <c r="DH7" i="70"/>
  <c r="DI7" i="70"/>
  <c r="DJ7" i="70"/>
  <c r="DK7" i="70"/>
  <c r="DL7" i="70"/>
  <c r="DM7" i="70"/>
  <c r="DN7" i="70"/>
  <c r="DO7" i="70"/>
  <c r="DP7" i="70"/>
  <c r="DQ7" i="70"/>
  <c r="DR7" i="70"/>
  <c r="DS7" i="70"/>
  <c r="DT7" i="70"/>
  <c r="DU7" i="70"/>
  <c r="DV7" i="70"/>
  <c r="DW7" i="70"/>
  <c r="DX7" i="70"/>
  <c r="DY7" i="70"/>
  <c r="DZ7" i="70"/>
  <c r="EA7" i="70"/>
  <c r="EB7" i="70"/>
  <c r="EC7" i="70"/>
  <c r="ED7" i="70"/>
  <c r="EE7" i="70"/>
  <c r="EF7" i="70"/>
  <c r="EG7" i="70"/>
  <c r="EH7" i="70"/>
  <c r="EI7" i="70"/>
  <c r="EJ7" i="70"/>
  <c r="EK7" i="70"/>
  <c r="EL7" i="70"/>
  <c r="EM7" i="70"/>
  <c r="EN7" i="70"/>
  <c r="EO7" i="70"/>
  <c r="EP7" i="70"/>
  <c r="EQ7" i="70"/>
  <c r="ER7" i="70"/>
  <c r="ES7" i="70"/>
  <c r="ET7" i="70"/>
  <c r="EU7" i="70"/>
  <c r="EV7" i="70"/>
  <c r="EW7" i="70"/>
  <c r="EX7" i="70"/>
  <c r="EY7" i="70"/>
  <c r="EZ7" i="70"/>
  <c r="FA7" i="70"/>
  <c r="FB7" i="70"/>
  <c r="FC7" i="70"/>
  <c r="FD7" i="70"/>
  <c r="FE7" i="70"/>
  <c r="FF7" i="70"/>
  <c r="FG7" i="70"/>
  <c r="FH7" i="70"/>
  <c r="D7" i="70"/>
  <c r="C43" i="64" l="1"/>
  <c r="C32" i="17" s="1"/>
  <c r="F27" i="64"/>
  <c r="F16" i="17" s="1"/>
  <c r="G415" i="64"/>
  <c r="F415" i="64"/>
  <c r="E415" i="64"/>
  <c r="D415" i="64"/>
  <c r="C415" i="64"/>
  <c r="H463" i="64"/>
  <c r="H462" i="64"/>
  <c r="H459" i="64"/>
  <c r="H458" i="64"/>
  <c r="H455" i="64"/>
  <c r="H456" i="64" s="1"/>
  <c r="H452" i="64"/>
  <c r="H449" i="64"/>
  <c r="H450" i="64" s="1"/>
  <c r="H446" i="64"/>
  <c r="H445" i="64"/>
  <c r="H444" i="64"/>
  <c r="H439" i="64"/>
  <c r="H440" i="64" s="1"/>
  <c r="I439" i="64" s="1"/>
  <c r="U139" i="65"/>
  <c r="T139" i="65"/>
  <c r="W139" i="65"/>
  <c r="Z138" i="65"/>
  <c r="AA138" i="65" s="1"/>
  <c r="Z134" i="65"/>
  <c r="AA134" i="65" s="1"/>
  <c r="Y134" i="65"/>
  <c r="X134" i="65"/>
  <c r="Z133" i="65"/>
  <c r="AA133" i="65" s="1"/>
  <c r="Y133" i="65"/>
  <c r="X133" i="65"/>
  <c r="Z132" i="65"/>
  <c r="AA132" i="65" s="1"/>
  <c r="Y132" i="65"/>
  <c r="X132" i="65"/>
  <c r="Z131" i="65"/>
  <c r="AA131" i="65" s="1"/>
  <c r="Y131" i="65"/>
  <c r="X131" i="65"/>
  <c r="Z130" i="65"/>
  <c r="AA130" i="65" s="1"/>
  <c r="Y130" i="65"/>
  <c r="X130" i="65"/>
  <c r="Z129" i="65"/>
  <c r="AB129" i="65" s="1"/>
  <c r="Y129" i="65"/>
  <c r="X129" i="65"/>
  <c r="W129" i="65"/>
  <c r="AA128" i="65"/>
  <c r="Z128" i="65"/>
  <c r="Y128" i="65"/>
  <c r="X128" i="65"/>
  <c r="AA127" i="65"/>
  <c r="Z127" i="65"/>
  <c r="Y127" i="65"/>
  <c r="X127" i="65"/>
  <c r="AA126" i="65"/>
  <c r="Z126" i="65"/>
  <c r="Y126" i="65"/>
  <c r="X126" i="65"/>
  <c r="AA125" i="65"/>
  <c r="Z125" i="65"/>
  <c r="Y125" i="65"/>
  <c r="X125" i="65"/>
  <c r="Z124" i="65"/>
  <c r="AB124" i="65" s="1"/>
  <c r="Y124" i="65"/>
  <c r="X124" i="65"/>
  <c r="W124" i="65"/>
  <c r="Z123" i="65"/>
  <c r="AA123" i="65" s="1"/>
  <c r="Y123" i="65"/>
  <c r="X123" i="65"/>
  <c r="Z122" i="65"/>
  <c r="AA122" i="65" s="1"/>
  <c r="Y122" i="65"/>
  <c r="X122" i="65"/>
  <c r="Y121" i="65"/>
  <c r="X121" i="65"/>
  <c r="W121" i="65"/>
  <c r="Z121" i="65" s="1"/>
  <c r="Z119" i="65"/>
  <c r="AA119" i="65" s="1"/>
  <c r="Y119" i="65"/>
  <c r="X119" i="65"/>
  <c r="Z118" i="65"/>
  <c r="AA118" i="65" s="1"/>
  <c r="Y118" i="65"/>
  <c r="X118" i="65"/>
  <c r="Z117" i="65"/>
  <c r="AA117" i="65" s="1"/>
  <c r="Y117" i="65"/>
  <c r="X117" i="65"/>
  <c r="Z116" i="65"/>
  <c r="AA116" i="65" s="1"/>
  <c r="Y116" i="65"/>
  <c r="X116" i="65"/>
  <c r="Z115" i="65"/>
  <c r="AA115" i="65" s="1"/>
  <c r="Y115" i="65"/>
  <c r="X115" i="65"/>
  <c r="Z114" i="65"/>
  <c r="AA114" i="65" s="1"/>
  <c r="Y114" i="65"/>
  <c r="X114" i="65"/>
  <c r="Y113" i="65"/>
  <c r="X113" i="65"/>
  <c r="W113" i="65"/>
  <c r="Z113" i="65" s="1"/>
  <c r="Z108" i="65"/>
  <c r="AA108" i="65" s="1"/>
  <c r="AC108" i="65" s="1"/>
  <c r="Y108" i="65"/>
  <c r="X108" i="65"/>
  <c r="Z106" i="65"/>
  <c r="AA106" i="65" s="1"/>
  <c r="Y106" i="65"/>
  <c r="X106" i="65"/>
  <c r="Z105" i="65"/>
  <c r="AA105" i="65" s="1"/>
  <c r="Y105" i="65"/>
  <c r="X105" i="65"/>
  <c r="AB104" i="65"/>
  <c r="Z104" i="65"/>
  <c r="AA104" i="65" s="1"/>
  <c r="AC104" i="65" s="1"/>
  <c r="Y104" i="65"/>
  <c r="X104" i="65"/>
  <c r="W104" i="65"/>
  <c r="Z103" i="65"/>
  <c r="AA103" i="65" s="1"/>
  <c r="Y103" i="65"/>
  <c r="X103" i="65"/>
  <c r="Z102" i="65"/>
  <c r="AA102" i="65" s="1"/>
  <c r="Y102" i="65"/>
  <c r="X102" i="65"/>
  <c r="Z101" i="65"/>
  <c r="AA101" i="65" s="1"/>
  <c r="Y101" i="65"/>
  <c r="X101" i="65"/>
  <c r="Y100" i="65"/>
  <c r="X100" i="65"/>
  <c r="W100" i="65"/>
  <c r="Z100" i="65" s="1"/>
  <c r="Z99" i="65"/>
  <c r="AA99" i="65" s="1"/>
  <c r="Y99" i="65"/>
  <c r="X99" i="65"/>
  <c r="AA98" i="65"/>
  <c r="Z98" i="65"/>
  <c r="Y98" i="65"/>
  <c r="X98" i="65"/>
  <c r="Z97" i="65"/>
  <c r="AA97" i="65" s="1"/>
  <c r="Y97" i="65"/>
  <c r="X97" i="65"/>
  <c r="AA96" i="65"/>
  <c r="Z96" i="65"/>
  <c r="Y96" i="65"/>
  <c r="X96" i="65"/>
  <c r="Z95" i="65"/>
  <c r="AA95" i="65" s="1"/>
  <c r="AC95" i="65" s="1"/>
  <c r="Y95" i="65"/>
  <c r="X95" i="65"/>
  <c r="W95" i="65"/>
  <c r="AA94" i="65"/>
  <c r="Z94" i="65"/>
  <c r="Y94" i="65"/>
  <c r="X94" i="65"/>
  <c r="AA93" i="65"/>
  <c r="Z93" i="65"/>
  <c r="Y93" i="65"/>
  <c r="X93" i="65"/>
  <c r="AA92" i="65"/>
  <c r="Z92" i="65"/>
  <c r="Y92" i="65"/>
  <c r="X92" i="65"/>
  <c r="AA91" i="65"/>
  <c r="Z91" i="65"/>
  <c r="Y91" i="65"/>
  <c r="X91" i="65"/>
  <c r="Z90" i="65"/>
  <c r="AB90" i="65" s="1"/>
  <c r="Y90" i="65"/>
  <c r="X90" i="65"/>
  <c r="W90" i="65"/>
  <c r="Z89" i="65"/>
  <c r="AA89" i="65" s="1"/>
  <c r="Y89" i="65"/>
  <c r="X89" i="65"/>
  <c r="Z88" i="65"/>
  <c r="AA88" i="65" s="1"/>
  <c r="Y88" i="65"/>
  <c r="X88" i="65"/>
  <c r="Z87" i="65"/>
  <c r="AA87" i="65" s="1"/>
  <c r="Y87" i="65"/>
  <c r="X87" i="65"/>
  <c r="Z86" i="65"/>
  <c r="AA86" i="65" s="1"/>
  <c r="Y86" i="65"/>
  <c r="X86" i="65"/>
  <c r="Z85" i="65"/>
  <c r="AA85" i="65" s="1"/>
  <c r="Y85" i="65"/>
  <c r="X85" i="65"/>
  <c r="Z84" i="65"/>
  <c r="AA84" i="65" s="1"/>
  <c r="Y84" i="65"/>
  <c r="X84" i="65"/>
  <c r="Y83" i="65"/>
  <c r="X83" i="65"/>
  <c r="W83" i="65"/>
  <c r="Z83" i="65" s="1"/>
  <c r="Z81" i="65"/>
  <c r="AA81" i="65" s="1"/>
  <c r="Y81" i="65"/>
  <c r="X81" i="65"/>
  <c r="Z80" i="65"/>
  <c r="AA80" i="65" s="1"/>
  <c r="Y80" i="65"/>
  <c r="X80" i="65"/>
  <c r="Z79" i="65"/>
  <c r="AA79" i="65" s="1"/>
  <c r="Y79" i="65"/>
  <c r="X79" i="65"/>
  <c r="Z78" i="65"/>
  <c r="AA78" i="65" s="1"/>
  <c r="Y78" i="65"/>
  <c r="X78" i="65"/>
  <c r="Y77" i="65"/>
  <c r="X77" i="65"/>
  <c r="W77" i="65"/>
  <c r="Z77" i="65" s="1"/>
  <c r="Z76" i="65"/>
  <c r="AB76" i="65" s="1"/>
  <c r="Y76" i="65"/>
  <c r="X76" i="65"/>
  <c r="Z75" i="65"/>
  <c r="AA75" i="65" s="1"/>
  <c r="AC75" i="65" s="1"/>
  <c r="Y75" i="65"/>
  <c r="X75" i="65"/>
  <c r="AB75" i="65" s="1"/>
  <c r="Z74" i="65"/>
  <c r="AA74" i="65" s="1"/>
  <c r="Y74" i="65"/>
  <c r="X74" i="65"/>
  <c r="Z73" i="65"/>
  <c r="AA73" i="65" s="1"/>
  <c r="Y73" i="65"/>
  <c r="X73" i="65"/>
  <c r="Z72" i="65"/>
  <c r="AA72" i="65" s="1"/>
  <c r="Y72" i="65"/>
  <c r="X72" i="65"/>
  <c r="Z71" i="65"/>
  <c r="AA71" i="65" s="1"/>
  <c r="Y71" i="65"/>
  <c r="X71" i="65"/>
  <c r="Z70" i="65"/>
  <c r="AA70" i="65" s="1"/>
  <c r="AC70" i="65" s="1"/>
  <c r="Y70" i="65"/>
  <c r="X70" i="65"/>
  <c r="W70" i="65"/>
  <c r="AA69" i="65"/>
  <c r="Z69" i="65"/>
  <c r="Y69" i="65"/>
  <c r="X69" i="65"/>
  <c r="AA68" i="65"/>
  <c r="Z68" i="65"/>
  <c r="Y68" i="65"/>
  <c r="X68" i="65"/>
  <c r="AA67" i="65"/>
  <c r="Z67" i="65"/>
  <c r="Y67" i="65"/>
  <c r="X67" i="65"/>
  <c r="AA66" i="65"/>
  <c r="Z66" i="65"/>
  <c r="Y66" i="65"/>
  <c r="X66" i="65"/>
  <c r="Z65" i="65"/>
  <c r="AB65" i="65" s="1"/>
  <c r="Y65" i="65"/>
  <c r="X65" i="65"/>
  <c r="W65" i="65"/>
  <c r="AB64" i="65"/>
  <c r="Z64" i="65"/>
  <c r="AA64" i="65" s="1"/>
  <c r="AC64" i="65" s="1"/>
  <c r="Y64" i="65"/>
  <c r="X64" i="65"/>
  <c r="Z63" i="65"/>
  <c r="AB63" i="65" s="1"/>
  <c r="Y63" i="65"/>
  <c r="X63" i="65"/>
  <c r="Z61" i="65"/>
  <c r="AA61" i="65" s="1"/>
  <c r="Y61" i="65"/>
  <c r="X61" i="65"/>
  <c r="Z60" i="65"/>
  <c r="AA60" i="65" s="1"/>
  <c r="Y60" i="65"/>
  <c r="X60" i="65"/>
  <c r="Y59" i="65"/>
  <c r="X59" i="65"/>
  <c r="W59" i="65"/>
  <c r="Z59" i="65" s="1"/>
  <c r="AB58" i="65"/>
  <c r="AA58" i="65"/>
  <c r="AC58" i="65" s="1"/>
  <c r="Z58" i="65"/>
  <c r="Y58" i="65"/>
  <c r="X58" i="65"/>
  <c r="Z57" i="65"/>
  <c r="AB57" i="65" s="1"/>
  <c r="Y57" i="65"/>
  <c r="X57" i="65"/>
  <c r="Z56" i="65"/>
  <c r="AA56" i="65" s="1"/>
  <c r="Y56" i="65"/>
  <c r="X56" i="65"/>
  <c r="Z55" i="65"/>
  <c r="AA55" i="65" s="1"/>
  <c r="Y55" i="65"/>
  <c r="X55" i="65"/>
  <c r="Z54" i="65"/>
  <c r="AA54" i="65" s="1"/>
  <c r="Y54" i="65"/>
  <c r="X54" i="65"/>
  <c r="Z53" i="65"/>
  <c r="AA53" i="65" s="1"/>
  <c r="Y53" i="65"/>
  <c r="X53" i="65"/>
  <c r="Z52" i="65"/>
  <c r="AA52" i="65" s="1"/>
  <c r="Y52" i="65"/>
  <c r="X52" i="65"/>
  <c r="Y51" i="65"/>
  <c r="X51" i="65"/>
  <c r="W51" i="65"/>
  <c r="Z51" i="65" s="1"/>
  <c r="Z49" i="65"/>
  <c r="AA49" i="65" s="1"/>
  <c r="Y49" i="65"/>
  <c r="X49" i="65"/>
  <c r="Z48" i="65"/>
  <c r="AA48" i="65" s="1"/>
  <c r="Y48" i="65"/>
  <c r="X48" i="65"/>
  <c r="Z47" i="65"/>
  <c r="AA47" i="65" s="1"/>
  <c r="Y47" i="65"/>
  <c r="X47" i="65"/>
  <c r="Z46" i="65"/>
  <c r="AB46" i="65" s="1"/>
  <c r="Y46" i="65"/>
  <c r="X46" i="65"/>
  <c r="W46" i="65"/>
  <c r="AA45" i="65"/>
  <c r="Z45" i="65"/>
  <c r="Y45" i="65"/>
  <c r="X45" i="65"/>
  <c r="AA44" i="65"/>
  <c r="Z44" i="65"/>
  <c r="Y44" i="65"/>
  <c r="X44" i="65"/>
  <c r="AA43" i="65"/>
  <c r="Z43" i="65"/>
  <c r="Y43" i="65"/>
  <c r="X43" i="65"/>
  <c r="Z42" i="65"/>
  <c r="AB42" i="65" s="1"/>
  <c r="Y42" i="65"/>
  <c r="X42" i="65"/>
  <c r="W42" i="65"/>
  <c r="AB41" i="65"/>
  <c r="Z41" i="65"/>
  <c r="AA41" i="65" s="1"/>
  <c r="AC41" i="65" s="1"/>
  <c r="Y41" i="65"/>
  <c r="X41" i="65"/>
  <c r="Z40" i="65"/>
  <c r="AB40" i="65" s="1"/>
  <c r="Y40" i="65"/>
  <c r="X40" i="65"/>
  <c r="Z39" i="65"/>
  <c r="AA39" i="65" s="1"/>
  <c r="Y39" i="65"/>
  <c r="X39" i="65"/>
  <c r="Z38" i="65"/>
  <c r="AA38" i="65" s="1"/>
  <c r="Y38" i="65"/>
  <c r="X38" i="65"/>
  <c r="Y37" i="65"/>
  <c r="X37" i="65"/>
  <c r="W37" i="65"/>
  <c r="Z37" i="65" s="1"/>
  <c r="Z36" i="65"/>
  <c r="AA36" i="65" s="1"/>
  <c r="Y36" i="65"/>
  <c r="X36" i="65"/>
  <c r="Z35" i="65"/>
  <c r="AA35" i="65" s="1"/>
  <c r="Y35" i="65"/>
  <c r="X35" i="65"/>
  <c r="Y34" i="65"/>
  <c r="X34" i="65"/>
  <c r="W34" i="65"/>
  <c r="Z34" i="65" s="1"/>
  <c r="Z32" i="65"/>
  <c r="AA32" i="65" s="1"/>
  <c r="AC32" i="65" s="1"/>
  <c r="Y32" i="65"/>
  <c r="X32" i="65"/>
  <c r="AB31" i="65"/>
  <c r="Z31" i="65"/>
  <c r="AA31" i="65" s="1"/>
  <c r="AC31" i="65" s="1"/>
  <c r="Y31" i="65"/>
  <c r="X31" i="65"/>
  <c r="Z30" i="65"/>
  <c r="AB30" i="65" s="1"/>
  <c r="Y30" i="65"/>
  <c r="X30" i="65"/>
  <c r="Z29" i="65"/>
  <c r="AA29" i="65" s="1"/>
  <c r="AC29" i="65" s="1"/>
  <c r="Y29" i="65"/>
  <c r="X29" i="65"/>
  <c r="AB29" i="65" s="1"/>
  <c r="Z28" i="65"/>
  <c r="AA28" i="65" s="1"/>
  <c r="AC28" i="65" s="1"/>
  <c r="Y28" i="65"/>
  <c r="X28" i="65"/>
  <c r="AB26" i="65"/>
  <c r="Z26" i="65"/>
  <c r="AA26" i="65" s="1"/>
  <c r="AC26" i="65" s="1"/>
  <c r="Y26" i="65"/>
  <c r="X26" i="65"/>
  <c r="Z25" i="65"/>
  <c r="AB25" i="65" s="1"/>
  <c r="Y25" i="65"/>
  <c r="X25" i="65"/>
  <c r="Z24" i="65"/>
  <c r="AA24" i="65" s="1"/>
  <c r="AC24" i="65" s="1"/>
  <c r="Y24" i="65"/>
  <c r="X24" i="65"/>
  <c r="AB24" i="65" s="1"/>
  <c r="Z23" i="65"/>
  <c r="AA23" i="65" s="1"/>
  <c r="AC23" i="65" s="1"/>
  <c r="Y23" i="65"/>
  <c r="X23" i="65"/>
  <c r="AB22" i="65"/>
  <c r="Z22" i="65"/>
  <c r="AA22" i="65" s="1"/>
  <c r="AC22" i="65" s="1"/>
  <c r="Y22" i="65"/>
  <c r="X22" i="65"/>
  <c r="Z20" i="65"/>
  <c r="AB20" i="65" s="1"/>
  <c r="Y20" i="65"/>
  <c r="X20" i="65"/>
  <c r="Z19" i="65"/>
  <c r="AA19" i="65" s="1"/>
  <c r="AC19" i="65" s="1"/>
  <c r="Y19" i="65"/>
  <c r="X19" i="65"/>
  <c r="AB19" i="65" s="1"/>
  <c r="Z18" i="65"/>
  <c r="AA18" i="65" s="1"/>
  <c r="AC18" i="65" s="1"/>
  <c r="Y18" i="65"/>
  <c r="X18" i="65"/>
  <c r="AB16" i="65"/>
  <c r="Z16" i="65"/>
  <c r="AA16" i="65" s="1"/>
  <c r="AC16" i="65" s="1"/>
  <c r="Y16" i="65"/>
  <c r="X16" i="65"/>
  <c r="Z15" i="65"/>
  <c r="AB15" i="65" s="1"/>
  <c r="Y15" i="65"/>
  <c r="X15" i="65"/>
  <c r="Z14" i="65"/>
  <c r="AA14" i="65" s="1"/>
  <c r="AC14" i="65" s="1"/>
  <c r="Y14" i="65"/>
  <c r="X14" i="65"/>
  <c r="AB14" i="65" s="1"/>
  <c r="Z13" i="65"/>
  <c r="AA13" i="65" s="1"/>
  <c r="AC13" i="65" s="1"/>
  <c r="Y13" i="65"/>
  <c r="X13" i="65"/>
  <c r="AB12" i="65"/>
  <c r="Z12" i="65"/>
  <c r="AA12" i="65" s="1"/>
  <c r="AC12" i="65" s="1"/>
  <c r="Y12" i="65"/>
  <c r="X12" i="65"/>
  <c r="Z11" i="65"/>
  <c r="AB11" i="65" s="1"/>
  <c r="Y11" i="65"/>
  <c r="X11" i="65"/>
  <c r="Z10" i="65"/>
  <c r="AA10" i="65" s="1"/>
  <c r="AC10" i="65" s="1"/>
  <c r="Y10" i="65"/>
  <c r="X10" i="65"/>
  <c r="AB10" i="65" s="1"/>
  <c r="Z9" i="65"/>
  <c r="AB9" i="65" s="1"/>
  <c r="Y9" i="65"/>
  <c r="X9" i="65"/>
  <c r="AB8" i="65"/>
  <c r="Z8" i="65"/>
  <c r="AA8" i="65" s="1"/>
  <c r="AC8" i="65" s="1"/>
  <c r="Y8" i="65"/>
  <c r="X8" i="65"/>
  <c r="Z7" i="65"/>
  <c r="AB7" i="65" s="1"/>
  <c r="Y7" i="65"/>
  <c r="X7" i="65"/>
  <c r="W7" i="65"/>
  <c r="Z6" i="65"/>
  <c r="AB6" i="65" s="1"/>
  <c r="Y6" i="65"/>
  <c r="X6" i="65"/>
  <c r="H460" i="64" l="1"/>
  <c r="I458" i="64" s="1"/>
  <c r="H447" i="64"/>
  <c r="I446" i="64" s="1"/>
  <c r="I462" i="64"/>
  <c r="I455" i="64"/>
  <c r="I449" i="64"/>
  <c r="I459" i="64"/>
  <c r="H453" i="64"/>
  <c r="I452" i="64" s="1"/>
  <c r="I445" i="64"/>
  <c r="V139" i="65"/>
  <c r="Y139" i="65" s="1"/>
  <c r="AB34" i="65"/>
  <c r="AA34" i="65"/>
  <c r="AC34" i="65" s="1"/>
  <c r="AB59" i="65"/>
  <c r="AA59" i="65"/>
  <c r="AC59" i="65" s="1"/>
  <c r="AB37" i="65"/>
  <c r="AA37" i="65"/>
  <c r="AC37" i="65" s="1"/>
  <c r="AB83" i="65"/>
  <c r="AA83" i="65"/>
  <c r="AC83" i="65" s="1"/>
  <c r="AB77" i="65"/>
  <c r="AA77" i="65"/>
  <c r="AC77" i="65" s="1"/>
  <c r="AB100" i="65"/>
  <c r="AA100" i="65"/>
  <c r="AC100" i="65" s="1"/>
  <c r="AB121" i="65"/>
  <c r="AA121" i="65"/>
  <c r="AC121" i="65" s="1"/>
  <c r="AB51" i="65"/>
  <c r="AA51" i="65"/>
  <c r="AC51" i="65" s="1"/>
  <c r="AB113" i="65"/>
  <c r="AA113" i="65"/>
  <c r="AC113" i="65" s="1"/>
  <c r="AA9" i="65"/>
  <c r="AC9" i="65" s="1"/>
  <c r="AB13" i="65"/>
  <c r="AB18" i="65"/>
  <c r="AB23" i="65"/>
  <c r="AB28" i="65"/>
  <c r="AB32" i="65"/>
  <c r="AA42" i="65"/>
  <c r="AC42" i="65" s="1"/>
  <c r="AA57" i="65"/>
  <c r="AC57" i="65" s="1"/>
  <c r="AA65" i="65"/>
  <c r="AC65" i="65" s="1"/>
  <c r="AB70" i="65"/>
  <c r="AA90" i="65"/>
  <c r="AC90" i="65" s="1"/>
  <c r="AB95" i="65"/>
  <c r="AB108" i="65"/>
  <c r="AA7" i="65"/>
  <c r="AC7" i="65" s="1"/>
  <c r="AA11" i="65"/>
  <c r="AC11" i="65" s="1"/>
  <c r="AA15" i="65"/>
  <c r="AC15" i="65" s="1"/>
  <c r="AA20" i="65"/>
  <c r="AC20" i="65" s="1"/>
  <c r="AA25" i="65"/>
  <c r="AC25" i="65" s="1"/>
  <c r="AA30" i="65"/>
  <c r="AC30" i="65" s="1"/>
  <c r="AA40" i="65"/>
  <c r="AC40" i="65" s="1"/>
  <c r="AA46" i="65"/>
  <c r="AC46" i="65" s="1"/>
  <c r="AA63" i="65"/>
  <c r="AC63" i="65" s="1"/>
  <c r="AA76" i="65"/>
  <c r="AC76" i="65" s="1"/>
  <c r="AA129" i="65"/>
  <c r="AC129" i="65" s="1"/>
  <c r="AA6" i="65"/>
  <c r="AC6" i="65" s="1"/>
  <c r="AA124" i="65"/>
  <c r="AC124" i="65" s="1"/>
  <c r="X138" i="65"/>
  <c r="Y138" i="65"/>
  <c r="I444" i="64" l="1"/>
  <c r="X139" i="65"/>
  <c r="Z139" i="65"/>
  <c r="AA139" i="65" s="1"/>
  <c r="G436" i="64"/>
  <c r="G47" i="64" s="1"/>
  <c r="G36" i="17" s="1"/>
  <c r="G435" i="64"/>
  <c r="G434" i="64"/>
  <c r="G433" i="64"/>
  <c r="G46" i="64" s="1"/>
  <c r="G429" i="64"/>
  <c r="G430" i="64"/>
  <c r="G431" i="64"/>
  <c r="G45" i="64" s="1"/>
  <c r="G34" i="17" s="1"/>
  <c r="G432" i="64"/>
  <c r="G48" i="64" s="1"/>
  <c r="G37" i="17" s="1"/>
  <c r="G428" i="64"/>
  <c r="G425" i="64"/>
  <c r="G61" i="64" s="1"/>
  <c r="G50" i="17" s="1"/>
  <c r="G426" i="64"/>
  <c r="G62" i="64" s="1"/>
  <c r="G51" i="17" s="1"/>
  <c r="G427" i="64"/>
  <c r="G424" i="64"/>
  <c r="G423" i="64"/>
  <c r="G422" i="64"/>
  <c r="G419" i="64"/>
  <c r="G51" i="64" s="1"/>
  <c r="G40" i="17" s="1"/>
  <c r="G420" i="64"/>
  <c r="G418" i="64"/>
  <c r="G38" i="64" s="1"/>
  <c r="G27" i="17" s="1"/>
  <c r="G421" i="64"/>
  <c r="G417" i="64"/>
  <c r="G53" i="64" s="1"/>
  <c r="G42" i="17" s="1"/>
  <c r="F436" i="64"/>
  <c r="F47" i="64" s="1"/>
  <c r="F36" i="17" s="1"/>
  <c r="F435" i="64"/>
  <c r="F434" i="64"/>
  <c r="F433" i="64"/>
  <c r="F46" i="64" s="1"/>
  <c r="F429" i="64"/>
  <c r="F430" i="64"/>
  <c r="F431" i="64"/>
  <c r="F45" i="64" s="1"/>
  <c r="F34" i="17" s="1"/>
  <c r="F432" i="64"/>
  <c r="F48" i="64" s="1"/>
  <c r="F37" i="17" s="1"/>
  <c r="F428" i="64"/>
  <c r="F423" i="64"/>
  <c r="F424" i="64"/>
  <c r="F425" i="64"/>
  <c r="F61" i="64" s="1"/>
  <c r="F50" i="17" s="1"/>
  <c r="F426" i="64"/>
  <c r="F62" i="64" s="1"/>
  <c r="F51" i="17" s="1"/>
  <c r="F427" i="64"/>
  <c r="F422" i="64"/>
  <c r="F419" i="64"/>
  <c r="F51" i="64" s="1"/>
  <c r="F40" i="17" s="1"/>
  <c r="F420" i="64"/>
  <c r="F421" i="64"/>
  <c r="F418" i="64"/>
  <c r="F38" i="64" s="1"/>
  <c r="F27" i="17" s="1"/>
  <c r="F417" i="64"/>
  <c r="F53" i="64" s="1"/>
  <c r="F42" i="17" s="1"/>
  <c r="E436" i="64"/>
  <c r="E47" i="64" s="1"/>
  <c r="E36" i="17" s="1"/>
  <c r="E435" i="64"/>
  <c r="E434" i="64"/>
  <c r="E433" i="64"/>
  <c r="E46" i="64" s="1"/>
  <c r="E429" i="64"/>
  <c r="E430" i="64"/>
  <c r="E431" i="64"/>
  <c r="E45" i="64" s="1"/>
  <c r="E34" i="17" s="1"/>
  <c r="E432" i="64"/>
  <c r="E48" i="64" s="1"/>
  <c r="E37" i="17" s="1"/>
  <c r="E428" i="64"/>
  <c r="E423" i="64"/>
  <c r="E424" i="64"/>
  <c r="E425" i="64"/>
  <c r="E61" i="64" s="1"/>
  <c r="E50" i="17" s="1"/>
  <c r="E426" i="64"/>
  <c r="E62" i="64" s="1"/>
  <c r="E51" i="17" s="1"/>
  <c r="E427" i="64"/>
  <c r="E422" i="64"/>
  <c r="E419" i="64"/>
  <c r="E51" i="64" s="1"/>
  <c r="E40" i="17" s="1"/>
  <c r="E420" i="64"/>
  <c r="E421" i="64"/>
  <c r="E418" i="64"/>
  <c r="E38" i="64" s="1"/>
  <c r="E27" i="17" s="1"/>
  <c r="E417" i="64"/>
  <c r="E53" i="64" s="1"/>
  <c r="E42" i="17" s="1"/>
  <c r="D436" i="64"/>
  <c r="D47" i="64" s="1"/>
  <c r="D36" i="17" s="1"/>
  <c r="D435" i="64"/>
  <c r="D434" i="64"/>
  <c r="D433" i="64"/>
  <c r="D46" i="64" s="1"/>
  <c r="D429" i="64"/>
  <c r="D430" i="64"/>
  <c r="D431" i="64"/>
  <c r="D45" i="64" s="1"/>
  <c r="D34" i="17" s="1"/>
  <c r="D432" i="64"/>
  <c r="D48" i="64" s="1"/>
  <c r="D37" i="17" s="1"/>
  <c r="D428" i="64"/>
  <c r="D423" i="64"/>
  <c r="D424" i="64"/>
  <c r="D425" i="64"/>
  <c r="D61" i="64" s="1"/>
  <c r="D50" i="17" s="1"/>
  <c r="D426" i="64"/>
  <c r="D62" i="64" s="1"/>
  <c r="D51" i="17" s="1"/>
  <c r="D427" i="64"/>
  <c r="D422" i="64"/>
  <c r="D419" i="64"/>
  <c r="D51" i="64" s="1"/>
  <c r="D40" i="17" s="1"/>
  <c r="D420" i="64"/>
  <c r="D421" i="64"/>
  <c r="D418" i="64"/>
  <c r="D38" i="64" s="1"/>
  <c r="D27" i="17" s="1"/>
  <c r="D417" i="64"/>
  <c r="D53" i="64" s="1"/>
  <c r="D42" i="17" s="1"/>
  <c r="C436" i="64"/>
  <c r="C47" i="64" s="1"/>
  <c r="C36" i="17" s="1"/>
  <c r="C435" i="64"/>
  <c r="C434" i="64"/>
  <c r="C433" i="64"/>
  <c r="C46" i="64" s="1"/>
  <c r="C429" i="64"/>
  <c r="C430" i="64"/>
  <c r="C431" i="64"/>
  <c r="C45" i="64" s="1"/>
  <c r="C34" i="17" s="1"/>
  <c r="C432" i="64"/>
  <c r="C48" i="64" s="1"/>
  <c r="C37" i="17" s="1"/>
  <c r="C428" i="64"/>
  <c r="C423" i="64"/>
  <c r="C424" i="64"/>
  <c r="C425" i="64"/>
  <c r="C61" i="64" s="1"/>
  <c r="C50" i="17" s="1"/>
  <c r="C426" i="64"/>
  <c r="C62" i="64" s="1"/>
  <c r="C51" i="17" s="1"/>
  <c r="C427" i="64"/>
  <c r="C422" i="64"/>
  <c r="C419" i="64"/>
  <c r="C51" i="64" s="1"/>
  <c r="C40" i="17" s="1"/>
  <c r="C420" i="64"/>
  <c r="C421" i="64"/>
  <c r="C418" i="64"/>
  <c r="C38" i="64" s="1"/>
  <c r="C27" i="17" s="1"/>
  <c r="C417" i="64"/>
  <c r="C53" i="64" s="1"/>
  <c r="C42" i="17" s="1"/>
  <c r="D69" i="64"/>
  <c r="E69" i="64"/>
  <c r="F69" i="64"/>
  <c r="G69" i="64"/>
  <c r="C69" i="64"/>
  <c r="G452" i="64" l="1"/>
  <c r="G453" i="64" s="1"/>
  <c r="G50" i="64" s="1"/>
  <c r="G39" i="17" s="1"/>
  <c r="D455" i="64"/>
  <c r="D471" i="64" s="1"/>
  <c r="E439" i="64"/>
  <c r="E466" i="64" s="1"/>
  <c r="E455" i="64"/>
  <c r="E456" i="64" s="1"/>
  <c r="G439" i="64"/>
  <c r="G466" i="64" s="1"/>
  <c r="C449" i="64"/>
  <c r="C469" i="64" s="1"/>
  <c r="D449" i="64"/>
  <c r="D469" i="64" s="1"/>
  <c r="E449" i="64"/>
  <c r="E469" i="64" s="1"/>
  <c r="C439" i="64"/>
  <c r="C455" i="64"/>
  <c r="C456" i="64" s="1"/>
  <c r="C33" i="64" s="1"/>
  <c r="C22" i="17" s="1"/>
  <c r="D439" i="64"/>
  <c r="D466" i="64" s="1"/>
  <c r="F439" i="64"/>
  <c r="F36" i="64" s="1"/>
  <c r="F25" i="17" s="1"/>
  <c r="F455" i="64"/>
  <c r="F471" i="64" s="1"/>
  <c r="G455" i="64"/>
  <c r="G456" i="64" s="1"/>
  <c r="G33" i="64" s="1"/>
  <c r="G22" i="17" s="1"/>
  <c r="C446" i="64"/>
  <c r="C58" i="64" s="1"/>
  <c r="C47" i="17" s="1"/>
  <c r="C458" i="64"/>
  <c r="C462" i="64"/>
  <c r="C473" i="64"/>
  <c r="D452" i="64"/>
  <c r="D453" i="64" s="1"/>
  <c r="D50" i="64" s="1"/>
  <c r="D39" i="17" s="1"/>
  <c r="D462" i="64"/>
  <c r="D473" i="64" s="1"/>
  <c r="E452" i="64"/>
  <c r="E453" i="64" s="1"/>
  <c r="E50" i="64" s="1"/>
  <c r="E39" i="17" s="1"/>
  <c r="E470" i="64"/>
  <c r="E462" i="64"/>
  <c r="E473" i="64"/>
  <c r="F462" i="64"/>
  <c r="G462" i="64"/>
  <c r="C440" i="64"/>
  <c r="C54" i="64" s="1"/>
  <c r="C43" i="17" s="1"/>
  <c r="C36" i="64"/>
  <c r="C25" i="17" s="1"/>
  <c r="D440" i="64"/>
  <c r="D54" i="64" s="1"/>
  <c r="D43" i="17" s="1"/>
  <c r="D36" i="64"/>
  <c r="D25" i="17" s="1"/>
  <c r="D456" i="64"/>
  <c r="E33" i="64"/>
  <c r="E22" i="17" s="1"/>
  <c r="G440" i="64"/>
  <c r="G54" i="64" s="1"/>
  <c r="G43" i="17" s="1"/>
  <c r="G36" i="64"/>
  <c r="G25" i="17" s="1"/>
  <c r="C450" i="64"/>
  <c r="C52" i="64" s="1"/>
  <c r="C41" i="17" s="1"/>
  <c r="C60" i="64"/>
  <c r="C49" i="17" s="1"/>
  <c r="D450" i="64"/>
  <c r="D52" i="64" s="1"/>
  <c r="D41" i="17" s="1"/>
  <c r="D60" i="64"/>
  <c r="D49" i="17" s="1"/>
  <c r="E450" i="64"/>
  <c r="E52" i="64" s="1"/>
  <c r="E41" i="17" s="1"/>
  <c r="E60" i="64"/>
  <c r="E49" i="17" s="1"/>
  <c r="F449" i="64"/>
  <c r="F60" i="64" s="1"/>
  <c r="F49" i="17" s="1"/>
  <c r="G449" i="64"/>
  <c r="G60" i="64" s="1"/>
  <c r="G49" i="17" s="1"/>
  <c r="C452" i="64"/>
  <c r="C459" i="64"/>
  <c r="C463" i="64"/>
  <c r="C49" i="64" s="1"/>
  <c r="C38" i="17" s="1"/>
  <c r="C29" i="64"/>
  <c r="C18" i="17" s="1"/>
  <c r="D444" i="64"/>
  <c r="D25" i="64" s="1"/>
  <c r="D14" i="17" s="1"/>
  <c r="D445" i="64"/>
  <c r="D57" i="64" s="1"/>
  <c r="D46" i="17" s="1"/>
  <c r="D446" i="64"/>
  <c r="D58" i="64" s="1"/>
  <c r="D47" i="17" s="1"/>
  <c r="D458" i="64"/>
  <c r="D459" i="64"/>
  <c r="D463" i="64"/>
  <c r="D49" i="64" s="1"/>
  <c r="D38" i="17" s="1"/>
  <c r="D29" i="64"/>
  <c r="D18" i="17" s="1"/>
  <c r="E444" i="64"/>
  <c r="E445" i="64"/>
  <c r="E57" i="64" s="1"/>
  <c r="E46" i="17" s="1"/>
  <c r="E446" i="64"/>
  <c r="E58" i="64" s="1"/>
  <c r="E47" i="17" s="1"/>
  <c r="E458" i="64"/>
  <c r="E459" i="64"/>
  <c r="E463" i="64"/>
  <c r="E49" i="64" s="1"/>
  <c r="E38" i="17" s="1"/>
  <c r="E29" i="64"/>
  <c r="E18" i="17" s="1"/>
  <c r="F452" i="64"/>
  <c r="F453" i="64" s="1"/>
  <c r="F50" i="64" s="1"/>
  <c r="F39" i="17" s="1"/>
  <c r="F444" i="64"/>
  <c r="F445" i="64"/>
  <c r="F57" i="64" s="1"/>
  <c r="F46" i="17" s="1"/>
  <c r="F446" i="64"/>
  <c r="F58" i="64" s="1"/>
  <c r="F47" i="17" s="1"/>
  <c r="F458" i="64"/>
  <c r="F459" i="64"/>
  <c r="F29" i="64"/>
  <c r="F18" i="17" s="1"/>
  <c r="G446" i="64"/>
  <c r="G58" i="64" s="1"/>
  <c r="G47" i="17" s="1"/>
  <c r="G444" i="64"/>
  <c r="G445" i="64"/>
  <c r="G57" i="64" s="1"/>
  <c r="G46" i="17" s="1"/>
  <c r="G458" i="64"/>
  <c r="G459" i="64"/>
  <c r="F440" i="64"/>
  <c r="F54" i="64" s="1"/>
  <c r="F43" i="17" s="1"/>
  <c r="C444" i="64"/>
  <c r="D33" i="64"/>
  <c r="D22" i="17" s="1"/>
  <c r="E440" i="64"/>
  <c r="E54" i="64" s="1"/>
  <c r="E43" i="17" s="1"/>
  <c r="E36" i="64"/>
  <c r="E25" i="17" s="1"/>
  <c r="F456" i="64"/>
  <c r="F33" i="64" s="1"/>
  <c r="F22" i="17" s="1"/>
  <c r="C445" i="64"/>
  <c r="C57" i="64" s="1"/>
  <c r="C46" i="17" s="1"/>
  <c r="C44" i="64"/>
  <c r="C33" i="17" s="1"/>
  <c r="C35" i="17"/>
  <c r="E35" i="17"/>
  <c r="E44" i="64"/>
  <c r="E33" i="17" s="1"/>
  <c r="G44" i="64"/>
  <c r="G33" i="17" s="1"/>
  <c r="G35" i="17"/>
  <c r="C437" i="64"/>
  <c r="D35" i="17"/>
  <c r="D44" i="64"/>
  <c r="D33" i="17" s="1"/>
  <c r="F44" i="64"/>
  <c r="F33" i="17" s="1"/>
  <c r="F35" i="17"/>
  <c r="G437" i="64"/>
  <c r="F437" i="64"/>
  <c r="E437" i="64"/>
  <c r="D437" i="64"/>
  <c r="G43" i="64"/>
  <c r="G32" i="17" s="1"/>
  <c r="F43" i="64"/>
  <c r="F32" i="17" s="1"/>
  <c r="E43" i="64"/>
  <c r="E32" i="17" s="1"/>
  <c r="G42" i="64"/>
  <c r="G31" i="17" s="1"/>
  <c r="F42" i="64"/>
  <c r="F31" i="17" s="1"/>
  <c r="E42" i="64"/>
  <c r="E31" i="17" s="1"/>
  <c r="G41" i="64"/>
  <c r="G30" i="17" s="1"/>
  <c r="F41" i="64"/>
  <c r="F30" i="17" s="1"/>
  <c r="E41" i="64"/>
  <c r="E30" i="17" s="1"/>
  <c r="G40" i="64"/>
  <c r="G29" i="17" s="1"/>
  <c r="F40" i="64"/>
  <c r="F29" i="17" s="1"/>
  <c r="E40" i="64"/>
  <c r="E29" i="17" s="1"/>
  <c r="G39" i="64"/>
  <c r="G28" i="17" s="1"/>
  <c r="F39" i="64"/>
  <c r="F28" i="17" s="1"/>
  <c r="E39" i="64"/>
  <c r="E28" i="17" s="1"/>
  <c r="G37" i="64"/>
  <c r="G26" i="17" s="1"/>
  <c r="F37" i="64"/>
  <c r="F26" i="17" s="1"/>
  <c r="E37" i="64"/>
  <c r="E26" i="17" s="1"/>
  <c r="G35" i="64"/>
  <c r="G24" i="17" s="1"/>
  <c r="F35" i="64"/>
  <c r="F24" i="17" s="1"/>
  <c r="E35" i="64"/>
  <c r="E24" i="17" s="1"/>
  <c r="G34" i="64"/>
  <c r="G23" i="17" s="1"/>
  <c r="F34" i="64"/>
  <c r="F23" i="17" s="1"/>
  <c r="E34" i="64"/>
  <c r="E23" i="17" s="1"/>
  <c r="G32" i="64"/>
  <c r="G21" i="17" s="1"/>
  <c r="F32" i="64"/>
  <c r="F21" i="17" s="1"/>
  <c r="E32" i="64"/>
  <c r="E21" i="17" s="1"/>
  <c r="G31" i="64"/>
  <c r="G20" i="17" s="1"/>
  <c r="F31" i="64"/>
  <c r="F20" i="17" s="1"/>
  <c r="E31" i="64"/>
  <c r="E20" i="17" s="1"/>
  <c r="G30" i="64"/>
  <c r="G19" i="17" s="1"/>
  <c r="F30" i="64"/>
  <c r="F19" i="17" s="1"/>
  <c r="E30" i="64"/>
  <c r="E19" i="17" s="1"/>
  <c r="G28" i="64"/>
  <c r="G17" i="17" s="1"/>
  <c r="F28" i="64"/>
  <c r="F17" i="17" s="1"/>
  <c r="E28" i="64"/>
  <c r="E17" i="17" s="1"/>
  <c r="G27" i="64"/>
  <c r="G16" i="17" s="1"/>
  <c r="E27" i="64"/>
  <c r="E16" i="17" s="1"/>
  <c r="D43" i="64"/>
  <c r="D32" i="17" s="1"/>
  <c r="D42" i="64"/>
  <c r="D31" i="17" s="1"/>
  <c r="D41" i="64"/>
  <c r="D30" i="17" s="1"/>
  <c r="D40" i="64"/>
  <c r="D29" i="17" s="1"/>
  <c r="D39" i="64"/>
  <c r="D28" i="17" s="1"/>
  <c r="D37" i="64"/>
  <c r="D26" i="17" s="1"/>
  <c r="D35" i="64"/>
  <c r="D24" i="17" s="1"/>
  <c r="D34" i="64"/>
  <c r="D23" i="17" s="1"/>
  <c r="D32" i="64"/>
  <c r="D21" i="17" s="1"/>
  <c r="D31" i="64"/>
  <c r="D20" i="17" s="1"/>
  <c r="D30" i="64"/>
  <c r="D19" i="17" s="1"/>
  <c r="D28" i="64"/>
  <c r="D17" i="17" s="1"/>
  <c r="D27" i="64"/>
  <c r="D16" i="17" s="1"/>
  <c r="C42" i="64"/>
  <c r="C31" i="17" s="1"/>
  <c r="C41" i="64"/>
  <c r="C30" i="17" s="1"/>
  <c r="C40" i="64"/>
  <c r="C29" i="17" s="1"/>
  <c r="C39" i="64"/>
  <c r="C28" i="17" s="1"/>
  <c r="C37" i="64"/>
  <c r="C26" i="17" s="1"/>
  <c r="C35" i="64"/>
  <c r="C24" i="17" s="1"/>
  <c r="C34" i="64"/>
  <c r="C23" i="17" s="1"/>
  <c r="C32" i="64"/>
  <c r="C21" i="17" s="1"/>
  <c r="C31" i="64"/>
  <c r="C20" i="17" s="1"/>
  <c r="C30" i="64"/>
  <c r="C19" i="17" s="1"/>
  <c r="C28" i="64"/>
  <c r="C17" i="17" s="1"/>
  <c r="C27" i="64"/>
  <c r="C16" i="17" s="1"/>
  <c r="F468" i="64" l="1"/>
  <c r="F472" i="64"/>
  <c r="G29" i="64"/>
  <c r="G18" i="17" s="1"/>
  <c r="F463" i="64"/>
  <c r="F49" i="64" s="1"/>
  <c r="F38" i="17" s="1"/>
  <c r="C466" i="64"/>
  <c r="G463" i="64"/>
  <c r="G49" i="64" s="1"/>
  <c r="G38" i="17" s="1"/>
  <c r="D470" i="64"/>
  <c r="G470" i="64"/>
  <c r="F470" i="64"/>
  <c r="G471" i="64"/>
  <c r="F466" i="64"/>
  <c r="C471" i="64"/>
  <c r="E471" i="64"/>
  <c r="G469" i="64"/>
  <c r="G460" i="64"/>
  <c r="G63" i="64" s="1"/>
  <c r="G52" i="17" s="1"/>
  <c r="E447" i="64"/>
  <c r="E59" i="64" s="1"/>
  <c r="E48" i="17" s="1"/>
  <c r="C25" i="64"/>
  <c r="C14" i="17" s="1"/>
  <c r="E64" i="64"/>
  <c r="E53" i="17" s="1"/>
  <c r="C453" i="64"/>
  <c r="C50" i="64" s="1"/>
  <c r="C39" i="17" s="1"/>
  <c r="C447" i="64"/>
  <c r="F460" i="64"/>
  <c r="F63" i="64" s="1"/>
  <c r="F52" i="17" s="1"/>
  <c r="F450" i="64"/>
  <c r="F52" i="64" s="1"/>
  <c r="F41" i="17" s="1"/>
  <c r="E25" i="64"/>
  <c r="E14" i="17" s="1"/>
  <c r="G64" i="64"/>
  <c r="G53" i="17" s="1"/>
  <c r="F64" i="64"/>
  <c r="F53" i="17" s="1"/>
  <c r="D447" i="64"/>
  <c r="D59" i="64" s="1"/>
  <c r="D48" i="17" s="1"/>
  <c r="F447" i="64"/>
  <c r="F59" i="64" s="1"/>
  <c r="F48" i="17" s="1"/>
  <c r="E460" i="64"/>
  <c r="E63" i="64" s="1"/>
  <c r="E52" i="17" s="1"/>
  <c r="D460" i="64"/>
  <c r="D64" i="64"/>
  <c r="D53" i="17" s="1"/>
  <c r="G447" i="64"/>
  <c r="G59" i="64" s="1"/>
  <c r="G48" i="17" s="1"/>
  <c r="F25" i="64"/>
  <c r="F14" i="17" s="1"/>
  <c r="C460" i="64"/>
  <c r="C63" i="64" s="1"/>
  <c r="C52" i="17" s="1"/>
  <c r="C64" i="64"/>
  <c r="C53" i="17" s="1"/>
  <c r="G450" i="64"/>
  <c r="G52" i="64" s="1"/>
  <c r="G41" i="17" s="1"/>
  <c r="G25" i="64"/>
  <c r="G14" i="17" s="1"/>
  <c r="G26" i="64"/>
  <c r="F26" i="64"/>
  <c r="E26" i="64"/>
  <c r="D26" i="64"/>
  <c r="G15" i="64"/>
  <c r="G4" i="17" s="1"/>
  <c r="F15" i="64"/>
  <c r="F4" i="17" s="1"/>
  <c r="E15" i="64"/>
  <c r="E4" i="17" s="1"/>
  <c r="D15" i="64"/>
  <c r="D4" i="17" s="1"/>
  <c r="C15" i="64"/>
  <c r="C4" i="17" s="1"/>
  <c r="C26" i="64"/>
  <c r="C6" i="64"/>
  <c r="D6" i="64"/>
  <c r="E6" i="64"/>
  <c r="F6" i="64"/>
  <c r="G6" i="64"/>
  <c r="C8" i="64"/>
  <c r="D8" i="64"/>
  <c r="E8" i="64"/>
  <c r="F8" i="64"/>
  <c r="G8" i="64"/>
  <c r="D10" i="64"/>
  <c r="E10" i="64"/>
  <c r="C12" i="64"/>
  <c r="D12" i="64"/>
  <c r="E12" i="64"/>
  <c r="F12" i="64"/>
  <c r="G12" i="64"/>
  <c r="C13" i="64"/>
  <c r="D13" i="64"/>
  <c r="E13" i="64"/>
  <c r="G13" i="64"/>
  <c r="D63" i="64" l="1"/>
  <c r="D52" i="17" s="1"/>
  <c r="D472" i="64"/>
  <c r="G468" i="64"/>
  <c r="C470" i="64"/>
  <c r="F13" i="64"/>
  <c r="C59" i="64"/>
  <c r="C468" i="64"/>
  <c r="F469" i="64"/>
  <c r="F473" i="64"/>
  <c r="G473" i="64"/>
  <c r="G472" i="64"/>
  <c r="D468" i="64"/>
  <c r="E472" i="64"/>
  <c r="E468" i="64"/>
  <c r="C472" i="64"/>
  <c r="F10" i="64"/>
  <c r="G9" i="64"/>
  <c r="E9" i="64"/>
  <c r="D11" i="64"/>
  <c r="C10" i="64"/>
  <c r="G11" i="64"/>
  <c r="F9" i="64"/>
  <c r="E11" i="64"/>
  <c r="C5" i="64"/>
  <c r="C15" i="17"/>
  <c r="F5" i="64"/>
  <c r="F15" i="17"/>
  <c r="C11" i="64"/>
  <c r="D5" i="64"/>
  <c r="D15" i="17"/>
  <c r="G5" i="64"/>
  <c r="G15" i="17"/>
  <c r="F11" i="64"/>
  <c r="G10" i="64"/>
  <c r="D9" i="64"/>
  <c r="E5" i="64"/>
  <c r="E15" i="17"/>
  <c r="D4" i="64"/>
  <c r="D16" i="64"/>
  <c r="D5" i="17" s="1"/>
  <c r="D18" i="64"/>
  <c r="D7" i="17" s="1"/>
  <c r="D20" i="64"/>
  <c r="D9" i="17" s="1"/>
  <c r="D22" i="64"/>
  <c r="D11" i="17" s="1"/>
  <c r="D24" i="64"/>
  <c r="D13" i="17" s="1"/>
  <c r="D17" i="64"/>
  <c r="D6" i="17" s="1"/>
  <c r="D19" i="64"/>
  <c r="D8" i="17" s="1"/>
  <c r="D21" i="64"/>
  <c r="D10" i="17" s="1"/>
  <c r="E4" i="64"/>
  <c r="E16" i="64"/>
  <c r="E5" i="17" s="1"/>
  <c r="E18" i="64"/>
  <c r="E7" i="17" s="1"/>
  <c r="E20" i="64"/>
  <c r="E9" i="17" s="1"/>
  <c r="E22" i="64"/>
  <c r="E11" i="17" s="1"/>
  <c r="E24" i="64"/>
  <c r="E13" i="17" s="1"/>
  <c r="E17" i="64"/>
  <c r="E6" i="17" s="1"/>
  <c r="E19" i="64"/>
  <c r="E8" i="17" s="1"/>
  <c r="E21" i="64"/>
  <c r="E10" i="17" s="1"/>
  <c r="F4" i="64"/>
  <c r="F24" i="64"/>
  <c r="F13" i="17" s="1"/>
  <c r="F21" i="64"/>
  <c r="F10" i="17" s="1"/>
  <c r="F17" i="64"/>
  <c r="F6" i="17" s="1"/>
  <c r="F16" i="64"/>
  <c r="F5" i="17" s="1"/>
  <c r="F18" i="64"/>
  <c r="F7" i="17" s="1"/>
  <c r="F20" i="64"/>
  <c r="F9" i="17" s="1"/>
  <c r="F22" i="64"/>
  <c r="F11" i="17" s="1"/>
  <c r="F19" i="64"/>
  <c r="F8" i="17" s="1"/>
  <c r="G4" i="64"/>
  <c r="G24" i="64"/>
  <c r="G13" i="17" s="1"/>
  <c r="G17" i="64"/>
  <c r="G6" i="17" s="1"/>
  <c r="G19" i="64"/>
  <c r="G8" i="17" s="1"/>
  <c r="G21" i="64"/>
  <c r="G10" i="17" s="1"/>
  <c r="G16" i="64"/>
  <c r="G5" i="17" s="1"/>
  <c r="G18" i="64"/>
  <c r="G7" i="17" s="1"/>
  <c r="G20" i="64"/>
  <c r="G9" i="17" s="1"/>
  <c r="G22" i="64"/>
  <c r="G11" i="17" s="1"/>
  <c r="C4" i="64"/>
  <c r="C19" i="64"/>
  <c r="C8" i="17" s="1"/>
  <c r="C18" i="64"/>
  <c r="C7" i="17" s="1"/>
  <c r="C20" i="64"/>
  <c r="C9" i="17" s="1"/>
  <c r="C21" i="64"/>
  <c r="C10" i="17" s="1"/>
  <c r="C17" i="64"/>
  <c r="C6" i="17" s="1"/>
  <c r="C22" i="64"/>
  <c r="C11" i="17" s="1"/>
  <c r="C16" i="64"/>
  <c r="C5" i="17" s="1"/>
  <c r="C24" i="64"/>
  <c r="C13" i="17" s="1"/>
  <c r="M359" i="64"/>
  <c r="M16" i="64" s="1"/>
  <c r="M5" i="17" s="1"/>
  <c r="L5" i="71" s="1"/>
  <c r="M360" i="64"/>
  <c r="M17" i="64" s="1"/>
  <c r="M6" i="17" s="1"/>
  <c r="L6" i="71" s="1"/>
  <c r="M361" i="64"/>
  <c r="M18" i="64" s="1"/>
  <c r="M7" i="17" s="1"/>
  <c r="L8" i="71" s="1"/>
  <c r="M362" i="64"/>
  <c r="M19" i="64" s="1"/>
  <c r="M8" i="17" s="1"/>
  <c r="L10" i="71" s="1"/>
  <c r="M363" i="64"/>
  <c r="M20" i="64" s="1"/>
  <c r="M9" i="17" s="1"/>
  <c r="L11" i="71" s="1"/>
  <c r="M364" i="64"/>
  <c r="M21" i="64" s="1"/>
  <c r="M10" i="17" s="1"/>
  <c r="L12" i="71" s="1"/>
  <c r="M365" i="64"/>
  <c r="M22" i="64" s="1"/>
  <c r="M11" i="17" s="1"/>
  <c r="L9" i="71" s="1"/>
  <c r="M366" i="64"/>
  <c r="M23" i="64" s="1"/>
  <c r="M12" i="17" s="1"/>
  <c r="L7" i="71" s="1"/>
  <c r="M367" i="64"/>
  <c r="M24" i="64" s="1"/>
  <c r="M13" i="17" s="1"/>
  <c r="L13" i="71" s="1"/>
  <c r="M368" i="64"/>
  <c r="M369" i="64"/>
  <c r="M26" i="64" s="1"/>
  <c r="M15" i="17" s="1"/>
  <c r="L15" i="71" s="1"/>
  <c r="M370" i="64"/>
  <c r="M27" i="64" s="1"/>
  <c r="M16" i="17" s="1"/>
  <c r="L25" i="71" s="1"/>
  <c r="M371" i="64"/>
  <c r="M28" i="64" s="1"/>
  <c r="M17" i="17" s="1"/>
  <c r="L16" i="71" s="1"/>
  <c r="M372" i="64"/>
  <c r="M373" i="64"/>
  <c r="M30" i="64" s="1"/>
  <c r="M19" i="17" s="1"/>
  <c r="L17" i="71" s="1"/>
  <c r="M374" i="64"/>
  <c r="M31" i="64" s="1"/>
  <c r="M20" i="17" s="1"/>
  <c r="L19" i="71" s="1"/>
  <c r="M375" i="64"/>
  <c r="M32" i="64" s="1"/>
  <c r="M21" i="17" s="1"/>
  <c r="L43" i="71" s="1"/>
  <c r="M376" i="64"/>
  <c r="M33" i="64" s="1"/>
  <c r="M22" i="17" s="1"/>
  <c r="L51" i="71" s="1"/>
  <c r="M377" i="64"/>
  <c r="M34" i="64" s="1"/>
  <c r="M23" i="17" s="1"/>
  <c r="L26" i="71" s="1"/>
  <c r="M378" i="64"/>
  <c r="M35" i="64" s="1"/>
  <c r="M24" i="17" s="1"/>
  <c r="L44" i="71" s="1"/>
  <c r="M379" i="64"/>
  <c r="M36" i="64" s="1"/>
  <c r="M25" i="17" s="1"/>
  <c r="L31" i="71" s="1"/>
  <c r="M380" i="64"/>
  <c r="M37" i="64" s="1"/>
  <c r="M26" i="17" s="1"/>
  <c r="L20" i="71" s="1"/>
  <c r="M381" i="64"/>
  <c r="M38" i="64" s="1"/>
  <c r="M27" i="17" s="1"/>
  <c r="L32" i="71" s="1"/>
  <c r="M382" i="64"/>
  <c r="M39" i="64" s="1"/>
  <c r="M28" i="17" s="1"/>
  <c r="L27" i="71" s="1"/>
  <c r="M383" i="64"/>
  <c r="M40" i="64" s="1"/>
  <c r="M29" i="17" s="1"/>
  <c r="L21" i="71" s="1"/>
  <c r="M384" i="64"/>
  <c r="M41" i="64" s="1"/>
  <c r="M30" i="17" s="1"/>
  <c r="L33" i="71" s="1"/>
  <c r="M385" i="64"/>
  <c r="M42" i="64" s="1"/>
  <c r="M31" i="17" s="1"/>
  <c r="L22" i="71" s="1"/>
  <c r="M386" i="64"/>
  <c r="M43" i="64" s="1"/>
  <c r="M32" i="17" s="1"/>
  <c r="L34" i="71" s="1"/>
  <c r="M387" i="64"/>
  <c r="M44" i="64" s="1"/>
  <c r="M33" i="17" s="1"/>
  <c r="L57" i="71" s="1"/>
  <c r="L56" i="71" s="1"/>
  <c r="M388" i="64"/>
  <c r="M45" i="64" s="1"/>
  <c r="M34" i="17" s="1"/>
  <c r="L52" i="71" s="1"/>
  <c r="M389" i="64"/>
  <c r="M46" i="64" s="1"/>
  <c r="M35" i="17" s="1"/>
  <c r="L58" i="71" s="1"/>
  <c r="M390" i="64"/>
  <c r="M47" i="64" s="1"/>
  <c r="M36" i="17" s="1"/>
  <c r="L61" i="71" s="1"/>
  <c r="M391" i="64"/>
  <c r="M48" i="64" s="1"/>
  <c r="M37" i="17" s="1"/>
  <c r="L53" i="71" s="1"/>
  <c r="M392" i="64"/>
  <c r="M49" i="64" s="1"/>
  <c r="M38" i="17" s="1"/>
  <c r="L62" i="71" s="1"/>
  <c r="M393" i="64"/>
  <c r="M50" i="64" s="1"/>
  <c r="M39" i="17" s="1"/>
  <c r="L45" i="71" s="1"/>
  <c r="M394" i="64"/>
  <c r="M52" i="64" s="1"/>
  <c r="M41" i="17" s="1"/>
  <c r="L46" i="71" s="1"/>
  <c r="M395" i="64"/>
  <c r="M53" i="64" s="1"/>
  <c r="M42" i="17" s="1"/>
  <c r="L23" i="71" s="1"/>
  <c r="M396" i="64"/>
  <c r="M397" i="64"/>
  <c r="M398" i="64"/>
  <c r="M399" i="64"/>
  <c r="M54" i="64" s="1"/>
  <c r="M43" i="17" s="1"/>
  <c r="L36" i="71" s="1"/>
  <c r="M400" i="64"/>
  <c r="M55" i="64" s="1"/>
  <c r="M44" i="17" s="1"/>
  <c r="L28" i="71" s="1"/>
  <c r="M401" i="64"/>
  <c r="M56" i="64" s="1"/>
  <c r="M45" i="17" s="1"/>
  <c r="L29" i="71" s="1"/>
  <c r="M402" i="64"/>
  <c r="M403" i="64"/>
  <c r="M404" i="64"/>
  <c r="M57" i="64" s="1"/>
  <c r="M46" i="17" s="1"/>
  <c r="L39" i="71" s="1"/>
  <c r="M405" i="64"/>
  <c r="M58" i="64" s="1"/>
  <c r="M47" i="17" s="1"/>
  <c r="L40" i="71" s="1"/>
  <c r="M406" i="64"/>
  <c r="M407" i="64"/>
  <c r="M59" i="64" s="1"/>
  <c r="M48" i="17" s="1"/>
  <c r="L41" i="71" s="1"/>
  <c r="M408" i="64"/>
  <c r="M60" i="64" s="1"/>
  <c r="M49" i="17" s="1"/>
  <c r="L47" i="71" s="1"/>
  <c r="M409" i="64"/>
  <c r="M61" i="64" s="1"/>
  <c r="M50" i="17" s="1"/>
  <c r="L48" i="71" s="1"/>
  <c r="M410" i="64"/>
  <c r="M62" i="64" s="1"/>
  <c r="M51" i="17" s="1"/>
  <c r="L49" i="71" s="1"/>
  <c r="M411" i="64"/>
  <c r="M412" i="64"/>
  <c r="M63" i="64" s="1"/>
  <c r="M52" i="17" s="1"/>
  <c r="L54" i="71" s="1"/>
  <c r="M413" i="64"/>
  <c r="M64" i="64" s="1"/>
  <c r="M53" i="17" s="1"/>
  <c r="L55" i="71" s="1"/>
  <c r="M414" i="64"/>
  <c r="L268" i="64"/>
  <c r="L16" i="64" s="1"/>
  <c r="L5" i="17" s="1"/>
  <c r="K5" i="71" s="1"/>
  <c r="L269" i="64"/>
  <c r="L17" i="64" s="1"/>
  <c r="L6" i="17" s="1"/>
  <c r="K6" i="71" s="1"/>
  <c r="L270" i="64"/>
  <c r="L18" i="64" s="1"/>
  <c r="L7" i="17" s="1"/>
  <c r="K8" i="71" s="1"/>
  <c r="L271" i="64"/>
  <c r="L19" i="64" s="1"/>
  <c r="L8" i="17" s="1"/>
  <c r="K10" i="71" s="1"/>
  <c r="L272" i="64"/>
  <c r="L20" i="64" s="1"/>
  <c r="L9" i="17" s="1"/>
  <c r="K11" i="71" s="1"/>
  <c r="L273" i="64"/>
  <c r="L21" i="64" s="1"/>
  <c r="L10" i="17" s="1"/>
  <c r="K12" i="71" s="1"/>
  <c r="L274" i="64"/>
  <c r="L22" i="64" s="1"/>
  <c r="L11" i="17" s="1"/>
  <c r="K9" i="71" s="1"/>
  <c r="L275" i="64"/>
  <c r="L23" i="64" s="1"/>
  <c r="L12" i="17" s="1"/>
  <c r="K7" i="71" s="1"/>
  <c r="L276" i="64"/>
  <c r="L24" i="64" s="1"/>
  <c r="L13" i="17" s="1"/>
  <c r="K13" i="71" s="1"/>
  <c r="L277" i="64"/>
  <c r="L278" i="64"/>
  <c r="L26" i="64" s="1"/>
  <c r="L15" i="17" s="1"/>
  <c r="K15" i="71" s="1"/>
  <c r="L279" i="64"/>
  <c r="L27" i="64" s="1"/>
  <c r="L16" i="17" s="1"/>
  <c r="K25" i="71" s="1"/>
  <c r="L280" i="64"/>
  <c r="L28" i="64" s="1"/>
  <c r="L17" i="17" s="1"/>
  <c r="K16" i="71" s="1"/>
  <c r="L281" i="64"/>
  <c r="L282" i="64"/>
  <c r="L30" i="64" s="1"/>
  <c r="L19" i="17" s="1"/>
  <c r="K17" i="71" s="1"/>
  <c r="L283" i="64"/>
  <c r="L31" i="64" s="1"/>
  <c r="L20" i="17" s="1"/>
  <c r="K19" i="71" s="1"/>
  <c r="L284" i="64"/>
  <c r="L32" i="64" s="1"/>
  <c r="L21" i="17" s="1"/>
  <c r="K43" i="71" s="1"/>
  <c r="L285" i="64"/>
  <c r="L286" i="64"/>
  <c r="L34" i="64" s="1"/>
  <c r="L23" i="17" s="1"/>
  <c r="K26" i="71" s="1"/>
  <c r="L287" i="64"/>
  <c r="L288" i="64"/>
  <c r="L35" i="64" s="1"/>
  <c r="L24" i="17" s="1"/>
  <c r="K44" i="71" s="1"/>
  <c r="L289" i="64"/>
  <c r="L290" i="64"/>
  <c r="L37" i="64" s="1"/>
  <c r="L26" i="17" s="1"/>
  <c r="K20" i="71" s="1"/>
  <c r="L291" i="64"/>
  <c r="L292" i="64"/>
  <c r="L39" i="64" s="1"/>
  <c r="L28" i="17" s="1"/>
  <c r="K27" i="71" s="1"/>
  <c r="L293" i="64"/>
  <c r="L40" i="64" s="1"/>
  <c r="L29" i="17" s="1"/>
  <c r="K21" i="71" s="1"/>
  <c r="L294" i="64"/>
  <c r="L41" i="64" s="1"/>
  <c r="L30" i="17" s="1"/>
  <c r="K33" i="71" s="1"/>
  <c r="L295" i="64"/>
  <c r="L42" i="64" s="1"/>
  <c r="L31" i="17" s="1"/>
  <c r="K22" i="71" s="1"/>
  <c r="L296" i="64"/>
  <c r="L43" i="64" s="1"/>
  <c r="L32" i="17" s="1"/>
  <c r="K34" i="71" s="1"/>
  <c r="L297" i="64"/>
  <c r="L44" i="64" s="1"/>
  <c r="L33" i="17" s="1"/>
  <c r="K57" i="71" s="1"/>
  <c r="L298" i="64"/>
  <c r="L45" i="64" s="1"/>
  <c r="L34" i="17" s="1"/>
  <c r="K52" i="71" s="1"/>
  <c r="L299" i="64"/>
  <c r="L46" i="64" s="1"/>
  <c r="L35" i="17" s="1"/>
  <c r="K58" i="71" s="1"/>
  <c r="L300" i="64"/>
  <c r="L53" i="64" s="1"/>
  <c r="L42" i="17" s="1"/>
  <c r="K23" i="71" s="1"/>
  <c r="L301" i="64"/>
  <c r="L302" i="64"/>
  <c r="L303" i="64"/>
  <c r="L304" i="64"/>
  <c r="L305" i="64"/>
  <c r="L306" i="64"/>
  <c r="L307" i="64"/>
  <c r="L308" i="64"/>
  <c r="L309" i="64"/>
  <c r="L55" i="64" s="1"/>
  <c r="L44" i="17" s="1"/>
  <c r="K28" i="71" s="1"/>
  <c r="L310" i="64"/>
  <c r="L56" i="64" s="1"/>
  <c r="L45" i="17" s="1"/>
  <c r="K29" i="71" s="1"/>
  <c r="L311" i="64"/>
  <c r="L312" i="64"/>
  <c r="L313" i="64"/>
  <c r="L314" i="64"/>
  <c r="L57" i="64" s="1"/>
  <c r="L46" i="17" s="1"/>
  <c r="K39" i="71" s="1"/>
  <c r="L315" i="64"/>
  <c r="L58" i="64" s="1"/>
  <c r="L47" i="17" s="1"/>
  <c r="K40" i="71" s="1"/>
  <c r="L316" i="64"/>
  <c r="L317" i="64"/>
  <c r="L318" i="64"/>
  <c r="L319" i="64"/>
  <c r="L320" i="64"/>
  <c r="L321" i="64"/>
  <c r="L60" i="64" s="1"/>
  <c r="L49" i="17" s="1"/>
  <c r="K47" i="71" s="1"/>
  <c r="L322" i="64"/>
  <c r="L61" i="64" s="1"/>
  <c r="L50" i="17" s="1"/>
  <c r="K48" i="71" s="1"/>
  <c r="L323" i="64"/>
  <c r="L324" i="64"/>
  <c r="L325" i="64"/>
  <c r="L326" i="64"/>
  <c r="L327" i="64"/>
  <c r="L328" i="64"/>
  <c r="L329" i="64"/>
  <c r="L330" i="64"/>
  <c r="L331" i="64"/>
  <c r="L332" i="64"/>
  <c r="L333" i="64"/>
  <c r="L334" i="64"/>
  <c r="L335" i="64"/>
  <c r="L336" i="64"/>
  <c r="L337" i="64"/>
  <c r="L338" i="64"/>
  <c r="L339" i="64"/>
  <c r="L340" i="64"/>
  <c r="L341" i="64"/>
  <c r="L342" i="64"/>
  <c r="L343" i="64"/>
  <c r="L344" i="64"/>
  <c r="L345" i="64"/>
  <c r="L346" i="64"/>
  <c r="L347" i="64"/>
  <c r="L348" i="64"/>
  <c r="L349" i="64"/>
  <c r="L350" i="64"/>
  <c r="L351" i="64"/>
  <c r="L352" i="64"/>
  <c r="L353" i="64"/>
  <c r="L354" i="64"/>
  <c r="L355" i="64"/>
  <c r="L267" i="64"/>
  <c r="I169" i="64"/>
  <c r="I16" i="64" s="1"/>
  <c r="I5" i="17" s="1"/>
  <c r="H5" i="71" s="1"/>
  <c r="J169" i="64"/>
  <c r="J16" i="64" s="1"/>
  <c r="J5" i="17" s="1"/>
  <c r="I5" i="71" s="1"/>
  <c r="K169" i="64"/>
  <c r="K16" i="64" s="1"/>
  <c r="K5" i="17" s="1"/>
  <c r="J5" i="71" s="1"/>
  <c r="I170" i="64"/>
  <c r="I17" i="64" s="1"/>
  <c r="I6" i="17" s="1"/>
  <c r="H6" i="71" s="1"/>
  <c r="J170" i="64"/>
  <c r="J17" i="64" s="1"/>
  <c r="J6" i="17" s="1"/>
  <c r="I6" i="71" s="1"/>
  <c r="K170" i="64"/>
  <c r="K17" i="64" s="1"/>
  <c r="K6" i="17" s="1"/>
  <c r="J6" i="71" s="1"/>
  <c r="I171" i="64"/>
  <c r="I18" i="64" s="1"/>
  <c r="I7" i="17" s="1"/>
  <c r="H8" i="71" s="1"/>
  <c r="J171" i="64"/>
  <c r="J18" i="64" s="1"/>
  <c r="J7" i="17" s="1"/>
  <c r="I8" i="71" s="1"/>
  <c r="K171" i="64"/>
  <c r="K18" i="64" s="1"/>
  <c r="K7" i="17" s="1"/>
  <c r="J8" i="71" s="1"/>
  <c r="I172" i="64"/>
  <c r="I19" i="64" s="1"/>
  <c r="I8" i="17" s="1"/>
  <c r="H10" i="71" s="1"/>
  <c r="J172" i="64"/>
  <c r="J19" i="64" s="1"/>
  <c r="J8" i="17" s="1"/>
  <c r="I10" i="71" s="1"/>
  <c r="K172" i="64"/>
  <c r="K19" i="64" s="1"/>
  <c r="K8" i="17" s="1"/>
  <c r="J10" i="71" s="1"/>
  <c r="I173" i="64"/>
  <c r="I20" i="64" s="1"/>
  <c r="I9" i="17" s="1"/>
  <c r="H11" i="71" s="1"/>
  <c r="J173" i="64"/>
  <c r="J20" i="64" s="1"/>
  <c r="J9" i="17" s="1"/>
  <c r="I11" i="71" s="1"/>
  <c r="K173" i="64"/>
  <c r="K20" i="64" s="1"/>
  <c r="K9" i="17" s="1"/>
  <c r="J11" i="71" s="1"/>
  <c r="I174" i="64"/>
  <c r="I21" i="64" s="1"/>
  <c r="I10" i="17" s="1"/>
  <c r="H12" i="71" s="1"/>
  <c r="J174" i="64"/>
  <c r="J21" i="64" s="1"/>
  <c r="J10" i="17" s="1"/>
  <c r="I12" i="71" s="1"/>
  <c r="K174" i="64"/>
  <c r="K21" i="64" s="1"/>
  <c r="K10" i="17" s="1"/>
  <c r="J12" i="71" s="1"/>
  <c r="I175" i="64"/>
  <c r="I22" i="64" s="1"/>
  <c r="I11" i="17" s="1"/>
  <c r="H9" i="71" s="1"/>
  <c r="J175" i="64"/>
  <c r="J22" i="64" s="1"/>
  <c r="J11" i="17" s="1"/>
  <c r="I9" i="71" s="1"/>
  <c r="K175" i="64"/>
  <c r="K22" i="64" s="1"/>
  <c r="K11" i="17" s="1"/>
  <c r="J9" i="71" s="1"/>
  <c r="I176" i="64"/>
  <c r="I23" i="64" s="1"/>
  <c r="I12" i="17" s="1"/>
  <c r="H7" i="71" s="1"/>
  <c r="J176" i="64"/>
  <c r="J23" i="64" s="1"/>
  <c r="J12" i="17" s="1"/>
  <c r="I7" i="71" s="1"/>
  <c r="K176" i="64"/>
  <c r="K23" i="64" s="1"/>
  <c r="K12" i="17" s="1"/>
  <c r="J7" i="71" s="1"/>
  <c r="I177" i="64"/>
  <c r="I24" i="64" s="1"/>
  <c r="I13" i="17" s="1"/>
  <c r="H13" i="71" s="1"/>
  <c r="J177" i="64"/>
  <c r="J24" i="64" s="1"/>
  <c r="J13" i="17" s="1"/>
  <c r="I13" i="71" s="1"/>
  <c r="K177" i="64"/>
  <c r="K24" i="64" s="1"/>
  <c r="K13" i="17" s="1"/>
  <c r="J13" i="71" s="1"/>
  <c r="I178" i="64"/>
  <c r="J178" i="64"/>
  <c r="K178" i="64"/>
  <c r="I179" i="64"/>
  <c r="I26" i="64" s="1"/>
  <c r="I15" i="17" s="1"/>
  <c r="H15" i="71" s="1"/>
  <c r="J179" i="64"/>
  <c r="J26" i="64" s="1"/>
  <c r="J15" i="17" s="1"/>
  <c r="I15" i="71" s="1"/>
  <c r="I14" i="71" s="1"/>
  <c r="K179" i="64"/>
  <c r="K26" i="64" s="1"/>
  <c r="K15" i="17" s="1"/>
  <c r="J15" i="71" s="1"/>
  <c r="I180" i="64"/>
  <c r="I27" i="64" s="1"/>
  <c r="I16" i="17" s="1"/>
  <c r="H25" i="71" s="1"/>
  <c r="J180" i="64"/>
  <c r="J27" i="64" s="1"/>
  <c r="J16" i="17" s="1"/>
  <c r="I25" i="71" s="1"/>
  <c r="K180" i="64"/>
  <c r="K27" i="64" s="1"/>
  <c r="K16" i="17" s="1"/>
  <c r="J25" i="71" s="1"/>
  <c r="I181" i="64"/>
  <c r="I28" i="64" s="1"/>
  <c r="I17" i="17" s="1"/>
  <c r="H16" i="71" s="1"/>
  <c r="J181" i="64"/>
  <c r="J28" i="64" s="1"/>
  <c r="J17" i="17" s="1"/>
  <c r="I16" i="71" s="1"/>
  <c r="K181" i="64"/>
  <c r="K28" i="64" s="1"/>
  <c r="K17" i="17" s="1"/>
  <c r="J16" i="71" s="1"/>
  <c r="I182" i="64"/>
  <c r="J182" i="64"/>
  <c r="K182" i="64"/>
  <c r="I183" i="64"/>
  <c r="I30" i="64" s="1"/>
  <c r="I19" i="17" s="1"/>
  <c r="H17" i="71" s="1"/>
  <c r="J183" i="64"/>
  <c r="J30" i="64" s="1"/>
  <c r="J19" i="17" s="1"/>
  <c r="I17" i="71" s="1"/>
  <c r="K183" i="64"/>
  <c r="K30" i="64" s="1"/>
  <c r="K19" i="17" s="1"/>
  <c r="J17" i="71" s="1"/>
  <c r="I184" i="64"/>
  <c r="I31" i="64" s="1"/>
  <c r="I20" i="17" s="1"/>
  <c r="H19" i="71" s="1"/>
  <c r="J184" i="64"/>
  <c r="J31" i="64" s="1"/>
  <c r="J20" i="17" s="1"/>
  <c r="I19" i="71" s="1"/>
  <c r="K184" i="64"/>
  <c r="K31" i="64" s="1"/>
  <c r="K20" i="17" s="1"/>
  <c r="J19" i="71" s="1"/>
  <c r="I185" i="64"/>
  <c r="I32" i="64" s="1"/>
  <c r="I21" i="17" s="1"/>
  <c r="H43" i="71" s="1"/>
  <c r="J185" i="64"/>
  <c r="J32" i="64" s="1"/>
  <c r="J21" i="17" s="1"/>
  <c r="I43" i="71" s="1"/>
  <c r="K185" i="64"/>
  <c r="K32" i="64" s="1"/>
  <c r="K21" i="17" s="1"/>
  <c r="J43" i="71" s="1"/>
  <c r="I186" i="64"/>
  <c r="J186" i="64"/>
  <c r="K186" i="64"/>
  <c r="I187" i="64"/>
  <c r="I34" i="64" s="1"/>
  <c r="I23" i="17" s="1"/>
  <c r="H26" i="71" s="1"/>
  <c r="J187" i="64"/>
  <c r="J34" i="64" s="1"/>
  <c r="J23" i="17" s="1"/>
  <c r="I26" i="71" s="1"/>
  <c r="K187" i="64"/>
  <c r="K34" i="64" s="1"/>
  <c r="K23" i="17" s="1"/>
  <c r="J26" i="71" s="1"/>
  <c r="I188" i="64"/>
  <c r="J188" i="64"/>
  <c r="K188" i="64"/>
  <c r="I189" i="64"/>
  <c r="I35" i="64" s="1"/>
  <c r="I24" i="17" s="1"/>
  <c r="H44" i="71" s="1"/>
  <c r="J189" i="64"/>
  <c r="J35" i="64" s="1"/>
  <c r="J24" i="17" s="1"/>
  <c r="I44" i="71" s="1"/>
  <c r="K189" i="64"/>
  <c r="K35" i="64" s="1"/>
  <c r="K24" i="17" s="1"/>
  <c r="J44" i="71" s="1"/>
  <c r="I190" i="64"/>
  <c r="J190" i="64"/>
  <c r="K190" i="64"/>
  <c r="I191" i="64"/>
  <c r="I37" i="64" s="1"/>
  <c r="I26" i="17" s="1"/>
  <c r="H20" i="71" s="1"/>
  <c r="J191" i="64"/>
  <c r="J37" i="64" s="1"/>
  <c r="J26" i="17" s="1"/>
  <c r="I20" i="71" s="1"/>
  <c r="K191" i="64"/>
  <c r="K37" i="64" s="1"/>
  <c r="K26" i="17" s="1"/>
  <c r="J20" i="71" s="1"/>
  <c r="I192" i="64"/>
  <c r="J192" i="64"/>
  <c r="K192" i="64"/>
  <c r="I193" i="64"/>
  <c r="I39" i="64" s="1"/>
  <c r="I28" i="17" s="1"/>
  <c r="H27" i="71" s="1"/>
  <c r="J193" i="64"/>
  <c r="J39" i="64" s="1"/>
  <c r="J28" i="17" s="1"/>
  <c r="I27" i="71" s="1"/>
  <c r="K193" i="64"/>
  <c r="K39" i="64" s="1"/>
  <c r="K28" i="17" s="1"/>
  <c r="J27" i="71" s="1"/>
  <c r="I194" i="64"/>
  <c r="I40" i="64" s="1"/>
  <c r="I29" i="17" s="1"/>
  <c r="H21" i="71" s="1"/>
  <c r="J194" i="64"/>
  <c r="J40" i="64" s="1"/>
  <c r="J29" i="17" s="1"/>
  <c r="I21" i="71" s="1"/>
  <c r="K194" i="64"/>
  <c r="K40" i="64" s="1"/>
  <c r="K29" i="17" s="1"/>
  <c r="J21" i="71" s="1"/>
  <c r="I195" i="64"/>
  <c r="I41" i="64" s="1"/>
  <c r="I30" i="17" s="1"/>
  <c r="H33" i="71" s="1"/>
  <c r="J195" i="64"/>
  <c r="J41" i="64" s="1"/>
  <c r="J30" i="17" s="1"/>
  <c r="I33" i="71" s="1"/>
  <c r="K195" i="64"/>
  <c r="K41" i="64" s="1"/>
  <c r="K30" i="17" s="1"/>
  <c r="J33" i="71" s="1"/>
  <c r="I196" i="64"/>
  <c r="I42" i="64" s="1"/>
  <c r="I31" i="17" s="1"/>
  <c r="H22" i="71" s="1"/>
  <c r="J196" i="64"/>
  <c r="J42" i="64" s="1"/>
  <c r="J31" i="17" s="1"/>
  <c r="I22" i="71" s="1"/>
  <c r="K196" i="64"/>
  <c r="K42" i="64" s="1"/>
  <c r="K31" i="17" s="1"/>
  <c r="J22" i="71" s="1"/>
  <c r="I197" i="64"/>
  <c r="I43" i="64" s="1"/>
  <c r="I32" i="17" s="1"/>
  <c r="H34" i="71" s="1"/>
  <c r="J197" i="64"/>
  <c r="J43" i="64" s="1"/>
  <c r="J32" i="17" s="1"/>
  <c r="I34" i="71" s="1"/>
  <c r="K197" i="64"/>
  <c r="K43" i="64" s="1"/>
  <c r="K32" i="17" s="1"/>
  <c r="J34" i="71" s="1"/>
  <c r="I198" i="64"/>
  <c r="I44" i="64" s="1"/>
  <c r="I33" i="17" s="1"/>
  <c r="H57" i="71" s="1"/>
  <c r="J198" i="64"/>
  <c r="J44" i="64" s="1"/>
  <c r="J33" i="17" s="1"/>
  <c r="I57" i="71" s="1"/>
  <c r="K198" i="64"/>
  <c r="K44" i="64" s="1"/>
  <c r="K33" i="17" s="1"/>
  <c r="J57" i="71" s="1"/>
  <c r="I199" i="64"/>
  <c r="I53" i="64" s="1"/>
  <c r="I42" i="17" s="1"/>
  <c r="H23" i="71" s="1"/>
  <c r="J199" i="64"/>
  <c r="J53" i="64" s="1"/>
  <c r="J42" i="17" s="1"/>
  <c r="I23" i="71" s="1"/>
  <c r="K199" i="64"/>
  <c r="K53" i="64" s="1"/>
  <c r="K42" i="17" s="1"/>
  <c r="J23" i="71" s="1"/>
  <c r="I200" i="64"/>
  <c r="J200" i="64"/>
  <c r="K200" i="64"/>
  <c r="I201" i="64"/>
  <c r="J201" i="64"/>
  <c r="K201" i="64"/>
  <c r="I202" i="64"/>
  <c r="J202" i="64"/>
  <c r="K202" i="64"/>
  <c r="I203" i="64"/>
  <c r="J203" i="64"/>
  <c r="K203" i="64"/>
  <c r="I204" i="64"/>
  <c r="J204" i="64"/>
  <c r="K204" i="64"/>
  <c r="I205" i="64"/>
  <c r="J205" i="64"/>
  <c r="K205" i="64"/>
  <c r="I206" i="64"/>
  <c r="J206" i="64"/>
  <c r="K206" i="64"/>
  <c r="I207" i="64"/>
  <c r="J207" i="64"/>
  <c r="K207" i="64"/>
  <c r="I208" i="64"/>
  <c r="I55" i="64" s="1"/>
  <c r="I44" i="17" s="1"/>
  <c r="H28" i="71" s="1"/>
  <c r="J208" i="64"/>
  <c r="J55" i="64" s="1"/>
  <c r="J44" i="17" s="1"/>
  <c r="I28" i="71" s="1"/>
  <c r="K208" i="64"/>
  <c r="K55" i="64" s="1"/>
  <c r="K44" i="17" s="1"/>
  <c r="J28" i="71" s="1"/>
  <c r="I209" i="64"/>
  <c r="I56" i="64" s="1"/>
  <c r="I45" i="17" s="1"/>
  <c r="H29" i="71" s="1"/>
  <c r="J209" i="64"/>
  <c r="J56" i="64" s="1"/>
  <c r="J45" i="17" s="1"/>
  <c r="I29" i="71" s="1"/>
  <c r="K209" i="64"/>
  <c r="K56" i="64" s="1"/>
  <c r="K45" i="17" s="1"/>
  <c r="J29" i="71" s="1"/>
  <c r="I210" i="64"/>
  <c r="J210" i="64"/>
  <c r="K210" i="64"/>
  <c r="I211" i="64"/>
  <c r="J211" i="64"/>
  <c r="K211" i="64"/>
  <c r="I212" i="64"/>
  <c r="J212" i="64"/>
  <c r="K212" i="64"/>
  <c r="I213" i="64"/>
  <c r="I57" i="64" s="1"/>
  <c r="I46" i="17" s="1"/>
  <c r="H39" i="71" s="1"/>
  <c r="J213" i="64"/>
  <c r="J57" i="64" s="1"/>
  <c r="J46" i="17" s="1"/>
  <c r="I39" i="71" s="1"/>
  <c r="K213" i="64"/>
  <c r="K57" i="64" s="1"/>
  <c r="K46" i="17" s="1"/>
  <c r="J39" i="71" s="1"/>
  <c r="I214" i="64"/>
  <c r="I58" i="64" s="1"/>
  <c r="I47" i="17" s="1"/>
  <c r="H40" i="71" s="1"/>
  <c r="J214" i="64"/>
  <c r="J58" i="64" s="1"/>
  <c r="J47" i="17" s="1"/>
  <c r="I40" i="71" s="1"/>
  <c r="K214" i="64"/>
  <c r="K58" i="64" s="1"/>
  <c r="K47" i="17" s="1"/>
  <c r="J40" i="71" s="1"/>
  <c r="I215" i="64"/>
  <c r="J215" i="64"/>
  <c r="K215" i="64"/>
  <c r="I216" i="64"/>
  <c r="J216" i="64"/>
  <c r="K216" i="64"/>
  <c r="I217" i="64"/>
  <c r="J217" i="64"/>
  <c r="K217" i="64"/>
  <c r="I218" i="64"/>
  <c r="J218" i="64"/>
  <c r="K218" i="64"/>
  <c r="I219" i="64"/>
  <c r="J219" i="64"/>
  <c r="K219" i="64"/>
  <c r="I220" i="64"/>
  <c r="I60" i="64" s="1"/>
  <c r="I49" i="17" s="1"/>
  <c r="H47" i="71" s="1"/>
  <c r="J220" i="64"/>
  <c r="J60" i="64" s="1"/>
  <c r="J49" i="17" s="1"/>
  <c r="I47" i="71" s="1"/>
  <c r="K220" i="64"/>
  <c r="K60" i="64" s="1"/>
  <c r="K49" i="17" s="1"/>
  <c r="J47" i="71" s="1"/>
  <c r="I221" i="64"/>
  <c r="I61" i="64" s="1"/>
  <c r="I50" i="17" s="1"/>
  <c r="H48" i="71" s="1"/>
  <c r="J221" i="64"/>
  <c r="J61" i="64" s="1"/>
  <c r="J50" i="17" s="1"/>
  <c r="I48" i="71" s="1"/>
  <c r="K221" i="64"/>
  <c r="K61" i="64" s="1"/>
  <c r="K50" i="17" s="1"/>
  <c r="J48" i="71" s="1"/>
  <c r="I222" i="64"/>
  <c r="J222" i="64"/>
  <c r="K222" i="64"/>
  <c r="I223" i="64"/>
  <c r="J223" i="64"/>
  <c r="K223" i="64"/>
  <c r="I224" i="64"/>
  <c r="J224" i="64"/>
  <c r="K224" i="64"/>
  <c r="I225" i="64"/>
  <c r="J225" i="64"/>
  <c r="K225" i="64"/>
  <c r="I226" i="64"/>
  <c r="J226" i="64"/>
  <c r="K226" i="64"/>
  <c r="I227" i="64"/>
  <c r="J227" i="64"/>
  <c r="K227" i="64"/>
  <c r="I228" i="64"/>
  <c r="J228" i="64"/>
  <c r="K228" i="64"/>
  <c r="I229" i="64"/>
  <c r="J229" i="64"/>
  <c r="K229" i="64"/>
  <c r="I230" i="64"/>
  <c r="J230" i="64"/>
  <c r="K230" i="64"/>
  <c r="I231" i="64"/>
  <c r="J231" i="64"/>
  <c r="K231" i="64"/>
  <c r="I232" i="64"/>
  <c r="J232" i="64"/>
  <c r="K232" i="64"/>
  <c r="I233" i="64"/>
  <c r="J233" i="64"/>
  <c r="K233" i="64"/>
  <c r="I234" i="64"/>
  <c r="J234" i="64"/>
  <c r="K234" i="64"/>
  <c r="I235" i="64"/>
  <c r="J235" i="64"/>
  <c r="K235" i="64"/>
  <c r="I236" i="64"/>
  <c r="J236" i="64"/>
  <c r="K236" i="64"/>
  <c r="I237" i="64"/>
  <c r="J237" i="64"/>
  <c r="K237" i="64"/>
  <c r="I238" i="64"/>
  <c r="J238" i="64"/>
  <c r="K238" i="64"/>
  <c r="I239" i="64"/>
  <c r="J239" i="64"/>
  <c r="K239" i="64"/>
  <c r="I240" i="64"/>
  <c r="J240" i="64"/>
  <c r="K240" i="64"/>
  <c r="I241" i="64"/>
  <c r="J241" i="64"/>
  <c r="K241" i="64"/>
  <c r="I242" i="64"/>
  <c r="J242" i="64"/>
  <c r="K242" i="64"/>
  <c r="I243" i="64"/>
  <c r="J243" i="64"/>
  <c r="K243" i="64"/>
  <c r="I244" i="64"/>
  <c r="J244" i="64"/>
  <c r="K244" i="64"/>
  <c r="I245" i="64"/>
  <c r="J245" i="64"/>
  <c r="K245" i="64"/>
  <c r="I246" i="64"/>
  <c r="J246" i="64"/>
  <c r="K246" i="64"/>
  <c r="I247" i="64"/>
  <c r="J247" i="64"/>
  <c r="K247" i="64"/>
  <c r="I248" i="64"/>
  <c r="J248" i="64"/>
  <c r="K248" i="64"/>
  <c r="I249" i="64"/>
  <c r="J249" i="64"/>
  <c r="K249" i="64"/>
  <c r="I250" i="64"/>
  <c r="J250" i="64"/>
  <c r="K250" i="64"/>
  <c r="I251" i="64"/>
  <c r="J251" i="64"/>
  <c r="K251" i="64"/>
  <c r="I252" i="64"/>
  <c r="J252" i="64"/>
  <c r="K252" i="64"/>
  <c r="I253" i="64"/>
  <c r="J253" i="64"/>
  <c r="K253" i="64"/>
  <c r="I254" i="64"/>
  <c r="J254" i="64"/>
  <c r="K254" i="64"/>
  <c r="I255" i="64"/>
  <c r="J255" i="64"/>
  <c r="K255" i="64"/>
  <c r="I256" i="64"/>
  <c r="J256" i="64"/>
  <c r="K256" i="64"/>
  <c r="I257" i="64"/>
  <c r="J257" i="64"/>
  <c r="K257" i="64"/>
  <c r="I258" i="64"/>
  <c r="J258" i="64"/>
  <c r="K258" i="64"/>
  <c r="I259" i="64"/>
  <c r="J259" i="64"/>
  <c r="K259" i="64"/>
  <c r="I260" i="64"/>
  <c r="J260" i="64"/>
  <c r="K260" i="64"/>
  <c r="I261" i="64"/>
  <c r="J261" i="64"/>
  <c r="K261" i="64"/>
  <c r="I262" i="64"/>
  <c r="J262" i="64"/>
  <c r="K262" i="64"/>
  <c r="I263" i="64"/>
  <c r="J263" i="64"/>
  <c r="K263" i="64"/>
  <c r="I264" i="64"/>
  <c r="J264" i="64"/>
  <c r="K264" i="64"/>
  <c r="K168" i="64"/>
  <c r="J168" i="64"/>
  <c r="I168" i="64"/>
  <c r="L42" i="71" l="1"/>
  <c r="L4" i="71"/>
  <c r="L50" i="71"/>
  <c r="L18" i="71"/>
  <c r="L24" i="71"/>
  <c r="L14" i="71"/>
  <c r="K4" i="71"/>
  <c r="K18" i="71"/>
  <c r="K24" i="71"/>
  <c r="K14" i="71"/>
  <c r="K56" i="71"/>
  <c r="J24" i="71"/>
  <c r="J18" i="71"/>
  <c r="J4" i="71"/>
  <c r="J14" i="71"/>
  <c r="I24" i="71"/>
  <c r="I4" i="71"/>
  <c r="I18" i="71"/>
  <c r="H14" i="71"/>
  <c r="H18" i="71"/>
  <c r="H24" i="71"/>
  <c r="H4" i="71"/>
  <c r="C48" i="17"/>
  <c r="C9" i="64"/>
  <c r="D23" i="64"/>
  <c r="D12" i="17" s="1"/>
  <c r="C23" i="64"/>
  <c r="C12" i="17" s="1"/>
  <c r="K64" i="64"/>
  <c r="K53" i="17" s="1"/>
  <c r="J55" i="71" s="1"/>
  <c r="E23" i="64"/>
  <c r="E12" i="17" s="1"/>
  <c r="I54" i="64"/>
  <c r="I43" i="17" s="1"/>
  <c r="H36" i="71" s="1"/>
  <c r="L63" i="64"/>
  <c r="L52" i="17" s="1"/>
  <c r="K54" i="71" s="1"/>
  <c r="L51" i="64"/>
  <c r="L40" i="17" s="1"/>
  <c r="K35" i="71" s="1"/>
  <c r="J45" i="64"/>
  <c r="J34" i="17" s="1"/>
  <c r="I52" i="71" s="1"/>
  <c r="K62" i="64"/>
  <c r="K51" i="17" s="1"/>
  <c r="J49" i="71" s="1"/>
  <c r="J51" i="64"/>
  <c r="J40" i="17" s="1"/>
  <c r="I35" i="71" s="1"/>
  <c r="K36" i="64"/>
  <c r="K25" i="17" s="1"/>
  <c r="J31" i="71" s="1"/>
  <c r="L48" i="64"/>
  <c r="L37" i="17" s="1"/>
  <c r="K53" i="71" s="1"/>
  <c r="J47" i="64"/>
  <c r="J36" i="17" s="1"/>
  <c r="I61" i="71" s="1"/>
  <c r="J48" i="64"/>
  <c r="J37" i="17" s="1"/>
  <c r="I53" i="71" s="1"/>
  <c r="L64" i="64"/>
  <c r="L53" i="17" s="1"/>
  <c r="K55" i="71" s="1"/>
  <c r="G23" i="64"/>
  <c r="G12" i="17" s="1"/>
  <c r="I49" i="64"/>
  <c r="I38" i="17" s="1"/>
  <c r="H62" i="71" s="1"/>
  <c r="I52" i="64"/>
  <c r="I41" i="17" s="1"/>
  <c r="H46" i="71" s="1"/>
  <c r="K29" i="64"/>
  <c r="K18" i="17" s="1"/>
  <c r="J60" i="71" s="1"/>
  <c r="F23" i="64"/>
  <c r="F12" i="17" s="1"/>
  <c r="J63" i="64"/>
  <c r="J52" i="17" s="1"/>
  <c r="I54" i="71" s="1"/>
  <c r="K33" i="64"/>
  <c r="K22" i="17" s="1"/>
  <c r="J51" i="71" s="1"/>
  <c r="I47" i="64"/>
  <c r="I36" i="17" s="1"/>
  <c r="H61" i="71" s="1"/>
  <c r="I48" i="64"/>
  <c r="I37" i="17" s="1"/>
  <c r="H53" i="71" s="1"/>
  <c r="I45" i="64"/>
  <c r="I34" i="17" s="1"/>
  <c r="H52" i="71" s="1"/>
  <c r="J64" i="64"/>
  <c r="J53" i="17" s="1"/>
  <c r="I55" i="71" s="1"/>
  <c r="I63" i="64"/>
  <c r="I52" i="17" s="1"/>
  <c r="H54" i="71" s="1"/>
  <c r="J50" i="64"/>
  <c r="J39" i="17" s="1"/>
  <c r="I45" i="71" s="1"/>
  <c r="I42" i="71" s="1"/>
  <c r="J33" i="64"/>
  <c r="J22" i="17" s="1"/>
  <c r="I51" i="71" s="1"/>
  <c r="I50" i="71" s="1"/>
  <c r="L36" i="64"/>
  <c r="L25" i="17" s="1"/>
  <c r="K31" i="71" s="1"/>
  <c r="L33" i="64"/>
  <c r="L22" i="17" s="1"/>
  <c r="K51" i="71" s="1"/>
  <c r="L25" i="64"/>
  <c r="L14" i="17" s="1"/>
  <c r="K38" i="71" s="1"/>
  <c r="K50" i="64"/>
  <c r="K39" i="17" s="1"/>
  <c r="J45" i="71" s="1"/>
  <c r="J42" i="71" s="1"/>
  <c r="I38" i="64"/>
  <c r="I27" i="17" s="1"/>
  <c r="H32" i="71" s="1"/>
  <c r="K49" i="64"/>
  <c r="K38" i="17" s="1"/>
  <c r="J62" i="71" s="1"/>
  <c r="I64" i="64"/>
  <c r="I53" i="17" s="1"/>
  <c r="H55" i="71" s="1"/>
  <c r="I50" i="64"/>
  <c r="I39" i="17" s="1"/>
  <c r="H45" i="71" s="1"/>
  <c r="H42" i="71" s="1"/>
  <c r="K38" i="64"/>
  <c r="K27" i="17" s="1"/>
  <c r="J32" i="71" s="1"/>
  <c r="K52" i="64"/>
  <c r="K41" i="17" s="1"/>
  <c r="J46" i="71" s="1"/>
  <c r="I33" i="64"/>
  <c r="I22" i="17" s="1"/>
  <c r="H51" i="71" s="1"/>
  <c r="H50" i="71" s="1"/>
  <c r="L47" i="64"/>
  <c r="L36" i="17" s="1"/>
  <c r="K61" i="71" s="1"/>
  <c r="K47" i="64"/>
  <c r="K36" i="17" s="1"/>
  <c r="J61" i="71" s="1"/>
  <c r="J49" i="64"/>
  <c r="J38" i="17" s="1"/>
  <c r="I62" i="71" s="1"/>
  <c r="K48" i="64"/>
  <c r="K37" i="17" s="1"/>
  <c r="J53" i="71" s="1"/>
  <c r="K45" i="64"/>
  <c r="K34" i="17" s="1"/>
  <c r="J52" i="71" s="1"/>
  <c r="K63" i="64"/>
  <c r="K52" i="17" s="1"/>
  <c r="J54" i="71" s="1"/>
  <c r="J38" i="64"/>
  <c r="J27" i="17" s="1"/>
  <c r="I32" i="71" s="1"/>
  <c r="J52" i="64"/>
  <c r="J41" i="17" s="1"/>
  <c r="I46" i="71" s="1"/>
  <c r="L49" i="64"/>
  <c r="L38" i="17" s="1"/>
  <c r="K62" i="71" s="1"/>
  <c r="L50" i="64"/>
  <c r="L39" i="17" s="1"/>
  <c r="K45" i="71" s="1"/>
  <c r="K42" i="71" s="1"/>
  <c r="L38" i="64"/>
  <c r="L27" i="17" s="1"/>
  <c r="K32" i="71" s="1"/>
  <c r="L52" i="64"/>
  <c r="L41" i="17" s="1"/>
  <c r="K46" i="71" s="1"/>
  <c r="J46" i="64"/>
  <c r="I59" i="64"/>
  <c r="I48" i="17" s="1"/>
  <c r="H41" i="71" s="1"/>
  <c r="I46" i="64"/>
  <c r="J62" i="64"/>
  <c r="J51" i="17" s="1"/>
  <c r="I49" i="71" s="1"/>
  <c r="I51" i="64"/>
  <c r="I40" i="17" s="1"/>
  <c r="H35" i="71" s="1"/>
  <c r="J36" i="64"/>
  <c r="J25" i="17" s="1"/>
  <c r="I31" i="71" s="1"/>
  <c r="J29" i="64"/>
  <c r="J18" i="17" s="1"/>
  <c r="I60" i="71" s="1"/>
  <c r="J25" i="64"/>
  <c r="J14" i="17" s="1"/>
  <c r="I38" i="71" s="1"/>
  <c r="L59" i="64"/>
  <c r="L48" i="17" s="1"/>
  <c r="K41" i="71" s="1"/>
  <c r="L54" i="64"/>
  <c r="L43" i="17" s="1"/>
  <c r="K36" i="71" s="1"/>
  <c r="L29" i="64"/>
  <c r="L18" i="17" s="1"/>
  <c r="K60" i="71" s="1"/>
  <c r="K25" i="64"/>
  <c r="K14" i="17" s="1"/>
  <c r="J38" i="71" s="1"/>
  <c r="J37" i="71" s="1"/>
  <c r="I62" i="64"/>
  <c r="I51" i="17" s="1"/>
  <c r="H49" i="71" s="1"/>
  <c r="K59" i="64"/>
  <c r="K48" i="17" s="1"/>
  <c r="J41" i="71" s="1"/>
  <c r="K54" i="64"/>
  <c r="K43" i="17" s="1"/>
  <c r="J36" i="71" s="1"/>
  <c r="I36" i="64"/>
  <c r="I25" i="17" s="1"/>
  <c r="H31" i="71" s="1"/>
  <c r="H30" i="71" s="1"/>
  <c r="I29" i="64"/>
  <c r="I18" i="17" s="1"/>
  <c r="H60" i="71" s="1"/>
  <c r="H59" i="71" s="1"/>
  <c r="I25" i="64"/>
  <c r="I14" i="17" s="1"/>
  <c r="H38" i="71" s="1"/>
  <c r="H37" i="71" s="1"/>
  <c r="M51" i="64"/>
  <c r="M29" i="64"/>
  <c r="M25" i="64"/>
  <c r="K46" i="64"/>
  <c r="J59" i="64"/>
  <c r="J48" i="17" s="1"/>
  <c r="I41" i="71" s="1"/>
  <c r="J54" i="64"/>
  <c r="J43" i="17" s="1"/>
  <c r="I36" i="71" s="1"/>
  <c r="K51" i="64"/>
  <c r="K40" i="17" s="1"/>
  <c r="J35" i="71" s="1"/>
  <c r="L62" i="64"/>
  <c r="L51" i="17" s="1"/>
  <c r="K49" i="71" s="1"/>
  <c r="I15" i="64"/>
  <c r="J15" i="64"/>
  <c r="K15" i="64"/>
  <c r="L15" i="64"/>
  <c r="M15" i="64"/>
  <c r="I5" i="64"/>
  <c r="J5" i="64"/>
  <c r="K5" i="64"/>
  <c r="L5" i="64"/>
  <c r="M5" i="64"/>
  <c r="I6" i="64"/>
  <c r="J6" i="64"/>
  <c r="K6" i="64"/>
  <c r="L6" i="64"/>
  <c r="M6" i="64"/>
  <c r="I7" i="64"/>
  <c r="J7" i="64"/>
  <c r="K7" i="64"/>
  <c r="L7" i="64"/>
  <c r="M7" i="64"/>
  <c r="M10" i="64"/>
  <c r="M11" i="64"/>
  <c r="L12" i="64"/>
  <c r="M12" i="64"/>
  <c r="H70" i="64"/>
  <c r="H16" i="64" s="1"/>
  <c r="H5" i="17" s="1"/>
  <c r="G5" i="71" s="1"/>
  <c r="H71" i="64"/>
  <c r="H17" i="64" s="1"/>
  <c r="H6" i="17" s="1"/>
  <c r="G6" i="71" s="1"/>
  <c r="H72" i="64"/>
  <c r="H18" i="64" s="1"/>
  <c r="H7" i="17" s="1"/>
  <c r="G8" i="71" s="1"/>
  <c r="H73" i="64"/>
  <c r="H19" i="64" s="1"/>
  <c r="H8" i="17" s="1"/>
  <c r="G10" i="71" s="1"/>
  <c r="H74" i="64"/>
  <c r="H20" i="64" s="1"/>
  <c r="H9" i="17" s="1"/>
  <c r="G11" i="71" s="1"/>
  <c r="H75" i="64"/>
  <c r="H21" i="64" s="1"/>
  <c r="H10" i="17" s="1"/>
  <c r="G12" i="71" s="1"/>
  <c r="H76" i="64"/>
  <c r="H22" i="64" s="1"/>
  <c r="H11" i="17" s="1"/>
  <c r="G9" i="71" s="1"/>
  <c r="H77" i="64"/>
  <c r="H23" i="64" s="1"/>
  <c r="H12" i="17" s="1"/>
  <c r="G7" i="71" s="1"/>
  <c r="H78" i="64"/>
  <c r="H24" i="64" s="1"/>
  <c r="H13" i="17" s="1"/>
  <c r="G13" i="71" s="1"/>
  <c r="H79" i="64"/>
  <c r="H80" i="64"/>
  <c r="H26" i="64" s="1"/>
  <c r="H15" i="17" s="1"/>
  <c r="G15" i="71" s="1"/>
  <c r="H81" i="64"/>
  <c r="H27" i="64" s="1"/>
  <c r="H16" i="17" s="1"/>
  <c r="G25" i="71" s="1"/>
  <c r="H82" i="64"/>
  <c r="H28" i="64" s="1"/>
  <c r="H17" i="17" s="1"/>
  <c r="G16" i="71" s="1"/>
  <c r="H83" i="64"/>
  <c r="H84" i="64"/>
  <c r="H30" i="64" s="1"/>
  <c r="H19" i="17" s="1"/>
  <c r="G17" i="71" s="1"/>
  <c r="H85" i="64"/>
  <c r="H31" i="64" s="1"/>
  <c r="H20" i="17" s="1"/>
  <c r="G19" i="71" s="1"/>
  <c r="H86" i="64"/>
  <c r="H32" i="64" s="1"/>
  <c r="H21" i="17" s="1"/>
  <c r="G43" i="71" s="1"/>
  <c r="H87" i="64"/>
  <c r="H88" i="64"/>
  <c r="H34" i="64" s="1"/>
  <c r="H23" i="17" s="1"/>
  <c r="G26" i="71" s="1"/>
  <c r="H89" i="64"/>
  <c r="H90" i="64"/>
  <c r="H35" i="64" s="1"/>
  <c r="H24" i="17" s="1"/>
  <c r="G44" i="71" s="1"/>
  <c r="H91" i="64"/>
  <c r="H92" i="64"/>
  <c r="H37" i="64" s="1"/>
  <c r="H26" i="17" s="1"/>
  <c r="G20" i="71" s="1"/>
  <c r="H93" i="64"/>
  <c r="H94" i="64"/>
  <c r="H39" i="64" s="1"/>
  <c r="H28" i="17" s="1"/>
  <c r="G27" i="71" s="1"/>
  <c r="H95" i="64"/>
  <c r="H40" i="64" s="1"/>
  <c r="H29" i="17" s="1"/>
  <c r="G21" i="71" s="1"/>
  <c r="H96" i="64"/>
  <c r="H41" i="64" s="1"/>
  <c r="H30" i="17" s="1"/>
  <c r="G33" i="71" s="1"/>
  <c r="H97" i="64"/>
  <c r="H42" i="64" s="1"/>
  <c r="H31" i="17" s="1"/>
  <c r="G22" i="71" s="1"/>
  <c r="H98" i="64"/>
  <c r="H43" i="64" s="1"/>
  <c r="H32" i="17" s="1"/>
  <c r="G34" i="71" s="1"/>
  <c r="H99" i="64"/>
  <c r="H44" i="64" s="1"/>
  <c r="H33" i="17" s="1"/>
  <c r="G57" i="71" s="1"/>
  <c r="H100" i="64"/>
  <c r="H53" i="64" s="1"/>
  <c r="H42" i="17" s="1"/>
  <c r="G23" i="71" s="1"/>
  <c r="H101" i="64"/>
  <c r="H102" i="64"/>
  <c r="H103" i="64"/>
  <c r="H104" i="64"/>
  <c r="H105" i="64"/>
  <c r="H106" i="64"/>
  <c r="H107" i="64"/>
  <c r="H108" i="64"/>
  <c r="H109" i="64"/>
  <c r="H55" i="64" s="1"/>
  <c r="H110" i="64"/>
  <c r="H56" i="64" s="1"/>
  <c r="H45" i="17" s="1"/>
  <c r="G29" i="71" s="1"/>
  <c r="H111" i="64"/>
  <c r="H112" i="64"/>
  <c r="H113" i="64"/>
  <c r="H114" i="64"/>
  <c r="H57" i="64" s="1"/>
  <c r="H46" i="17" s="1"/>
  <c r="G39" i="71" s="1"/>
  <c r="H115" i="64"/>
  <c r="H58" i="64" s="1"/>
  <c r="H47" i="17" s="1"/>
  <c r="G40" i="71" s="1"/>
  <c r="H116" i="64"/>
  <c r="H117" i="64"/>
  <c r="H118" i="64"/>
  <c r="H119" i="64"/>
  <c r="H120" i="64"/>
  <c r="H121" i="64"/>
  <c r="H60" i="64" s="1"/>
  <c r="H49" i="17" s="1"/>
  <c r="G47" i="71" s="1"/>
  <c r="H122" i="64"/>
  <c r="H61" i="64" s="1"/>
  <c r="H50" i="17" s="1"/>
  <c r="G48" i="71" s="1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139" i="64"/>
  <c r="H140" i="64"/>
  <c r="H141" i="64"/>
  <c r="H142" i="64"/>
  <c r="H143" i="64"/>
  <c r="H144" i="64"/>
  <c r="H145" i="64"/>
  <c r="H146" i="64"/>
  <c r="H147" i="64"/>
  <c r="H148" i="64"/>
  <c r="H149" i="64"/>
  <c r="H150" i="64"/>
  <c r="H151" i="64"/>
  <c r="H152" i="64"/>
  <c r="H153" i="64"/>
  <c r="H154" i="64"/>
  <c r="H155" i="64"/>
  <c r="H156" i="64"/>
  <c r="H157" i="64"/>
  <c r="H158" i="64"/>
  <c r="H159" i="64"/>
  <c r="H160" i="64"/>
  <c r="H161" i="64"/>
  <c r="H162" i="64"/>
  <c r="H163" i="64"/>
  <c r="H164" i="64"/>
  <c r="H165" i="64"/>
  <c r="H69" i="64"/>
  <c r="P17" i="64"/>
  <c r="P6" i="17" s="1"/>
  <c r="O6" i="71" s="1"/>
  <c r="P18" i="64"/>
  <c r="P7" i="17" s="1"/>
  <c r="O8" i="71" s="1"/>
  <c r="P19" i="64"/>
  <c r="P8" i="17" s="1"/>
  <c r="O10" i="71" s="1"/>
  <c r="P20" i="64"/>
  <c r="P9" i="17" s="1"/>
  <c r="O11" i="71" s="1"/>
  <c r="P21" i="64"/>
  <c r="P10" i="17" s="1"/>
  <c r="O12" i="71" s="1"/>
  <c r="P22" i="64"/>
  <c r="P11" i="17" s="1"/>
  <c r="O9" i="71" s="1"/>
  <c r="P23" i="64"/>
  <c r="P12" i="17" s="1"/>
  <c r="O7" i="71" s="1"/>
  <c r="P24" i="64"/>
  <c r="P13" i="17" s="1"/>
  <c r="O13" i="71" s="1"/>
  <c r="P25" i="64"/>
  <c r="P14" i="17" s="1"/>
  <c r="O38" i="71" s="1"/>
  <c r="P26" i="64"/>
  <c r="P15" i="17" s="1"/>
  <c r="O15" i="71" s="1"/>
  <c r="P27" i="64"/>
  <c r="P16" i="17" s="1"/>
  <c r="O25" i="71" s="1"/>
  <c r="P28" i="64"/>
  <c r="P17" i="17" s="1"/>
  <c r="O16" i="71" s="1"/>
  <c r="P29" i="64"/>
  <c r="P18" i="17" s="1"/>
  <c r="O60" i="71" s="1"/>
  <c r="P30" i="64"/>
  <c r="P19" i="17" s="1"/>
  <c r="O17" i="71" s="1"/>
  <c r="P31" i="64"/>
  <c r="P20" i="17" s="1"/>
  <c r="O19" i="71" s="1"/>
  <c r="O18" i="71" s="1"/>
  <c r="P32" i="64"/>
  <c r="P21" i="17" s="1"/>
  <c r="O43" i="71" s="1"/>
  <c r="P33" i="64"/>
  <c r="P22" i="17" s="1"/>
  <c r="O51" i="71" s="1"/>
  <c r="P34" i="64"/>
  <c r="P23" i="17" s="1"/>
  <c r="O26" i="71" s="1"/>
  <c r="P35" i="64"/>
  <c r="P24" i="17" s="1"/>
  <c r="O44" i="71" s="1"/>
  <c r="P36" i="64"/>
  <c r="P25" i="17" s="1"/>
  <c r="O31" i="71" s="1"/>
  <c r="P37" i="64"/>
  <c r="P26" i="17" s="1"/>
  <c r="O20" i="71" s="1"/>
  <c r="P38" i="64"/>
  <c r="P27" i="17" s="1"/>
  <c r="O32" i="71" s="1"/>
  <c r="P39" i="64"/>
  <c r="P28" i="17" s="1"/>
  <c r="O27" i="71" s="1"/>
  <c r="P40" i="64"/>
  <c r="P29" i="17" s="1"/>
  <c r="O21" i="71" s="1"/>
  <c r="P41" i="64"/>
  <c r="P30" i="17" s="1"/>
  <c r="O33" i="71" s="1"/>
  <c r="P42" i="64"/>
  <c r="P31" i="17" s="1"/>
  <c r="O22" i="71" s="1"/>
  <c r="P43" i="64"/>
  <c r="P32" i="17" s="1"/>
  <c r="O34" i="71" s="1"/>
  <c r="P44" i="64"/>
  <c r="P33" i="17" s="1"/>
  <c r="O57" i="71" s="1"/>
  <c r="O56" i="71" s="1"/>
  <c r="P45" i="64"/>
  <c r="P34" i="17" s="1"/>
  <c r="O52" i="71" s="1"/>
  <c r="P46" i="64"/>
  <c r="P35" i="17" s="1"/>
  <c r="O58" i="71" s="1"/>
  <c r="P47" i="64"/>
  <c r="P36" i="17" s="1"/>
  <c r="O61" i="71" s="1"/>
  <c r="P48" i="64"/>
  <c r="P37" i="17" s="1"/>
  <c r="O53" i="71" s="1"/>
  <c r="P49" i="64"/>
  <c r="P38" i="17" s="1"/>
  <c r="O62" i="71" s="1"/>
  <c r="P50" i="64"/>
  <c r="P39" i="17" s="1"/>
  <c r="O45" i="71" s="1"/>
  <c r="P51" i="64"/>
  <c r="P40" i="17" s="1"/>
  <c r="O35" i="71" s="1"/>
  <c r="P52" i="64"/>
  <c r="P41" i="17" s="1"/>
  <c r="O46" i="71" s="1"/>
  <c r="P53" i="64"/>
  <c r="P42" i="17" s="1"/>
  <c r="O23" i="71" s="1"/>
  <c r="P54" i="64"/>
  <c r="P43" i="17" s="1"/>
  <c r="O36" i="71" s="1"/>
  <c r="P55" i="64"/>
  <c r="P44" i="17" s="1"/>
  <c r="O28" i="71" s="1"/>
  <c r="P56" i="64"/>
  <c r="P45" i="17" s="1"/>
  <c r="O29" i="71" s="1"/>
  <c r="P57" i="64"/>
  <c r="P46" i="17" s="1"/>
  <c r="O39" i="71" s="1"/>
  <c r="P58" i="64"/>
  <c r="P47" i="17" s="1"/>
  <c r="O40" i="71" s="1"/>
  <c r="P59" i="64"/>
  <c r="P48" i="17" s="1"/>
  <c r="O41" i="71" s="1"/>
  <c r="P60" i="64"/>
  <c r="P49" i="17" s="1"/>
  <c r="O47" i="71" s="1"/>
  <c r="P61" i="64"/>
  <c r="P50" i="17" s="1"/>
  <c r="O48" i="71" s="1"/>
  <c r="P62" i="64"/>
  <c r="P51" i="17" s="1"/>
  <c r="O49" i="71" s="1"/>
  <c r="P63" i="64"/>
  <c r="P52" i="17" s="1"/>
  <c r="O54" i="71" s="1"/>
  <c r="P64" i="64"/>
  <c r="P53" i="17" s="1"/>
  <c r="O55" i="71" s="1"/>
  <c r="P16" i="64"/>
  <c r="P5" i="17" s="1"/>
  <c r="O5" i="71" s="1"/>
  <c r="O17" i="64"/>
  <c r="O6" i="17" s="1"/>
  <c r="N6" i="71" s="1"/>
  <c r="Q17" i="64"/>
  <c r="Q6" i="17" s="1"/>
  <c r="P6" i="71" s="1"/>
  <c r="O18" i="64"/>
  <c r="O7" i="17" s="1"/>
  <c r="N8" i="71" s="1"/>
  <c r="Q18" i="64"/>
  <c r="Q7" i="17" s="1"/>
  <c r="P8" i="71" s="1"/>
  <c r="O19" i="64"/>
  <c r="O8" i="17" s="1"/>
  <c r="N10" i="71" s="1"/>
  <c r="Q19" i="64"/>
  <c r="Q8" i="17" s="1"/>
  <c r="P10" i="71" s="1"/>
  <c r="O20" i="64"/>
  <c r="O9" i="17" s="1"/>
  <c r="N11" i="71" s="1"/>
  <c r="Q20" i="64"/>
  <c r="Q9" i="17" s="1"/>
  <c r="P11" i="71" s="1"/>
  <c r="O21" i="64"/>
  <c r="O10" i="17" s="1"/>
  <c r="N12" i="71" s="1"/>
  <c r="Q21" i="64"/>
  <c r="Q10" i="17" s="1"/>
  <c r="P12" i="71" s="1"/>
  <c r="O22" i="64"/>
  <c r="O11" i="17" s="1"/>
  <c r="N9" i="71" s="1"/>
  <c r="Q22" i="64"/>
  <c r="Q11" i="17" s="1"/>
  <c r="P9" i="71" s="1"/>
  <c r="O23" i="64"/>
  <c r="O12" i="17" s="1"/>
  <c r="N7" i="71" s="1"/>
  <c r="Q23" i="64"/>
  <c r="Q12" i="17" s="1"/>
  <c r="P7" i="71" s="1"/>
  <c r="O24" i="64"/>
  <c r="O13" i="17" s="1"/>
  <c r="N13" i="71" s="1"/>
  <c r="Q24" i="64"/>
  <c r="Q13" i="17" s="1"/>
  <c r="P13" i="71" s="1"/>
  <c r="O25" i="64"/>
  <c r="O14" i="17" s="1"/>
  <c r="N38" i="71" s="1"/>
  <c r="Q25" i="64"/>
  <c r="Q14" i="17" s="1"/>
  <c r="P38" i="71" s="1"/>
  <c r="O26" i="64"/>
  <c r="O15" i="17" s="1"/>
  <c r="N15" i="71" s="1"/>
  <c r="Q26" i="64"/>
  <c r="Q15" i="17" s="1"/>
  <c r="P15" i="71" s="1"/>
  <c r="O27" i="64"/>
  <c r="O16" i="17" s="1"/>
  <c r="N25" i="71" s="1"/>
  <c r="Q27" i="64"/>
  <c r="Q16" i="17" s="1"/>
  <c r="P25" i="71" s="1"/>
  <c r="O28" i="64"/>
  <c r="O17" i="17" s="1"/>
  <c r="N16" i="71" s="1"/>
  <c r="Q28" i="64"/>
  <c r="Q17" i="17" s="1"/>
  <c r="P16" i="71" s="1"/>
  <c r="O29" i="64"/>
  <c r="O18" i="17" s="1"/>
  <c r="N60" i="71" s="1"/>
  <c r="Q29" i="64"/>
  <c r="Q18" i="17" s="1"/>
  <c r="P60" i="71" s="1"/>
  <c r="O30" i="64"/>
  <c r="O19" i="17" s="1"/>
  <c r="N17" i="71" s="1"/>
  <c r="Q30" i="64"/>
  <c r="Q19" i="17" s="1"/>
  <c r="P17" i="71" s="1"/>
  <c r="O31" i="64"/>
  <c r="O20" i="17" s="1"/>
  <c r="N19" i="71" s="1"/>
  <c r="Q31" i="64"/>
  <c r="Q20" i="17" s="1"/>
  <c r="P19" i="71" s="1"/>
  <c r="O32" i="64"/>
  <c r="O21" i="17" s="1"/>
  <c r="N43" i="71" s="1"/>
  <c r="Q32" i="64"/>
  <c r="Q21" i="17" s="1"/>
  <c r="P43" i="71" s="1"/>
  <c r="O33" i="64"/>
  <c r="O22" i="17" s="1"/>
  <c r="N51" i="71" s="1"/>
  <c r="Q33" i="64"/>
  <c r="Q22" i="17" s="1"/>
  <c r="P51" i="71" s="1"/>
  <c r="O34" i="64"/>
  <c r="O23" i="17" s="1"/>
  <c r="N26" i="71" s="1"/>
  <c r="Q34" i="64"/>
  <c r="Q23" i="17" s="1"/>
  <c r="P26" i="71" s="1"/>
  <c r="O35" i="64"/>
  <c r="O24" i="17" s="1"/>
  <c r="N44" i="71" s="1"/>
  <c r="Q35" i="64"/>
  <c r="Q24" i="17" s="1"/>
  <c r="P44" i="71" s="1"/>
  <c r="O36" i="64"/>
  <c r="O25" i="17" s="1"/>
  <c r="N31" i="71" s="1"/>
  <c r="Q36" i="64"/>
  <c r="Q25" i="17" s="1"/>
  <c r="P31" i="71" s="1"/>
  <c r="O37" i="64"/>
  <c r="O26" i="17" s="1"/>
  <c r="N20" i="71" s="1"/>
  <c r="Q37" i="64"/>
  <c r="Q26" i="17" s="1"/>
  <c r="P20" i="71" s="1"/>
  <c r="O38" i="64"/>
  <c r="O27" i="17" s="1"/>
  <c r="N32" i="71" s="1"/>
  <c r="Q38" i="64"/>
  <c r="Q27" i="17" s="1"/>
  <c r="P32" i="71" s="1"/>
  <c r="O39" i="64"/>
  <c r="O28" i="17" s="1"/>
  <c r="N27" i="71" s="1"/>
  <c r="Q39" i="64"/>
  <c r="Q28" i="17" s="1"/>
  <c r="P27" i="71" s="1"/>
  <c r="O40" i="64"/>
  <c r="O29" i="17" s="1"/>
  <c r="N21" i="71" s="1"/>
  <c r="Q40" i="64"/>
  <c r="Q29" i="17" s="1"/>
  <c r="P21" i="71" s="1"/>
  <c r="O41" i="64"/>
  <c r="O30" i="17" s="1"/>
  <c r="N33" i="71" s="1"/>
  <c r="Q41" i="64"/>
  <c r="Q30" i="17" s="1"/>
  <c r="P33" i="71" s="1"/>
  <c r="O42" i="64"/>
  <c r="O31" i="17" s="1"/>
  <c r="N22" i="71" s="1"/>
  <c r="Q42" i="64"/>
  <c r="Q31" i="17" s="1"/>
  <c r="P22" i="71" s="1"/>
  <c r="O43" i="64"/>
  <c r="O32" i="17" s="1"/>
  <c r="N34" i="71" s="1"/>
  <c r="Q43" i="64"/>
  <c r="Q32" i="17" s="1"/>
  <c r="P34" i="71" s="1"/>
  <c r="O44" i="64"/>
  <c r="O33" i="17" s="1"/>
  <c r="N57" i="71" s="1"/>
  <c r="Q44" i="64"/>
  <c r="Q33" i="17" s="1"/>
  <c r="P57" i="71" s="1"/>
  <c r="O45" i="64"/>
  <c r="O34" i="17" s="1"/>
  <c r="N52" i="71" s="1"/>
  <c r="Q45" i="64"/>
  <c r="Q34" i="17" s="1"/>
  <c r="P52" i="71" s="1"/>
  <c r="O46" i="64"/>
  <c r="O35" i="17" s="1"/>
  <c r="N58" i="71" s="1"/>
  <c r="Q46" i="64"/>
  <c r="Q35" i="17" s="1"/>
  <c r="P58" i="71" s="1"/>
  <c r="O47" i="64"/>
  <c r="O36" i="17" s="1"/>
  <c r="N61" i="71" s="1"/>
  <c r="Q47" i="64"/>
  <c r="Q36" i="17" s="1"/>
  <c r="P61" i="71" s="1"/>
  <c r="O48" i="64"/>
  <c r="O37" i="17" s="1"/>
  <c r="N53" i="71" s="1"/>
  <c r="Q48" i="64"/>
  <c r="Q37" i="17" s="1"/>
  <c r="P53" i="71" s="1"/>
  <c r="O49" i="64"/>
  <c r="O38" i="17" s="1"/>
  <c r="N62" i="71" s="1"/>
  <c r="Q49" i="64"/>
  <c r="Q38" i="17" s="1"/>
  <c r="P62" i="71" s="1"/>
  <c r="O50" i="64"/>
  <c r="O39" i="17" s="1"/>
  <c r="N45" i="71" s="1"/>
  <c r="Q50" i="64"/>
  <c r="Q39" i="17" s="1"/>
  <c r="P45" i="71" s="1"/>
  <c r="O51" i="64"/>
  <c r="O40" i="17" s="1"/>
  <c r="N35" i="71" s="1"/>
  <c r="Q51" i="64"/>
  <c r="Q40" i="17" s="1"/>
  <c r="P35" i="71" s="1"/>
  <c r="O52" i="64"/>
  <c r="O41" i="17" s="1"/>
  <c r="N46" i="71" s="1"/>
  <c r="Q52" i="64"/>
  <c r="Q41" i="17" s="1"/>
  <c r="P46" i="71" s="1"/>
  <c r="O53" i="64"/>
  <c r="O42" i="17" s="1"/>
  <c r="N23" i="71" s="1"/>
  <c r="Q53" i="64"/>
  <c r="Q42" i="17" s="1"/>
  <c r="P23" i="71" s="1"/>
  <c r="O54" i="64"/>
  <c r="O43" i="17" s="1"/>
  <c r="N36" i="71" s="1"/>
  <c r="Q54" i="64"/>
  <c r="Q43" i="17" s="1"/>
  <c r="P36" i="71" s="1"/>
  <c r="O55" i="64"/>
  <c r="O44" i="17" s="1"/>
  <c r="N28" i="71" s="1"/>
  <c r="Q55" i="64"/>
  <c r="Q44" i="17" s="1"/>
  <c r="P28" i="71" s="1"/>
  <c r="O56" i="64"/>
  <c r="O45" i="17" s="1"/>
  <c r="N29" i="71" s="1"/>
  <c r="Q56" i="64"/>
  <c r="Q45" i="17" s="1"/>
  <c r="P29" i="71" s="1"/>
  <c r="O57" i="64"/>
  <c r="O46" i="17" s="1"/>
  <c r="N39" i="71" s="1"/>
  <c r="Q57" i="64"/>
  <c r="Q46" i="17" s="1"/>
  <c r="P39" i="71" s="1"/>
  <c r="O58" i="64"/>
  <c r="O47" i="17" s="1"/>
  <c r="N40" i="71" s="1"/>
  <c r="Q58" i="64"/>
  <c r="Q47" i="17" s="1"/>
  <c r="P40" i="71" s="1"/>
  <c r="O59" i="64"/>
  <c r="O48" i="17" s="1"/>
  <c r="N41" i="71" s="1"/>
  <c r="Q59" i="64"/>
  <c r="Q48" i="17" s="1"/>
  <c r="P41" i="71" s="1"/>
  <c r="O60" i="64"/>
  <c r="O49" i="17" s="1"/>
  <c r="N47" i="71" s="1"/>
  <c r="Q60" i="64"/>
  <c r="Q49" i="17" s="1"/>
  <c r="P47" i="71" s="1"/>
  <c r="O61" i="64"/>
  <c r="O50" i="17" s="1"/>
  <c r="N48" i="71" s="1"/>
  <c r="Q61" i="64"/>
  <c r="Q50" i="17" s="1"/>
  <c r="P48" i="71" s="1"/>
  <c r="O62" i="64"/>
  <c r="O51" i="17" s="1"/>
  <c r="N49" i="71" s="1"/>
  <c r="Q62" i="64"/>
  <c r="Q51" i="17" s="1"/>
  <c r="P49" i="71" s="1"/>
  <c r="O63" i="64"/>
  <c r="O52" i="17" s="1"/>
  <c r="N54" i="71" s="1"/>
  <c r="Q63" i="64"/>
  <c r="Q52" i="17" s="1"/>
  <c r="P54" i="71" s="1"/>
  <c r="O64" i="64"/>
  <c r="O53" i="17" s="1"/>
  <c r="N55" i="71" s="1"/>
  <c r="Q64" i="64"/>
  <c r="Q53" i="17" s="1"/>
  <c r="P55" i="71" s="1"/>
  <c r="R17" i="64"/>
  <c r="R6" i="17" s="1"/>
  <c r="S17" i="64"/>
  <c r="S6" i="17" s="1"/>
  <c r="T17" i="64"/>
  <c r="T6" i="17" s="1"/>
  <c r="U17" i="64"/>
  <c r="U6" i="17" s="1"/>
  <c r="V17" i="64"/>
  <c r="V6" i="17" s="1"/>
  <c r="W17" i="64"/>
  <c r="W6" i="17" s="1"/>
  <c r="X17" i="64"/>
  <c r="X6" i="17" s="1"/>
  <c r="Y17" i="64"/>
  <c r="Y6" i="17" s="1"/>
  <c r="Z17" i="64"/>
  <c r="Z6" i="17" s="1"/>
  <c r="AA17" i="64"/>
  <c r="AA6" i="17" s="1"/>
  <c r="AB17" i="64"/>
  <c r="AB6" i="17" s="1"/>
  <c r="AC17" i="64"/>
  <c r="AC6" i="17" s="1"/>
  <c r="AD17" i="64"/>
  <c r="AD6" i="17" s="1"/>
  <c r="R18" i="64"/>
  <c r="R7" i="17" s="1"/>
  <c r="S18" i="64"/>
  <c r="S7" i="17" s="1"/>
  <c r="T18" i="64"/>
  <c r="T7" i="17" s="1"/>
  <c r="U18" i="64"/>
  <c r="U7" i="17" s="1"/>
  <c r="V18" i="64"/>
  <c r="V7" i="17" s="1"/>
  <c r="W18" i="64"/>
  <c r="W7" i="17" s="1"/>
  <c r="X18" i="64"/>
  <c r="X7" i="17" s="1"/>
  <c r="Y18" i="64"/>
  <c r="Y7" i="17" s="1"/>
  <c r="Z18" i="64"/>
  <c r="Z7" i="17" s="1"/>
  <c r="AA18" i="64"/>
  <c r="AA7" i="17" s="1"/>
  <c r="AB18" i="64"/>
  <c r="AB7" i="17" s="1"/>
  <c r="AC18" i="64"/>
  <c r="AC7" i="17" s="1"/>
  <c r="AD18" i="64"/>
  <c r="AD7" i="17" s="1"/>
  <c r="R19" i="64"/>
  <c r="R8" i="17" s="1"/>
  <c r="S19" i="64"/>
  <c r="S8" i="17" s="1"/>
  <c r="T19" i="64"/>
  <c r="T8" i="17" s="1"/>
  <c r="U19" i="64"/>
  <c r="U8" i="17" s="1"/>
  <c r="V19" i="64"/>
  <c r="V8" i="17" s="1"/>
  <c r="W19" i="64"/>
  <c r="W8" i="17" s="1"/>
  <c r="X19" i="64"/>
  <c r="X8" i="17" s="1"/>
  <c r="Y19" i="64"/>
  <c r="Y8" i="17" s="1"/>
  <c r="Z19" i="64"/>
  <c r="Z8" i="17" s="1"/>
  <c r="AA19" i="64"/>
  <c r="AA8" i="17" s="1"/>
  <c r="AB19" i="64"/>
  <c r="AB8" i="17" s="1"/>
  <c r="AC19" i="64"/>
  <c r="AC8" i="17" s="1"/>
  <c r="AD19" i="64"/>
  <c r="AD8" i="17" s="1"/>
  <c r="R20" i="64"/>
  <c r="R9" i="17" s="1"/>
  <c r="S20" i="64"/>
  <c r="S9" i="17" s="1"/>
  <c r="T20" i="64"/>
  <c r="T9" i="17" s="1"/>
  <c r="U20" i="64"/>
  <c r="U9" i="17" s="1"/>
  <c r="V20" i="64"/>
  <c r="V9" i="17" s="1"/>
  <c r="W20" i="64"/>
  <c r="W9" i="17" s="1"/>
  <c r="X20" i="64"/>
  <c r="X9" i="17" s="1"/>
  <c r="Y20" i="64"/>
  <c r="Y9" i="17" s="1"/>
  <c r="Z20" i="64"/>
  <c r="Z9" i="17" s="1"/>
  <c r="AA20" i="64"/>
  <c r="AA9" i="17" s="1"/>
  <c r="AB20" i="64"/>
  <c r="AB9" i="17" s="1"/>
  <c r="AC20" i="64"/>
  <c r="AC9" i="17" s="1"/>
  <c r="AD20" i="64"/>
  <c r="AD9" i="17" s="1"/>
  <c r="R21" i="64"/>
  <c r="R10" i="17" s="1"/>
  <c r="S21" i="64"/>
  <c r="S10" i="17" s="1"/>
  <c r="T21" i="64"/>
  <c r="T10" i="17" s="1"/>
  <c r="U21" i="64"/>
  <c r="U10" i="17" s="1"/>
  <c r="V21" i="64"/>
  <c r="V10" i="17" s="1"/>
  <c r="W21" i="64"/>
  <c r="W10" i="17" s="1"/>
  <c r="X21" i="64"/>
  <c r="X10" i="17" s="1"/>
  <c r="Y21" i="64"/>
  <c r="Y10" i="17" s="1"/>
  <c r="Z21" i="64"/>
  <c r="Z10" i="17" s="1"/>
  <c r="AA21" i="64"/>
  <c r="AA10" i="17" s="1"/>
  <c r="AB21" i="64"/>
  <c r="AB10" i="17" s="1"/>
  <c r="AC21" i="64"/>
  <c r="AC10" i="17" s="1"/>
  <c r="AD21" i="64"/>
  <c r="AD10" i="17" s="1"/>
  <c r="R22" i="64"/>
  <c r="R11" i="17" s="1"/>
  <c r="S22" i="64"/>
  <c r="S11" i="17" s="1"/>
  <c r="T22" i="64"/>
  <c r="T11" i="17" s="1"/>
  <c r="U22" i="64"/>
  <c r="U11" i="17" s="1"/>
  <c r="V22" i="64"/>
  <c r="V11" i="17" s="1"/>
  <c r="W22" i="64"/>
  <c r="W11" i="17" s="1"/>
  <c r="X22" i="64"/>
  <c r="X11" i="17" s="1"/>
  <c r="Y22" i="64"/>
  <c r="Y11" i="17" s="1"/>
  <c r="Z22" i="64"/>
  <c r="Z11" i="17" s="1"/>
  <c r="AA22" i="64"/>
  <c r="AA11" i="17" s="1"/>
  <c r="AB22" i="64"/>
  <c r="AB11" i="17" s="1"/>
  <c r="AC22" i="64"/>
  <c r="AC11" i="17" s="1"/>
  <c r="AD22" i="64"/>
  <c r="AD11" i="17" s="1"/>
  <c r="R23" i="64"/>
  <c r="R12" i="17" s="1"/>
  <c r="S23" i="64"/>
  <c r="S12" i="17" s="1"/>
  <c r="T23" i="64"/>
  <c r="T12" i="17" s="1"/>
  <c r="U23" i="64"/>
  <c r="U12" i="17" s="1"/>
  <c r="V23" i="64"/>
  <c r="V12" i="17" s="1"/>
  <c r="W23" i="64"/>
  <c r="W12" i="17" s="1"/>
  <c r="X23" i="64"/>
  <c r="X12" i="17" s="1"/>
  <c r="Y23" i="64"/>
  <c r="Y12" i="17" s="1"/>
  <c r="Z23" i="64"/>
  <c r="Z12" i="17" s="1"/>
  <c r="AA23" i="64"/>
  <c r="AA12" i="17" s="1"/>
  <c r="AB23" i="64"/>
  <c r="AB12" i="17" s="1"/>
  <c r="AC23" i="64"/>
  <c r="AC12" i="17" s="1"/>
  <c r="AD23" i="64"/>
  <c r="AD12" i="17" s="1"/>
  <c r="R24" i="64"/>
  <c r="R13" i="17" s="1"/>
  <c r="S24" i="64"/>
  <c r="S13" i="17" s="1"/>
  <c r="T24" i="64"/>
  <c r="T13" i="17" s="1"/>
  <c r="U24" i="64"/>
  <c r="U13" i="17" s="1"/>
  <c r="V24" i="64"/>
  <c r="V13" i="17" s="1"/>
  <c r="W24" i="64"/>
  <c r="W13" i="17" s="1"/>
  <c r="X24" i="64"/>
  <c r="X13" i="17" s="1"/>
  <c r="Y24" i="64"/>
  <c r="Y13" i="17" s="1"/>
  <c r="Z24" i="64"/>
  <c r="Z13" i="17" s="1"/>
  <c r="AA24" i="64"/>
  <c r="AA13" i="17" s="1"/>
  <c r="AB24" i="64"/>
  <c r="AB13" i="17" s="1"/>
  <c r="AC24" i="64"/>
  <c r="AC13" i="17" s="1"/>
  <c r="AD24" i="64"/>
  <c r="AD13" i="17" s="1"/>
  <c r="R25" i="64"/>
  <c r="R14" i="17" s="1"/>
  <c r="S25" i="64"/>
  <c r="S14" i="17" s="1"/>
  <c r="T25" i="64"/>
  <c r="T14" i="17" s="1"/>
  <c r="U25" i="64"/>
  <c r="U14" i="17" s="1"/>
  <c r="V25" i="64"/>
  <c r="V14" i="17" s="1"/>
  <c r="W25" i="64"/>
  <c r="W14" i="17" s="1"/>
  <c r="X25" i="64"/>
  <c r="X14" i="17" s="1"/>
  <c r="Y25" i="64"/>
  <c r="Y14" i="17" s="1"/>
  <c r="Z25" i="64"/>
  <c r="Z14" i="17" s="1"/>
  <c r="AA25" i="64"/>
  <c r="AA14" i="17" s="1"/>
  <c r="AB25" i="64"/>
  <c r="AB14" i="17" s="1"/>
  <c r="AC25" i="64"/>
  <c r="AC14" i="17" s="1"/>
  <c r="AD25" i="64"/>
  <c r="AD14" i="17" s="1"/>
  <c r="R26" i="64"/>
  <c r="R15" i="17" s="1"/>
  <c r="S26" i="64"/>
  <c r="S15" i="17" s="1"/>
  <c r="T26" i="64"/>
  <c r="T15" i="17" s="1"/>
  <c r="U26" i="64"/>
  <c r="U15" i="17" s="1"/>
  <c r="V26" i="64"/>
  <c r="V15" i="17" s="1"/>
  <c r="W26" i="64"/>
  <c r="W15" i="17" s="1"/>
  <c r="X26" i="64"/>
  <c r="X15" i="17" s="1"/>
  <c r="Y26" i="64"/>
  <c r="Y15" i="17" s="1"/>
  <c r="Z26" i="64"/>
  <c r="Z15" i="17" s="1"/>
  <c r="AA26" i="64"/>
  <c r="AA15" i="17" s="1"/>
  <c r="AB26" i="64"/>
  <c r="AB15" i="17" s="1"/>
  <c r="AC26" i="64"/>
  <c r="AC15" i="17" s="1"/>
  <c r="AD26" i="64"/>
  <c r="AD15" i="17" s="1"/>
  <c r="R27" i="64"/>
  <c r="R16" i="17" s="1"/>
  <c r="S27" i="64"/>
  <c r="S16" i="17" s="1"/>
  <c r="T27" i="64"/>
  <c r="T16" i="17" s="1"/>
  <c r="U27" i="64"/>
  <c r="U16" i="17" s="1"/>
  <c r="V27" i="64"/>
  <c r="V16" i="17" s="1"/>
  <c r="W27" i="64"/>
  <c r="W16" i="17" s="1"/>
  <c r="X27" i="64"/>
  <c r="X16" i="17" s="1"/>
  <c r="Y27" i="64"/>
  <c r="Y16" i="17" s="1"/>
  <c r="Z27" i="64"/>
  <c r="Z16" i="17" s="1"/>
  <c r="AA27" i="64"/>
  <c r="AA16" i="17" s="1"/>
  <c r="AB27" i="64"/>
  <c r="AB16" i="17" s="1"/>
  <c r="AC27" i="64"/>
  <c r="AC16" i="17" s="1"/>
  <c r="AD27" i="64"/>
  <c r="AD16" i="17" s="1"/>
  <c r="R28" i="64"/>
  <c r="R17" i="17" s="1"/>
  <c r="S28" i="64"/>
  <c r="S17" i="17" s="1"/>
  <c r="T28" i="64"/>
  <c r="T17" i="17" s="1"/>
  <c r="U28" i="64"/>
  <c r="U17" i="17" s="1"/>
  <c r="V28" i="64"/>
  <c r="V17" i="17" s="1"/>
  <c r="W28" i="64"/>
  <c r="W17" i="17" s="1"/>
  <c r="X28" i="64"/>
  <c r="X17" i="17" s="1"/>
  <c r="Y28" i="64"/>
  <c r="Y17" i="17" s="1"/>
  <c r="Z28" i="64"/>
  <c r="Z17" i="17" s="1"/>
  <c r="AA28" i="64"/>
  <c r="AA17" i="17" s="1"/>
  <c r="AB28" i="64"/>
  <c r="AB17" i="17" s="1"/>
  <c r="AC28" i="64"/>
  <c r="AC17" i="17" s="1"/>
  <c r="AD28" i="64"/>
  <c r="AD17" i="17" s="1"/>
  <c r="R29" i="64"/>
  <c r="R18" i="17" s="1"/>
  <c r="S29" i="64"/>
  <c r="S18" i="17" s="1"/>
  <c r="T29" i="64"/>
  <c r="T18" i="17" s="1"/>
  <c r="U29" i="64"/>
  <c r="U18" i="17" s="1"/>
  <c r="V29" i="64"/>
  <c r="V18" i="17" s="1"/>
  <c r="W29" i="64"/>
  <c r="W18" i="17" s="1"/>
  <c r="X29" i="64"/>
  <c r="X18" i="17" s="1"/>
  <c r="Y29" i="64"/>
  <c r="Y18" i="17" s="1"/>
  <c r="Z29" i="64"/>
  <c r="Z18" i="17" s="1"/>
  <c r="AA29" i="64"/>
  <c r="AA18" i="17" s="1"/>
  <c r="AB29" i="64"/>
  <c r="AB18" i="17" s="1"/>
  <c r="AC29" i="64"/>
  <c r="AC18" i="17" s="1"/>
  <c r="AD29" i="64"/>
  <c r="AD18" i="17" s="1"/>
  <c r="R30" i="64"/>
  <c r="R19" i="17" s="1"/>
  <c r="S30" i="64"/>
  <c r="S19" i="17" s="1"/>
  <c r="T30" i="64"/>
  <c r="T19" i="17" s="1"/>
  <c r="U30" i="64"/>
  <c r="U19" i="17" s="1"/>
  <c r="V30" i="64"/>
  <c r="V19" i="17" s="1"/>
  <c r="W30" i="64"/>
  <c r="W19" i="17" s="1"/>
  <c r="X30" i="64"/>
  <c r="X19" i="17" s="1"/>
  <c r="Y30" i="64"/>
  <c r="Y19" i="17" s="1"/>
  <c r="Z30" i="64"/>
  <c r="Z19" i="17" s="1"/>
  <c r="AA30" i="64"/>
  <c r="AA19" i="17" s="1"/>
  <c r="AB30" i="64"/>
  <c r="AB19" i="17" s="1"/>
  <c r="AC30" i="64"/>
  <c r="AC19" i="17" s="1"/>
  <c r="AD30" i="64"/>
  <c r="AD19" i="17" s="1"/>
  <c r="R31" i="64"/>
  <c r="R20" i="17" s="1"/>
  <c r="S31" i="64"/>
  <c r="S20" i="17" s="1"/>
  <c r="T31" i="64"/>
  <c r="T20" i="17" s="1"/>
  <c r="U31" i="64"/>
  <c r="U20" i="17" s="1"/>
  <c r="V31" i="64"/>
  <c r="V20" i="17" s="1"/>
  <c r="W31" i="64"/>
  <c r="W20" i="17" s="1"/>
  <c r="X31" i="64"/>
  <c r="X20" i="17" s="1"/>
  <c r="Y31" i="64"/>
  <c r="Y20" i="17" s="1"/>
  <c r="Z31" i="64"/>
  <c r="Z20" i="17" s="1"/>
  <c r="AA31" i="64"/>
  <c r="AA20" i="17" s="1"/>
  <c r="AB31" i="64"/>
  <c r="AB20" i="17" s="1"/>
  <c r="AC31" i="64"/>
  <c r="AC20" i="17" s="1"/>
  <c r="AD31" i="64"/>
  <c r="AD20" i="17" s="1"/>
  <c r="R32" i="64"/>
  <c r="R21" i="17" s="1"/>
  <c r="S32" i="64"/>
  <c r="S21" i="17" s="1"/>
  <c r="T32" i="64"/>
  <c r="T21" i="17" s="1"/>
  <c r="U32" i="64"/>
  <c r="U21" i="17" s="1"/>
  <c r="V32" i="64"/>
  <c r="V21" i="17" s="1"/>
  <c r="W32" i="64"/>
  <c r="W21" i="17" s="1"/>
  <c r="X32" i="64"/>
  <c r="X21" i="17" s="1"/>
  <c r="Y32" i="64"/>
  <c r="Y21" i="17" s="1"/>
  <c r="Z32" i="64"/>
  <c r="Z21" i="17" s="1"/>
  <c r="AA32" i="64"/>
  <c r="AA21" i="17" s="1"/>
  <c r="AB32" i="64"/>
  <c r="AB21" i="17" s="1"/>
  <c r="AC32" i="64"/>
  <c r="AC21" i="17" s="1"/>
  <c r="AD32" i="64"/>
  <c r="AD21" i="17" s="1"/>
  <c r="R33" i="64"/>
  <c r="R22" i="17" s="1"/>
  <c r="S33" i="64"/>
  <c r="S22" i="17" s="1"/>
  <c r="T33" i="64"/>
  <c r="T22" i="17" s="1"/>
  <c r="U33" i="64"/>
  <c r="U22" i="17" s="1"/>
  <c r="V33" i="64"/>
  <c r="V22" i="17" s="1"/>
  <c r="W33" i="64"/>
  <c r="W22" i="17" s="1"/>
  <c r="X33" i="64"/>
  <c r="X22" i="17" s="1"/>
  <c r="Y33" i="64"/>
  <c r="Y22" i="17" s="1"/>
  <c r="Z33" i="64"/>
  <c r="Z22" i="17" s="1"/>
  <c r="AA33" i="64"/>
  <c r="AA22" i="17" s="1"/>
  <c r="AB33" i="64"/>
  <c r="AB22" i="17" s="1"/>
  <c r="AC33" i="64"/>
  <c r="AC22" i="17" s="1"/>
  <c r="AD33" i="64"/>
  <c r="AD22" i="17" s="1"/>
  <c r="R34" i="64"/>
  <c r="R23" i="17" s="1"/>
  <c r="S34" i="64"/>
  <c r="S23" i="17" s="1"/>
  <c r="T34" i="64"/>
  <c r="T23" i="17" s="1"/>
  <c r="U34" i="64"/>
  <c r="U23" i="17" s="1"/>
  <c r="V34" i="64"/>
  <c r="V23" i="17" s="1"/>
  <c r="W34" i="64"/>
  <c r="W23" i="17" s="1"/>
  <c r="X34" i="64"/>
  <c r="X23" i="17" s="1"/>
  <c r="Y34" i="64"/>
  <c r="Y23" i="17" s="1"/>
  <c r="Z34" i="64"/>
  <c r="Z23" i="17" s="1"/>
  <c r="AA34" i="64"/>
  <c r="AA23" i="17" s="1"/>
  <c r="AB34" i="64"/>
  <c r="AB23" i="17" s="1"/>
  <c r="AC34" i="64"/>
  <c r="AC23" i="17" s="1"/>
  <c r="AD34" i="64"/>
  <c r="AD23" i="17" s="1"/>
  <c r="R35" i="64"/>
  <c r="R24" i="17" s="1"/>
  <c r="S35" i="64"/>
  <c r="S24" i="17" s="1"/>
  <c r="T35" i="64"/>
  <c r="T24" i="17" s="1"/>
  <c r="U35" i="64"/>
  <c r="U24" i="17" s="1"/>
  <c r="V35" i="64"/>
  <c r="V24" i="17" s="1"/>
  <c r="W35" i="64"/>
  <c r="W24" i="17" s="1"/>
  <c r="X35" i="64"/>
  <c r="X24" i="17" s="1"/>
  <c r="Y35" i="64"/>
  <c r="Y24" i="17" s="1"/>
  <c r="Z35" i="64"/>
  <c r="Z24" i="17" s="1"/>
  <c r="AA35" i="64"/>
  <c r="AA24" i="17" s="1"/>
  <c r="AB35" i="64"/>
  <c r="AB24" i="17" s="1"/>
  <c r="AC35" i="64"/>
  <c r="AC24" i="17" s="1"/>
  <c r="AD35" i="64"/>
  <c r="AD24" i="17" s="1"/>
  <c r="R36" i="64"/>
  <c r="R25" i="17" s="1"/>
  <c r="S36" i="64"/>
  <c r="S25" i="17" s="1"/>
  <c r="T36" i="64"/>
  <c r="T25" i="17" s="1"/>
  <c r="U36" i="64"/>
  <c r="U25" i="17" s="1"/>
  <c r="V36" i="64"/>
  <c r="V25" i="17" s="1"/>
  <c r="W36" i="64"/>
  <c r="W25" i="17" s="1"/>
  <c r="X36" i="64"/>
  <c r="X25" i="17" s="1"/>
  <c r="Y36" i="64"/>
  <c r="Y25" i="17" s="1"/>
  <c r="Z36" i="64"/>
  <c r="Z25" i="17" s="1"/>
  <c r="AA36" i="64"/>
  <c r="AA25" i="17" s="1"/>
  <c r="AB36" i="64"/>
  <c r="AB25" i="17" s="1"/>
  <c r="AC36" i="64"/>
  <c r="AC25" i="17" s="1"/>
  <c r="AD36" i="64"/>
  <c r="AD25" i="17" s="1"/>
  <c r="R37" i="64"/>
  <c r="R26" i="17" s="1"/>
  <c r="S37" i="64"/>
  <c r="S26" i="17" s="1"/>
  <c r="T37" i="64"/>
  <c r="T26" i="17" s="1"/>
  <c r="U37" i="64"/>
  <c r="U26" i="17" s="1"/>
  <c r="V37" i="64"/>
  <c r="V26" i="17" s="1"/>
  <c r="W37" i="64"/>
  <c r="W26" i="17" s="1"/>
  <c r="X37" i="64"/>
  <c r="X26" i="17" s="1"/>
  <c r="Y37" i="64"/>
  <c r="Y26" i="17" s="1"/>
  <c r="Z37" i="64"/>
  <c r="Z26" i="17" s="1"/>
  <c r="AA37" i="64"/>
  <c r="AA26" i="17" s="1"/>
  <c r="AB37" i="64"/>
  <c r="AB26" i="17" s="1"/>
  <c r="AC37" i="64"/>
  <c r="AC26" i="17" s="1"/>
  <c r="AD37" i="64"/>
  <c r="AD26" i="17" s="1"/>
  <c r="R38" i="64"/>
  <c r="R27" i="17" s="1"/>
  <c r="S38" i="64"/>
  <c r="S27" i="17" s="1"/>
  <c r="T38" i="64"/>
  <c r="T27" i="17" s="1"/>
  <c r="U38" i="64"/>
  <c r="U27" i="17" s="1"/>
  <c r="V38" i="64"/>
  <c r="V27" i="17" s="1"/>
  <c r="W38" i="64"/>
  <c r="W27" i="17" s="1"/>
  <c r="X38" i="64"/>
  <c r="X27" i="17" s="1"/>
  <c r="Y38" i="64"/>
  <c r="Y27" i="17" s="1"/>
  <c r="Z38" i="64"/>
  <c r="Z27" i="17" s="1"/>
  <c r="AA38" i="64"/>
  <c r="AA27" i="17" s="1"/>
  <c r="AB38" i="64"/>
  <c r="AB27" i="17" s="1"/>
  <c r="AC38" i="64"/>
  <c r="AC27" i="17" s="1"/>
  <c r="AD38" i="64"/>
  <c r="AD27" i="17" s="1"/>
  <c r="R39" i="64"/>
  <c r="R28" i="17" s="1"/>
  <c r="S39" i="64"/>
  <c r="S28" i="17" s="1"/>
  <c r="T39" i="64"/>
  <c r="T28" i="17" s="1"/>
  <c r="U39" i="64"/>
  <c r="U28" i="17" s="1"/>
  <c r="V39" i="64"/>
  <c r="V28" i="17" s="1"/>
  <c r="W39" i="64"/>
  <c r="W28" i="17" s="1"/>
  <c r="X39" i="64"/>
  <c r="X28" i="17" s="1"/>
  <c r="Y39" i="64"/>
  <c r="Y28" i="17" s="1"/>
  <c r="Z39" i="64"/>
  <c r="Z28" i="17" s="1"/>
  <c r="AA39" i="64"/>
  <c r="AA28" i="17" s="1"/>
  <c r="AB39" i="64"/>
  <c r="AB28" i="17" s="1"/>
  <c r="AC39" i="64"/>
  <c r="AC28" i="17" s="1"/>
  <c r="AD39" i="64"/>
  <c r="AD28" i="17" s="1"/>
  <c r="R40" i="64"/>
  <c r="R29" i="17" s="1"/>
  <c r="S40" i="64"/>
  <c r="S29" i="17" s="1"/>
  <c r="T40" i="64"/>
  <c r="T29" i="17" s="1"/>
  <c r="U40" i="64"/>
  <c r="U29" i="17" s="1"/>
  <c r="V40" i="64"/>
  <c r="V29" i="17" s="1"/>
  <c r="W40" i="64"/>
  <c r="W29" i="17" s="1"/>
  <c r="X40" i="64"/>
  <c r="X29" i="17" s="1"/>
  <c r="Y40" i="64"/>
  <c r="Y29" i="17" s="1"/>
  <c r="Z40" i="64"/>
  <c r="Z29" i="17" s="1"/>
  <c r="AA40" i="64"/>
  <c r="AA29" i="17" s="1"/>
  <c r="AB40" i="64"/>
  <c r="AB29" i="17" s="1"/>
  <c r="AC40" i="64"/>
  <c r="AC29" i="17" s="1"/>
  <c r="AD40" i="64"/>
  <c r="AD29" i="17" s="1"/>
  <c r="R41" i="64"/>
  <c r="R30" i="17" s="1"/>
  <c r="S41" i="64"/>
  <c r="S30" i="17" s="1"/>
  <c r="T41" i="64"/>
  <c r="T30" i="17" s="1"/>
  <c r="U41" i="64"/>
  <c r="U30" i="17" s="1"/>
  <c r="V41" i="64"/>
  <c r="V30" i="17" s="1"/>
  <c r="W41" i="64"/>
  <c r="W30" i="17" s="1"/>
  <c r="X41" i="64"/>
  <c r="X30" i="17" s="1"/>
  <c r="Y41" i="64"/>
  <c r="Y30" i="17" s="1"/>
  <c r="Z41" i="64"/>
  <c r="Z30" i="17" s="1"/>
  <c r="AA41" i="64"/>
  <c r="AA30" i="17" s="1"/>
  <c r="AB41" i="64"/>
  <c r="AB30" i="17" s="1"/>
  <c r="AC41" i="64"/>
  <c r="AC30" i="17" s="1"/>
  <c r="AD41" i="64"/>
  <c r="AD30" i="17" s="1"/>
  <c r="R42" i="64"/>
  <c r="R31" i="17" s="1"/>
  <c r="S42" i="64"/>
  <c r="S31" i="17" s="1"/>
  <c r="T42" i="64"/>
  <c r="T31" i="17" s="1"/>
  <c r="U42" i="64"/>
  <c r="U31" i="17" s="1"/>
  <c r="V42" i="64"/>
  <c r="V31" i="17" s="1"/>
  <c r="W42" i="64"/>
  <c r="W31" i="17" s="1"/>
  <c r="X42" i="64"/>
  <c r="X31" i="17" s="1"/>
  <c r="Y42" i="64"/>
  <c r="Y31" i="17" s="1"/>
  <c r="Z42" i="64"/>
  <c r="Z31" i="17" s="1"/>
  <c r="AA42" i="64"/>
  <c r="AA31" i="17" s="1"/>
  <c r="AB42" i="64"/>
  <c r="AB31" i="17" s="1"/>
  <c r="AC42" i="64"/>
  <c r="AC31" i="17" s="1"/>
  <c r="AD42" i="64"/>
  <c r="AD31" i="17" s="1"/>
  <c r="R43" i="64"/>
  <c r="R32" i="17" s="1"/>
  <c r="S43" i="64"/>
  <c r="S32" i="17" s="1"/>
  <c r="T43" i="64"/>
  <c r="T32" i="17" s="1"/>
  <c r="U43" i="64"/>
  <c r="U32" i="17" s="1"/>
  <c r="V43" i="64"/>
  <c r="V32" i="17" s="1"/>
  <c r="W43" i="64"/>
  <c r="W32" i="17" s="1"/>
  <c r="X43" i="64"/>
  <c r="X32" i="17" s="1"/>
  <c r="Y43" i="64"/>
  <c r="Y32" i="17" s="1"/>
  <c r="Z43" i="64"/>
  <c r="Z32" i="17" s="1"/>
  <c r="AA43" i="64"/>
  <c r="AA32" i="17" s="1"/>
  <c r="AB43" i="64"/>
  <c r="AB32" i="17" s="1"/>
  <c r="AC43" i="64"/>
  <c r="AC32" i="17" s="1"/>
  <c r="AD43" i="64"/>
  <c r="AD32" i="17" s="1"/>
  <c r="R44" i="64"/>
  <c r="R33" i="17" s="1"/>
  <c r="S44" i="64"/>
  <c r="S33" i="17" s="1"/>
  <c r="T44" i="64"/>
  <c r="T33" i="17" s="1"/>
  <c r="U44" i="64"/>
  <c r="U33" i="17" s="1"/>
  <c r="V44" i="64"/>
  <c r="V33" i="17" s="1"/>
  <c r="W44" i="64"/>
  <c r="W33" i="17" s="1"/>
  <c r="X44" i="64"/>
  <c r="X33" i="17" s="1"/>
  <c r="Y44" i="64"/>
  <c r="Y33" i="17" s="1"/>
  <c r="Z44" i="64"/>
  <c r="Z33" i="17" s="1"/>
  <c r="AA44" i="64"/>
  <c r="AA33" i="17" s="1"/>
  <c r="AB44" i="64"/>
  <c r="AB33" i="17" s="1"/>
  <c r="AC44" i="64"/>
  <c r="AC33" i="17" s="1"/>
  <c r="AD44" i="64"/>
  <c r="AD33" i="17" s="1"/>
  <c r="R45" i="64"/>
  <c r="R34" i="17" s="1"/>
  <c r="S45" i="64"/>
  <c r="S34" i="17" s="1"/>
  <c r="T45" i="64"/>
  <c r="T34" i="17" s="1"/>
  <c r="U45" i="64"/>
  <c r="U34" i="17" s="1"/>
  <c r="V45" i="64"/>
  <c r="V34" i="17" s="1"/>
  <c r="W45" i="64"/>
  <c r="W34" i="17" s="1"/>
  <c r="X45" i="64"/>
  <c r="X34" i="17" s="1"/>
  <c r="Y45" i="64"/>
  <c r="Y34" i="17" s="1"/>
  <c r="Z45" i="64"/>
  <c r="Z34" i="17" s="1"/>
  <c r="AA45" i="64"/>
  <c r="AA34" i="17" s="1"/>
  <c r="AB45" i="64"/>
  <c r="AB34" i="17" s="1"/>
  <c r="AC45" i="64"/>
  <c r="AC34" i="17" s="1"/>
  <c r="AD45" i="64"/>
  <c r="AD34" i="17" s="1"/>
  <c r="R46" i="64"/>
  <c r="R35" i="17" s="1"/>
  <c r="S46" i="64"/>
  <c r="S35" i="17" s="1"/>
  <c r="T46" i="64"/>
  <c r="T35" i="17" s="1"/>
  <c r="U46" i="64"/>
  <c r="U35" i="17" s="1"/>
  <c r="V46" i="64"/>
  <c r="V35" i="17" s="1"/>
  <c r="W46" i="64"/>
  <c r="W35" i="17" s="1"/>
  <c r="X46" i="64"/>
  <c r="X35" i="17" s="1"/>
  <c r="Y46" i="64"/>
  <c r="Y35" i="17" s="1"/>
  <c r="Z46" i="64"/>
  <c r="Z35" i="17" s="1"/>
  <c r="AA46" i="64"/>
  <c r="AA35" i="17" s="1"/>
  <c r="AB46" i="64"/>
  <c r="AB35" i="17" s="1"/>
  <c r="AC46" i="64"/>
  <c r="AC35" i="17" s="1"/>
  <c r="AD46" i="64"/>
  <c r="AD35" i="17" s="1"/>
  <c r="R47" i="64"/>
  <c r="R36" i="17" s="1"/>
  <c r="S47" i="64"/>
  <c r="S36" i="17" s="1"/>
  <c r="T47" i="64"/>
  <c r="T36" i="17" s="1"/>
  <c r="U47" i="64"/>
  <c r="U36" i="17" s="1"/>
  <c r="V47" i="64"/>
  <c r="V36" i="17" s="1"/>
  <c r="W47" i="64"/>
  <c r="W36" i="17" s="1"/>
  <c r="X47" i="64"/>
  <c r="X36" i="17" s="1"/>
  <c r="Y47" i="64"/>
  <c r="Y36" i="17" s="1"/>
  <c r="Z47" i="64"/>
  <c r="Z36" i="17" s="1"/>
  <c r="AA47" i="64"/>
  <c r="AA36" i="17" s="1"/>
  <c r="AB47" i="64"/>
  <c r="AB36" i="17" s="1"/>
  <c r="AC47" i="64"/>
  <c r="AC36" i="17" s="1"/>
  <c r="AD47" i="64"/>
  <c r="AD36" i="17" s="1"/>
  <c r="R48" i="64"/>
  <c r="R37" i="17" s="1"/>
  <c r="S48" i="64"/>
  <c r="S37" i="17" s="1"/>
  <c r="T48" i="64"/>
  <c r="T37" i="17" s="1"/>
  <c r="U48" i="64"/>
  <c r="U37" i="17" s="1"/>
  <c r="V48" i="64"/>
  <c r="V37" i="17" s="1"/>
  <c r="W48" i="64"/>
  <c r="W37" i="17" s="1"/>
  <c r="X48" i="64"/>
  <c r="X37" i="17" s="1"/>
  <c r="Y48" i="64"/>
  <c r="Y37" i="17" s="1"/>
  <c r="Z48" i="64"/>
  <c r="Z37" i="17" s="1"/>
  <c r="AA48" i="64"/>
  <c r="AA37" i="17" s="1"/>
  <c r="AB48" i="64"/>
  <c r="AB37" i="17" s="1"/>
  <c r="AC48" i="64"/>
  <c r="AC37" i="17" s="1"/>
  <c r="AD48" i="64"/>
  <c r="AD37" i="17" s="1"/>
  <c r="R49" i="64"/>
  <c r="R38" i="17" s="1"/>
  <c r="S49" i="64"/>
  <c r="S38" i="17" s="1"/>
  <c r="T49" i="64"/>
  <c r="T38" i="17" s="1"/>
  <c r="U49" i="64"/>
  <c r="U38" i="17" s="1"/>
  <c r="V49" i="64"/>
  <c r="V38" i="17" s="1"/>
  <c r="W49" i="64"/>
  <c r="W38" i="17" s="1"/>
  <c r="X49" i="64"/>
  <c r="X38" i="17" s="1"/>
  <c r="Y49" i="64"/>
  <c r="Y38" i="17" s="1"/>
  <c r="Z49" i="64"/>
  <c r="Z38" i="17" s="1"/>
  <c r="AA49" i="64"/>
  <c r="AA38" i="17" s="1"/>
  <c r="AB49" i="64"/>
  <c r="AB38" i="17" s="1"/>
  <c r="AC49" i="64"/>
  <c r="AC38" i="17" s="1"/>
  <c r="AD49" i="64"/>
  <c r="AD38" i="17" s="1"/>
  <c r="R50" i="64"/>
  <c r="R39" i="17" s="1"/>
  <c r="S50" i="64"/>
  <c r="S39" i="17" s="1"/>
  <c r="T50" i="64"/>
  <c r="T39" i="17" s="1"/>
  <c r="U50" i="64"/>
  <c r="U39" i="17" s="1"/>
  <c r="V50" i="64"/>
  <c r="V39" i="17" s="1"/>
  <c r="W50" i="64"/>
  <c r="W39" i="17" s="1"/>
  <c r="X50" i="64"/>
  <c r="X39" i="17" s="1"/>
  <c r="Y50" i="64"/>
  <c r="Y39" i="17" s="1"/>
  <c r="Z50" i="64"/>
  <c r="Z39" i="17" s="1"/>
  <c r="AA50" i="64"/>
  <c r="AA39" i="17" s="1"/>
  <c r="AB50" i="64"/>
  <c r="AB39" i="17" s="1"/>
  <c r="AC50" i="64"/>
  <c r="AC39" i="17" s="1"/>
  <c r="AD50" i="64"/>
  <c r="AD39" i="17" s="1"/>
  <c r="R51" i="64"/>
  <c r="R40" i="17" s="1"/>
  <c r="S51" i="64"/>
  <c r="S40" i="17" s="1"/>
  <c r="T51" i="64"/>
  <c r="T40" i="17" s="1"/>
  <c r="U51" i="64"/>
  <c r="U40" i="17" s="1"/>
  <c r="V51" i="64"/>
  <c r="V40" i="17" s="1"/>
  <c r="W51" i="64"/>
  <c r="W40" i="17" s="1"/>
  <c r="X51" i="64"/>
  <c r="X40" i="17" s="1"/>
  <c r="Y51" i="64"/>
  <c r="Y40" i="17" s="1"/>
  <c r="Z51" i="64"/>
  <c r="Z40" i="17" s="1"/>
  <c r="AA51" i="64"/>
  <c r="AA40" i="17" s="1"/>
  <c r="AB51" i="64"/>
  <c r="AB40" i="17" s="1"/>
  <c r="AC51" i="64"/>
  <c r="AC40" i="17" s="1"/>
  <c r="AD51" i="64"/>
  <c r="AD40" i="17" s="1"/>
  <c r="R52" i="64"/>
  <c r="R41" i="17" s="1"/>
  <c r="S52" i="64"/>
  <c r="S41" i="17" s="1"/>
  <c r="T52" i="64"/>
  <c r="T41" i="17" s="1"/>
  <c r="U52" i="64"/>
  <c r="U41" i="17" s="1"/>
  <c r="V52" i="64"/>
  <c r="V41" i="17" s="1"/>
  <c r="W52" i="64"/>
  <c r="W41" i="17" s="1"/>
  <c r="X52" i="64"/>
  <c r="X41" i="17" s="1"/>
  <c r="Y52" i="64"/>
  <c r="Y41" i="17" s="1"/>
  <c r="Z52" i="64"/>
  <c r="Z41" i="17" s="1"/>
  <c r="AA52" i="64"/>
  <c r="AA41" i="17" s="1"/>
  <c r="AB52" i="64"/>
  <c r="AB41" i="17" s="1"/>
  <c r="AC52" i="64"/>
  <c r="AC41" i="17" s="1"/>
  <c r="AD52" i="64"/>
  <c r="AD41" i="17" s="1"/>
  <c r="R53" i="64"/>
  <c r="R42" i="17" s="1"/>
  <c r="S53" i="64"/>
  <c r="S42" i="17" s="1"/>
  <c r="T53" i="64"/>
  <c r="T42" i="17" s="1"/>
  <c r="U53" i="64"/>
  <c r="U42" i="17" s="1"/>
  <c r="V53" i="64"/>
  <c r="V42" i="17" s="1"/>
  <c r="W53" i="64"/>
  <c r="W42" i="17" s="1"/>
  <c r="X53" i="64"/>
  <c r="X42" i="17" s="1"/>
  <c r="Y53" i="64"/>
  <c r="Y42" i="17" s="1"/>
  <c r="Z53" i="64"/>
  <c r="Z42" i="17" s="1"/>
  <c r="AA53" i="64"/>
  <c r="AA42" i="17" s="1"/>
  <c r="AB53" i="64"/>
  <c r="AB42" i="17" s="1"/>
  <c r="AC53" i="64"/>
  <c r="AC42" i="17" s="1"/>
  <c r="AD53" i="64"/>
  <c r="AD42" i="17" s="1"/>
  <c r="R54" i="64"/>
  <c r="R43" i="17" s="1"/>
  <c r="S54" i="64"/>
  <c r="S43" i="17" s="1"/>
  <c r="T54" i="64"/>
  <c r="T43" i="17" s="1"/>
  <c r="U54" i="64"/>
  <c r="U43" i="17" s="1"/>
  <c r="V54" i="64"/>
  <c r="V43" i="17" s="1"/>
  <c r="W54" i="64"/>
  <c r="W43" i="17" s="1"/>
  <c r="X54" i="64"/>
  <c r="X43" i="17" s="1"/>
  <c r="Y54" i="64"/>
  <c r="Y43" i="17" s="1"/>
  <c r="Z54" i="64"/>
  <c r="Z43" i="17" s="1"/>
  <c r="AA54" i="64"/>
  <c r="AA43" i="17" s="1"/>
  <c r="AB54" i="64"/>
  <c r="AB43" i="17" s="1"/>
  <c r="AC54" i="64"/>
  <c r="AC43" i="17" s="1"/>
  <c r="AD54" i="64"/>
  <c r="AD43" i="17" s="1"/>
  <c r="R55" i="64"/>
  <c r="R44" i="17" s="1"/>
  <c r="S55" i="64"/>
  <c r="S44" i="17" s="1"/>
  <c r="T55" i="64"/>
  <c r="T44" i="17" s="1"/>
  <c r="U55" i="64"/>
  <c r="U44" i="17" s="1"/>
  <c r="V55" i="64"/>
  <c r="V44" i="17" s="1"/>
  <c r="W55" i="64"/>
  <c r="W44" i="17" s="1"/>
  <c r="X55" i="64"/>
  <c r="X44" i="17" s="1"/>
  <c r="Y55" i="64"/>
  <c r="Y44" i="17" s="1"/>
  <c r="Z55" i="64"/>
  <c r="Z44" i="17" s="1"/>
  <c r="AA55" i="64"/>
  <c r="AA44" i="17" s="1"/>
  <c r="AB55" i="64"/>
  <c r="AB44" i="17" s="1"/>
  <c r="AC55" i="64"/>
  <c r="AC44" i="17" s="1"/>
  <c r="AD55" i="64"/>
  <c r="AD44" i="17" s="1"/>
  <c r="R56" i="64"/>
  <c r="R45" i="17" s="1"/>
  <c r="S56" i="64"/>
  <c r="S45" i="17" s="1"/>
  <c r="T56" i="64"/>
  <c r="T45" i="17" s="1"/>
  <c r="U56" i="64"/>
  <c r="U45" i="17" s="1"/>
  <c r="V56" i="64"/>
  <c r="V45" i="17" s="1"/>
  <c r="W56" i="64"/>
  <c r="W45" i="17" s="1"/>
  <c r="X56" i="64"/>
  <c r="X45" i="17" s="1"/>
  <c r="Y56" i="64"/>
  <c r="Y45" i="17" s="1"/>
  <c r="Z56" i="64"/>
  <c r="Z45" i="17" s="1"/>
  <c r="AA56" i="64"/>
  <c r="AA45" i="17" s="1"/>
  <c r="AB56" i="64"/>
  <c r="AB45" i="17" s="1"/>
  <c r="AC56" i="64"/>
  <c r="AC45" i="17" s="1"/>
  <c r="AD56" i="64"/>
  <c r="AD45" i="17" s="1"/>
  <c r="R57" i="64"/>
  <c r="R46" i="17" s="1"/>
  <c r="S57" i="64"/>
  <c r="S46" i="17" s="1"/>
  <c r="T57" i="64"/>
  <c r="T46" i="17" s="1"/>
  <c r="U57" i="64"/>
  <c r="U46" i="17" s="1"/>
  <c r="V57" i="64"/>
  <c r="V46" i="17" s="1"/>
  <c r="W57" i="64"/>
  <c r="W46" i="17" s="1"/>
  <c r="X57" i="64"/>
  <c r="X46" i="17" s="1"/>
  <c r="Y57" i="64"/>
  <c r="Y46" i="17" s="1"/>
  <c r="Z57" i="64"/>
  <c r="Z46" i="17" s="1"/>
  <c r="AA57" i="64"/>
  <c r="AA46" i="17" s="1"/>
  <c r="AB57" i="64"/>
  <c r="AB46" i="17" s="1"/>
  <c r="AC57" i="64"/>
  <c r="AC46" i="17" s="1"/>
  <c r="AD57" i="64"/>
  <c r="AD46" i="17" s="1"/>
  <c r="R58" i="64"/>
  <c r="R47" i="17" s="1"/>
  <c r="S58" i="64"/>
  <c r="S47" i="17" s="1"/>
  <c r="T58" i="64"/>
  <c r="T47" i="17" s="1"/>
  <c r="U58" i="64"/>
  <c r="U47" i="17" s="1"/>
  <c r="V58" i="64"/>
  <c r="V47" i="17" s="1"/>
  <c r="W58" i="64"/>
  <c r="W47" i="17" s="1"/>
  <c r="X58" i="64"/>
  <c r="X47" i="17" s="1"/>
  <c r="Y58" i="64"/>
  <c r="Y47" i="17" s="1"/>
  <c r="Z58" i="64"/>
  <c r="Z47" i="17" s="1"/>
  <c r="AA58" i="64"/>
  <c r="AA47" i="17" s="1"/>
  <c r="AB58" i="64"/>
  <c r="AB47" i="17" s="1"/>
  <c r="AC58" i="64"/>
  <c r="AC47" i="17" s="1"/>
  <c r="AD58" i="64"/>
  <c r="AD47" i="17" s="1"/>
  <c r="R59" i="64"/>
  <c r="R48" i="17" s="1"/>
  <c r="S59" i="64"/>
  <c r="S48" i="17" s="1"/>
  <c r="T59" i="64"/>
  <c r="T48" i="17" s="1"/>
  <c r="U59" i="64"/>
  <c r="U48" i="17" s="1"/>
  <c r="V59" i="64"/>
  <c r="V48" i="17" s="1"/>
  <c r="W59" i="64"/>
  <c r="W48" i="17" s="1"/>
  <c r="X59" i="64"/>
  <c r="X48" i="17" s="1"/>
  <c r="Y59" i="64"/>
  <c r="Y48" i="17" s="1"/>
  <c r="Z59" i="64"/>
  <c r="Z48" i="17" s="1"/>
  <c r="AA59" i="64"/>
  <c r="AA48" i="17" s="1"/>
  <c r="AB59" i="64"/>
  <c r="AB48" i="17" s="1"/>
  <c r="AC59" i="64"/>
  <c r="AC48" i="17" s="1"/>
  <c r="AD59" i="64"/>
  <c r="AD48" i="17" s="1"/>
  <c r="R60" i="64"/>
  <c r="R49" i="17" s="1"/>
  <c r="S60" i="64"/>
  <c r="S49" i="17" s="1"/>
  <c r="T60" i="64"/>
  <c r="T49" i="17" s="1"/>
  <c r="U60" i="64"/>
  <c r="U49" i="17" s="1"/>
  <c r="V60" i="64"/>
  <c r="V49" i="17" s="1"/>
  <c r="W60" i="64"/>
  <c r="W49" i="17" s="1"/>
  <c r="X60" i="64"/>
  <c r="X49" i="17" s="1"/>
  <c r="Y60" i="64"/>
  <c r="Y49" i="17" s="1"/>
  <c r="Z60" i="64"/>
  <c r="Z49" i="17" s="1"/>
  <c r="AA60" i="64"/>
  <c r="AA49" i="17" s="1"/>
  <c r="AB60" i="64"/>
  <c r="AB49" i="17" s="1"/>
  <c r="AC60" i="64"/>
  <c r="AC49" i="17" s="1"/>
  <c r="AD60" i="64"/>
  <c r="AD49" i="17" s="1"/>
  <c r="R61" i="64"/>
  <c r="R50" i="17" s="1"/>
  <c r="S61" i="64"/>
  <c r="S50" i="17" s="1"/>
  <c r="T61" i="64"/>
  <c r="T50" i="17" s="1"/>
  <c r="U61" i="64"/>
  <c r="U50" i="17" s="1"/>
  <c r="V61" i="64"/>
  <c r="V50" i="17" s="1"/>
  <c r="W61" i="64"/>
  <c r="W50" i="17" s="1"/>
  <c r="X61" i="64"/>
  <c r="X50" i="17" s="1"/>
  <c r="Y61" i="64"/>
  <c r="Y50" i="17" s="1"/>
  <c r="Z61" i="64"/>
  <c r="Z50" i="17" s="1"/>
  <c r="AA61" i="64"/>
  <c r="AA50" i="17" s="1"/>
  <c r="AB61" i="64"/>
  <c r="AB50" i="17" s="1"/>
  <c r="AC61" i="64"/>
  <c r="AC50" i="17" s="1"/>
  <c r="AD61" i="64"/>
  <c r="AD50" i="17" s="1"/>
  <c r="R62" i="64"/>
  <c r="R51" i="17" s="1"/>
  <c r="S62" i="64"/>
  <c r="S51" i="17" s="1"/>
  <c r="T62" i="64"/>
  <c r="T51" i="17" s="1"/>
  <c r="U62" i="64"/>
  <c r="U51" i="17" s="1"/>
  <c r="V62" i="64"/>
  <c r="V51" i="17" s="1"/>
  <c r="W62" i="64"/>
  <c r="W51" i="17" s="1"/>
  <c r="X62" i="64"/>
  <c r="X51" i="17" s="1"/>
  <c r="Y62" i="64"/>
  <c r="Y51" i="17" s="1"/>
  <c r="Z62" i="64"/>
  <c r="Z51" i="17" s="1"/>
  <c r="AA62" i="64"/>
  <c r="AA51" i="17" s="1"/>
  <c r="AB62" i="64"/>
  <c r="AB51" i="17" s="1"/>
  <c r="AC62" i="64"/>
  <c r="AC51" i="17" s="1"/>
  <c r="AD62" i="64"/>
  <c r="AD51" i="17" s="1"/>
  <c r="R63" i="64"/>
  <c r="R52" i="17" s="1"/>
  <c r="S63" i="64"/>
  <c r="S52" i="17" s="1"/>
  <c r="T63" i="64"/>
  <c r="T52" i="17" s="1"/>
  <c r="U63" i="64"/>
  <c r="U52" i="17" s="1"/>
  <c r="V63" i="64"/>
  <c r="V52" i="17" s="1"/>
  <c r="W63" i="64"/>
  <c r="W52" i="17" s="1"/>
  <c r="X63" i="64"/>
  <c r="X52" i="17" s="1"/>
  <c r="Y63" i="64"/>
  <c r="Y52" i="17" s="1"/>
  <c r="Z63" i="64"/>
  <c r="Z52" i="17" s="1"/>
  <c r="AA63" i="64"/>
  <c r="AA52" i="17" s="1"/>
  <c r="AB63" i="64"/>
  <c r="AB52" i="17" s="1"/>
  <c r="AC63" i="64"/>
  <c r="AC52" i="17" s="1"/>
  <c r="AD63" i="64"/>
  <c r="AD52" i="17" s="1"/>
  <c r="R64" i="64"/>
  <c r="R53" i="17" s="1"/>
  <c r="S64" i="64"/>
  <c r="S53" i="17" s="1"/>
  <c r="T64" i="64"/>
  <c r="T53" i="17" s="1"/>
  <c r="U64" i="64"/>
  <c r="U53" i="17" s="1"/>
  <c r="V64" i="64"/>
  <c r="V53" i="17" s="1"/>
  <c r="W64" i="64"/>
  <c r="W53" i="17" s="1"/>
  <c r="X64" i="64"/>
  <c r="X53" i="17" s="1"/>
  <c r="Y64" i="64"/>
  <c r="Y53" i="17" s="1"/>
  <c r="Z64" i="64"/>
  <c r="Z53" i="17" s="1"/>
  <c r="AA64" i="64"/>
  <c r="AA53" i="17" s="1"/>
  <c r="AB64" i="64"/>
  <c r="AB53" i="17" s="1"/>
  <c r="AC64" i="64"/>
  <c r="AC53" i="17" s="1"/>
  <c r="AD64" i="64"/>
  <c r="AD53" i="17" s="1"/>
  <c r="AD16" i="64"/>
  <c r="AD5" i="17" s="1"/>
  <c r="AC16" i="64"/>
  <c r="AC5" i="17" s="1"/>
  <c r="AB16" i="64"/>
  <c r="AB5" i="17" s="1"/>
  <c r="AA16" i="64"/>
  <c r="AA5" i="17" s="1"/>
  <c r="Z16" i="64"/>
  <c r="Z5" i="17" s="1"/>
  <c r="Y16" i="64"/>
  <c r="Y5" i="17" s="1"/>
  <c r="X16" i="64"/>
  <c r="X5" i="17" s="1"/>
  <c r="W16" i="64"/>
  <c r="W5" i="17" s="1"/>
  <c r="V16" i="64"/>
  <c r="V5" i="17" s="1"/>
  <c r="U16" i="64"/>
  <c r="U5" i="17" s="1"/>
  <c r="T16" i="64"/>
  <c r="T5" i="17" s="1"/>
  <c r="S16" i="64"/>
  <c r="S5" i="17" s="1"/>
  <c r="R16" i="64"/>
  <c r="R5" i="17" s="1"/>
  <c r="Q16" i="64"/>
  <c r="Q5" i="17" s="1"/>
  <c r="P5" i="71" s="1"/>
  <c r="P4" i="71" s="1"/>
  <c r="O16" i="64"/>
  <c r="O5" i="17" s="1"/>
  <c r="N5" i="71" s="1"/>
  <c r="N4" i="71" s="1"/>
  <c r="N17" i="64"/>
  <c r="N6" i="17" s="1"/>
  <c r="M6" i="71" s="1"/>
  <c r="N18" i="64"/>
  <c r="N7" i="17" s="1"/>
  <c r="M8" i="71" s="1"/>
  <c r="N19" i="64"/>
  <c r="N8" i="17" s="1"/>
  <c r="M10" i="71" s="1"/>
  <c r="N20" i="64"/>
  <c r="N9" i="17" s="1"/>
  <c r="M11" i="71" s="1"/>
  <c r="N21" i="64"/>
  <c r="N10" i="17" s="1"/>
  <c r="M12" i="71" s="1"/>
  <c r="N22" i="64"/>
  <c r="N11" i="17" s="1"/>
  <c r="M9" i="71" s="1"/>
  <c r="N23" i="64"/>
  <c r="N12" i="17" s="1"/>
  <c r="M7" i="71" s="1"/>
  <c r="N24" i="64"/>
  <c r="N13" i="17" s="1"/>
  <c r="M13" i="71" s="1"/>
  <c r="N25" i="64"/>
  <c r="N14" i="17" s="1"/>
  <c r="M38" i="71" s="1"/>
  <c r="N26" i="64"/>
  <c r="N15" i="17" s="1"/>
  <c r="M15" i="71" s="1"/>
  <c r="M14" i="71" s="1"/>
  <c r="N27" i="64"/>
  <c r="N16" i="17" s="1"/>
  <c r="M25" i="71" s="1"/>
  <c r="N28" i="64"/>
  <c r="N17" i="17" s="1"/>
  <c r="M16" i="71" s="1"/>
  <c r="N29" i="64"/>
  <c r="N18" i="17" s="1"/>
  <c r="M60" i="71" s="1"/>
  <c r="N30" i="64"/>
  <c r="N19" i="17" s="1"/>
  <c r="M17" i="71" s="1"/>
  <c r="N31" i="64"/>
  <c r="N20" i="17" s="1"/>
  <c r="M19" i="71" s="1"/>
  <c r="M18" i="71" s="1"/>
  <c r="N32" i="64"/>
  <c r="N21" i="17" s="1"/>
  <c r="M43" i="71" s="1"/>
  <c r="N33" i="64"/>
  <c r="N22" i="17" s="1"/>
  <c r="M51" i="71" s="1"/>
  <c r="N34" i="64"/>
  <c r="N23" i="17" s="1"/>
  <c r="M26" i="71" s="1"/>
  <c r="N35" i="64"/>
  <c r="N24" i="17" s="1"/>
  <c r="M44" i="71" s="1"/>
  <c r="N36" i="64"/>
  <c r="N25" i="17" s="1"/>
  <c r="M31" i="71" s="1"/>
  <c r="N37" i="64"/>
  <c r="N26" i="17" s="1"/>
  <c r="M20" i="71" s="1"/>
  <c r="N38" i="64"/>
  <c r="N27" i="17" s="1"/>
  <c r="M32" i="71" s="1"/>
  <c r="N39" i="64"/>
  <c r="N28" i="17" s="1"/>
  <c r="M27" i="71" s="1"/>
  <c r="N40" i="64"/>
  <c r="N29" i="17" s="1"/>
  <c r="M21" i="71" s="1"/>
  <c r="N41" i="64"/>
  <c r="N30" i="17" s="1"/>
  <c r="M33" i="71" s="1"/>
  <c r="N42" i="64"/>
  <c r="N31" i="17" s="1"/>
  <c r="M22" i="71" s="1"/>
  <c r="N43" i="64"/>
  <c r="N32" i="17" s="1"/>
  <c r="M34" i="71" s="1"/>
  <c r="N44" i="64"/>
  <c r="N33" i="17" s="1"/>
  <c r="M57" i="71" s="1"/>
  <c r="M56" i="71" s="1"/>
  <c r="N45" i="64"/>
  <c r="N34" i="17" s="1"/>
  <c r="M52" i="71" s="1"/>
  <c r="N46" i="64"/>
  <c r="N35" i="17" s="1"/>
  <c r="M58" i="71" s="1"/>
  <c r="N47" i="64"/>
  <c r="N36" i="17" s="1"/>
  <c r="M61" i="71" s="1"/>
  <c r="N48" i="64"/>
  <c r="N37" i="17" s="1"/>
  <c r="M53" i="71" s="1"/>
  <c r="N49" i="64"/>
  <c r="N38" i="17" s="1"/>
  <c r="M62" i="71" s="1"/>
  <c r="N50" i="64"/>
  <c r="N39" i="17" s="1"/>
  <c r="M45" i="71" s="1"/>
  <c r="N51" i="64"/>
  <c r="N40" i="17" s="1"/>
  <c r="M35" i="71" s="1"/>
  <c r="N52" i="64"/>
  <c r="N41" i="17" s="1"/>
  <c r="M46" i="71" s="1"/>
  <c r="N53" i="64"/>
  <c r="N42" i="17" s="1"/>
  <c r="M23" i="71" s="1"/>
  <c r="N54" i="64"/>
  <c r="N43" i="17" s="1"/>
  <c r="M36" i="71" s="1"/>
  <c r="N55" i="64"/>
  <c r="N44" i="17" s="1"/>
  <c r="M28" i="71" s="1"/>
  <c r="N56" i="64"/>
  <c r="N45" i="17" s="1"/>
  <c r="M29" i="71" s="1"/>
  <c r="N57" i="64"/>
  <c r="N46" i="17" s="1"/>
  <c r="M39" i="71" s="1"/>
  <c r="N58" i="64"/>
  <c r="N47" i="17" s="1"/>
  <c r="M40" i="71" s="1"/>
  <c r="N59" i="64"/>
  <c r="N48" i="17" s="1"/>
  <c r="M41" i="71" s="1"/>
  <c r="N60" i="64"/>
  <c r="N49" i="17" s="1"/>
  <c r="M47" i="71" s="1"/>
  <c r="N61" i="64"/>
  <c r="N50" i="17" s="1"/>
  <c r="M48" i="71" s="1"/>
  <c r="N62" i="64"/>
  <c r="N51" i="17" s="1"/>
  <c r="M49" i="71" s="1"/>
  <c r="N63" i="64"/>
  <c r="N52" i="17" s="1"/>
  <c r="M54" i="71" s="1"/>
  <c r="N64" i="64"/>
  <c r="N53" i="17" s="1"/>
  <c r="M55" i="71" s="1"/>
  <c r="N16" i="64"/>
  <c r="N5" i="17" s="1"/>
  <c r="M5" i="71" s="1"/>
  <c r="P56" i="71" l="1"/>
  <c r="K37" i="71"/>
  <c r="K59" i="71"/>
  <c r="K50" i="71"/>
  <c r="K3" i="71"/>
  <c r="K30" i="71"/>
  <c r="J59" i="71"/>
  <c r="J30" i="71"/>
  <c r="J50" i="71"/>
  <c r="I37" i="71"/>
  <c r="I59" i="71"/>
  <c r="I30" i="71"/>
  <c r="G14" i="71"/>
  <c r="G18" i="71"/>
  <c r="G4" i="71"/>
  <c r="M59" i="71"/>
  <c r="M30" i="71"/>
  <c r="M24" i="71"/>
  <c r="M4" i="71"/>
  <c r="M50" i="71"/>
  <c r="M37" i="71"/>
  <c r="M42" i="71"/>
  <c r="N24" i="71"/>
  <c r="N42" i="71"/>
  <c r="N18" i="71"/>
  <c r="N56" i="71"/>
  <c r="N30" i="71"/>
  <c r="N14" i="71"/>
  <c r="N50" i="71"/>
  <c r="N59" i="71"/>
  <c r="N37" i="71"/>
  <c r="N3" i="71"/>
  <c r="O59" i="71"/>
  <c r="O30" i="71"/>
  <c r="O24" i="71"/>
  <c r="O14" i="71"/>
  <c r="O4" i="71"/>
  <c r="O50" i="71"/>
  <c r="O37" i="71"/>
  <c r="O42" i="71"/>
  <c r="P18" i="71"/>
  <c r="P24" i="71"/>
  <c r="P14" i="71"/>
  <c r="P50" i="71"/>
  <c r="P37" i="71"/>
  <c r="P59" i="71"/>
  <c r="P42" i="71"/>
  <c r="P30" i="71"/>
  <c r="K4" i="64"/>
  <c r="K4" i="17"/>
  <c r="J4" i="64"/>
  <c r="J4" i="17"/>
  <c r="M13" i="64"/>
  <c r="M18" i="17"/>
  <c r="L60" i="71" s="1"/>
  <c r="L59" i="71" s="1"/>
  <c r="M4" i="64"/>
  <c r="M4" i="17"/>
  <c r="I4" i="64"/>
  <c r="I4" i="17"/>
  <c r="M8" i="64"/>
  <c r="M40" i="17"/>
  <c r="L35" i="71" s="1"/>
  <c r="L30" i="71" s="1"/>
  <c r="L3" i="71" s="1"/>
  <c r="I12" i="64"/>
  <c r="I35" i="17"/>
  <c r="H58" i="71" s="1"/>
  <c r="H56" i="71" s="1"/>
  <c r="H3" i="71" s="1"/>
  <c r="M9" i="64"/>
  <c r="M14" i="17"/>
  <c r="L38" i="71" s="1"/>
  <c r="L37" i="71" s="1"/>
  <c r="J12" i="64"/>
  <c r="J35" i="17"/>
  <c r="I58" i="71" s="1"/>
  <c r="I56" i="71" s="1"/>
  <c r="I3" i="71" s="1"/>
  <c r="H44" i="17"/>
  <c r="G28" i="71" s="1"/>
  <c r="G24" i="71" s="1"/>
  <c r="H442" i="64"/>
  <c r="L4" i="64"/>
  <c r="L4" i="17"/>
  <c r="K12" i="64"/>
  <c r="K35" i="17"/>
  <c r="J58" i="71" s="1"/>
  <c r="J56" i="71" s="1"/>
  <c r="J3" i="71" s="1"/>
  <c r="I10" i="64"/>
  <c r="I9" i="64"/>
  <c r="J13" i="64"/>
  <c r="L11" i="64"/>
  <c r="I13" i="64"/>
  <c r="J11" i="64"/>
  <c r="L10" i="64"/>
  <c r="K13" i="64"/>
  <c r="J10" i="64"/>
  <c r="K8" i="64"/>
  <c r="K9" i="64"/>
  <c r="L9" i="64"/>
  <c r="L13" i="64"/>
  <c r="L8" i="64"/>
  <c r="K10" i="64"/>
  <c r="H54" i="64"/>
  <c r="H43" i="17" s="1"/>
  <c r="G36" i="71" s="1"/>
  <c r="J8" i="64"/>
  <c r="I8" i="64"/>
  <c r="J9" i="64"/>
  <c r="K11" i="64"/>
  <c r="I11" i="64"/>
  <c r="H5" i="64"/>
  <c r="H64" i="64"/>
  <c r="H53" i="17" s="1"/>
  <c r="G55" i="71" s="1"/>
  <c r="H50" i="64"/>
  <c r="H39" i="17" s="1"/>
  <c r="G45" i="71" s="1"/>
  <c r="H33" i="64"/>
  <c r="H22" i="17" s="1"/>
  <c r="G51" i="71" s="1"/>
  <c r="P12" i="64"/>
  <c r="P5" i="64"/>
  <c r="H47" i="64"/>
  <c r="H36" i="17" s="1"/>
  <c r="G61" i="71" s="1"/>
  <c r="H48" i="64"/>
  <c r="H37" i="17" s="1"/>
  <c r="G53" i="71" s="1"/>
  <c r="H45" i="64"/>
  <c r="H34" i="17" s="1"/>
  <c r="G52" i="71" s="1"/>
  <c r="H63" i="64"/>
  <c r="H52" i="17" s="1"/>
  <c r="G54" i="71" s="1"/>
  <c r="H51" i="64"/>
  <c r="H40" i="17" s="1"/>
  <c r="G35" i="71" s="1"/>
  <c r="H15" i="64"/>
  <c r="H49" i="64"/>
  <c r="H38" i="17" s="1"/>
  <c r="G62" i="71" s="1"/>
  <c r="H59" i="64"/>
  <c r="H48" i="17" s="1"/>
  <c r="G41" i="71" s="1"/>
  <c r="H38" i="64"/>
  <c r="H27" i="17" s="1"/>
  <c r="G32" i="71" s="1"/>
  <c r="H52" i="64"/>
  <c r="H41" i="17" s="1"/>
  <c r="G46" i="71" s="1"/>
  <c r="H6" i="64"/>
  <c r="H7" i="64"/>
  <c r="H62" i="64"/>
  <c r="H51" i="17" s="1"/>
  <c r="G49" i="71" s="1"/>
  <c r="H36" i="64"/>
  <c r="H25" i="17" s="1"/>
  <c r="G31" i="71" s="1"/>
  <c r="H29" i="64"/>
  <c r="H18" i="17" s="1"/>
  <c r="G60" i="71" s="1"/>
  <c r="H25" i="64"/>
  <c r="P7" i="64"/>
  <c r="P8" i="64"/>
  <c r="H46" i="64"/>
  <c r="M3" i="64"/>
  <c r="N9" i="64"/>
  <c r="N13" i="64"/>
  <c r="P13" i="64"/>
  <c r="N6" i="64"/>
  <c r="N12" i="64"/>
  <c r="N5" i="64"/>
  <c r="O15" i="64"/>
  <c r="W12" i="64"/>
  <c r="P9" i="64"/>
  <c r="AA12" i="64"/>
  <c r="S12" i="64"/>
  <c r="O13" i="64"/>
  <c r="O9" i="64"/>
  <c r="AD12" i="64"/>
  <c r="Z12" i="64"/>
  <c r="V12" i="64"/>
  <c r="R12" i="64"/>
  <c r="T15" i="64"/>
  <c r="X15" i="64"/>
  <c r="AB15" i="64"/>
  <c r="AC12" i="64"/>
  <c r="Y12" i="64"/>
  <c r="U12" i="64"/>
  <c r="AC8" i="64"/>
  <c r="Y8" i="64"/>
  <c r="U8" i="64"/>
  <c r="AD6" i="64"/>
  <c r="Z6" i="64"/>
  <c r="V6" i="64"/>
  <c r="R6" i="64"/>
  <c r="AB13" i="64"/>
  <c r="X13" i="64"/>
  <c r="T13" i="64"/>
  <c r="O5" i="64"/>
  <c r="P11" i="64"/>
  <c r="T11" i="64"/>
  <c r="W5" i="64"/>
  <c r="O10" i="64"/>
  <c r="P10" i="64"/>
  <c r="U15" i="64"/>
  <c r="Y15" i="64"/>
  <c r="AC15" i="64"/>
  <c r="AB12" i="64"/>
  <c r="X12" i="64"/>
  <c r="T12" i="64"/>
  <c r="AB8" i="64"/>
  <c r="X8" i="64"/>
  <c r="T8" i="64"/>
  <c r="AA11" i="64"/>
  <c r="W11" i="64"/>
  <c r="S11" i="64"/>
  <c r="AB10" i="64"/>
  <c r="X10" i="64"/>
  <c r="T10" i="64"/>
  <c r="AA13" i="64"/>
  <c r="W13" i="64"/>
  <c r="S13" i="64"/>
  <c r="AC7" i="64"/>
  <c r="Y7" i="64"/>
  <c r="U7" i="64"/>
  <c r="AD5" i="64"/>
  <c r="Z5" i="64"/>
  <c r="V5" i="64"/>
  <c r="R5" i="64"/>
  <c r="AA9" i="64"/>
  <c r="W9" i="64"/>
  <c r="S9" i="64"/>
  <c r="Q10" i="64"/>
  <c r="Q11" i="64"/>
  <c r="Q6" i="64"/>
  <c r="Q13" i="64"/>
  <c r="Q7" i="64"/>
  <c r="Q9" i="64"/>
  <c r="X11" i="64"/>
  <c r="AA5" i="64"/>
  <c r="S5" i="64"/>
  <c r="O12" i="64"/>
  <c r="O8" i="64"/>
  <c r="N11" i="64"/>
  <c r="AA10" i="64"/>
  <c r="W10" i="64"/>
  <c r="S10" i="64"/>
  <c r="AB6" i="64"/>
  <c r="X6" i="64"/>
  <c r="T6" i="64"/>
  <c r="AD13" i="64"/>
  <c r="Z13" i="64"/>
  <c r="V13" i="64"/>
  <c r="R13" i="64"/>
  <c r="AB7" i="64"/>
  <c r="X7" i="64"/>
  <c r="T7" i="64"/>
  <c r="AC5" i="64"/>
  <c r="Y5" i="64"/>
  <c r="U5" i="64"/>
  <c r="AD9" i="64"/>
  <c r="Z9" i="64"/>
  <c r="V9" i="64"/>
  <c r="R9" i="64"/>
  <c r="O11" i="64"/>
  <c r="O6" i="64"/>
  <c r="O7" i="64"/>
  <c r="N7" i="64"/>
  <c r="AB11" i="64"/>
  <c r="N8" i="64"/>
  <c r="N10" i="64"/>
  <c r="S15" i="64"/>
  <c r="W15" i="64"/>
  <c r="AA15" i="64"/>
  <c r="AC10" i="64"/>
  <c r="Y10" i="64"/>
  <c r="U10" i="64"/>
  <c r="AB9" i="64"/>
  <c r="X9" i="64"/>
  <c r="T9" i="64"/>
  <c r="AD7" i="64"/>
  <c r="Z7" i="64"/>
  <c r="V7" i="64"/>
  <c r="R7" i="64"/>
  <c r="AD11" i="64"/>
  <c r="Z11" i="64"/>
  <c r="V11" i="64"/>
  <c r="R11" i="64"/>
  <c r="AA8" i="64"/>
  <c r="W8" i="64"/>
  <c r="S8" i="64"/>
  <c r="AC6" i="64"/>
  <c r="Y6" i="64"/>
  <c r="U6" i="64"/>
  <c r="AD8" i="64"/>
  <c r="Z8" i="64"/>
  <c r="V8" i="64"/>
  <c r="R8" i="64"/>
  <c r="AC11" i="64"/>
  <c r="Y11" i="64"/>
  <c r="U11" i="64"/>
  <c r="AD10" i="64"/>
  <c r="Z10" i="64"/>
  <c r="V10" i="64"/>
  <c r="R10" i="64"/>
  <c r="AA6" i="64"/>
  <c r="W6" i="64"/>
  <c r="S6" i="64"/>
  <c r="AC13" i="64"/>
  <c r="Y13" i="64"/>
  <c r="U13" i="64"/>
  <c r="AA7" i="64"/>
  <c r="W7" i="64"/>
  <c r="S7" i="64"/>
  <c r="AB5" i="64"/>
  <c r="X5" i="64"/>
  <c r="T5" i="64"/>
  <c r="AC9" i="64"/>
  <c r="Y9" i="64"/>
  <c r="U9" i="64"/>
  <c r="AD15" i="64"/>
  <c r="Z15" i="64"/>
  <c r="V15" i="64"/>
  <c r="R15" i="64"/>
  <c r="Q12" i="64"/>
  <c r="Q8" i="64"/>
  <c r="Q5" i="64"/>
  <c r="P6" i="64"/>
  <c r="P15" i="64"/>
  <c r="Q15" i="64"/>
  <c r="N15" i="64"/>
  <c r="N7" i="53"/>
  <c r="P3" i="71" l="1"/>
  <c r="G42" i="71"/>
  <c r="G59" i="71"/>
  <c r="G30" i="71"/>
  <c r="G50" i="71"/>
  <c r="M3" i="71"/>
  <c r="O3" i="71"/>
  <c r="AC4" i="64"/>
  <c r="AC4" i="17"/>
  <c r="Q4" i="64"/>
  <c r="Q4" i="17"/>
  <c r="Z4" i="64"/>
  <c r="Z4" i="17"/>
  <c r="AA4" i="64"/>
  <c r="AA3" i="64" s="1"/>
  <c r="AA3" i="17" s="1"/>
  <c r="AA4" i="17"/>
  <c r="Y4" i="64"/>
  <c r="Y4" i="17"/>
  <c r="H443" i="64"/>
  <c r="I442" i="64" s="1"/>
  <c r="N4" i="64"/>
  <c r="N3" i="64" s="1"/>
  <c r="N3" i="17" s="1"/>
  <c r="N4" i="17"/>
  <c r="AD4" i="64"/>
  <c r="AD3" i="64" s="1"/>
  <c r="AD3" i="17" s="1"/>
  <c r="AD4" i="17"/>
  <c r="AB4" i="64"/>
  <c r="AB3" i="64" s="1"/>
  <c r="AB3" i="17" s="1"/>
  <c r="AB4" i="17"/>
  <c r="M3" i="17"/>
  <c r="H9" i="64"/>
  <c r="H14" i="17"/>
  <c r="G38" i="71" s="1"/>
  <c r="G37" i="71" s="1"/>
  <c r="P4" i="64"/>
  <c r="P3" i="64" s="1"/>
  <c r="P3" i="17" s="1"/>
  <c r="P4" i="17"/>
  <c r="W4" i="64"/>
  <c r="W3" i="64" s="1"/>
  <c r="W3" i="17" s="1"/>
  <c r="W4" i="17"/>
  <c r="U4" i="64"/>
  <c r="U4" i="17"/>
  <c r="R4" i="64"/>
  <c r="R3" i="64" s="1"/>
  <c r="R3" i="17" s="1"/>
  <c r="R4" i="17"/>
  <c r="S4" i="64"/>
  <c r="S3" i="64" s="1"/>
  <c r="S3" i="17" s="1"/>
  <c r="S4" i="17"/>
  <c r="X4" i="64"/>
  <c r="X3" i="64" s="1"/>
  <c r="X3" i="17" s="1"/>
  <c r="X4" i="17"/>
  <c r="O4" i="64"/>
  <c r="O3" i="64" s="1"/>
  <c r="O3" i="17" s="1"/>
  <c r="O4" i="17"/>
  <c r="H12" i="64"/>
  <c r="H35" i="17"/>
  <c r="G58" i="71" s="1"/>
  <c r="G56" i="71" s="1"/>
  <c r="V4" i="64"/>
  <c r="V3" i="64" s="1"/>
  <c r="V3" i="17" s="1"/>
  <c r="V4" i="17"/>
  <c r="T4" i="64"/>
  <c r="T3" i="64" s="1"/>
  <c r="T3" i="17" s="1"/>
  <c r="T4" i="17"/>
  <c r="H4" i="64"/>
  <c r="H4" i="17"/>
  <c r="I3" i="64"/>
  <c r="J3" i="64"/>
  <c r="L3" i="64"/>
  <c r="K3" i="64"/>
  <c r="H13" i="64"/>
  <c r="H8" i="64"/>
  <c r="H10" i="64"/>
  <c r="H11" i="64"/>
  <c r="Y3" i="64"/>
  <c r="Y3" i="17" s="1"/>
  <c r="Q3" i="64"/>
  <c r="Q3" i="17" s="1"/>
  <c r="U3" i="64"/>
  <c r="U3" i="17" s="1"/>
  <c r="Z3" i="64"/>
  <c r="Z3" i="17" s="1"/>
  <c r="AC3" i="64"/>
  <c r="AC3" i="17" s="1"/>
  <c r="N20" i="58"/>
  <c r="N18" i="58"/>
  <c r="N17" i="58"/>
  <c r="N16" i="58"/>
  <c r="N15" i="58"/>
  <c r="N14" i="58"/>
  <c r="N13" i="58"/>
  <c r="N12" i="58"/>
  <c r="N11" i="58"/>
  <c r="N10" i="58"/>
  <c r="N8" i="58" s="1"/>
  <c r="G3" i="71" l="1"/>
  <c r="D442" i="64"/>
  <c r="C442" i="64"/>
  <c r="G442" i="64"/>
  <c r="F442" i="64"/>
  <c r="E442" i="64"/>
  <c r="I67" i="64"/>
  <c r="I3" i="17"/>
  <c r="K67" i="64"/>
  <c r="K3" i="17"/>
  <c r="L67" i="64"/>
  <c r="L3" i="17"/>
  <c r="J67" i="64"/>
  <c r="J3" i="17"/>
  <c r="H3" i="64"/>
  <c r="D21" i="36"/>
  <c r="D19" i="36"/>
  <c r="D18" i="36"/>
  <c r="D17" i="36"/>
  <c r="D16" i="36"/>
  <c r="D15" i="36"/>
  <c r="D14" i="36"/>
  <c r="D13" i="36"/>
  <c r="D12" i="36"/>
  <c r="D9" i="36" s="1"/>
  <c r="D11" i="36"/>
  <c r="D83" i="36" l="1"/>
  <c r="M358" i="64"/>
  <c r="D133" i="36"/>
  <c r="M67" i="64"/>
  <c r="F55" i="64"/>
  <c r="F443" i="64"/>
  <c r="F56" i="64" s="1"/>
  <c r="F45" i="17" s="1"/>
  <c r="E29" i="71" s="1"/>
  <c r="G443" i="64"/>
  <c r="G56" i="64" s="1"/>
  <c r="G45" i="17" s="1"/>
  <c r="F29" i="71" s="1"/>
  <c r="G55" i="64"/>
  <c r="H67" i="64"/>
  <c r="H3" i="17"/>
  <c r="C55" i="64"/>
  <c r="C443" i="64"/>
  <c r="C56" i="64" s="1"/>
  <c r="C45" i="17" s="1"/>
  <c r="B29" i="71" s="1"/>
  <c r="E55" i="64"/>
  <c r="E443" i="64"/>
  <c r="E56" i="64" s="1"/>
  <c r="E45" i="17" s="1"/>
  <c r="D29" i="71" s="1"/>
  <c r="D443" i="64"/>
  <c r="D56" i="64" s="1"/>
  <c r="D45" i="17" s="1"/>
  <c r="C29" i="71" s="1"/>
  <c r="D55" i="64"/>
  <c r="E467" i="64" l="1"/>
  <c r="C467" i="64"/>
  <c r="G467" i="64"/>
  <c r="D467" i="64"/>
  <c r="F467" i="64"/>
  <c r="C464" i="64"/>
  <c r="F464" i="64"/>
  <c r="E464" i="64"/>
  <c r="G464" i="64"/>
  <c r="D44" i="17"/>
  <c r="C28" i="71" s="1"/>
  <c r="C24" i="71" s="1"/>
  <c r="C3" i="71" s="1"/>
  <c r="D7" i="64"/>
  <c r="D3" i="64" s="1"/>
  <c r="E44" i="17"/>
  <c r="D28" i="71" s="1"/>
  <c r="D24" i="71" s="1"/>
  <c r="D3" i="71" s="1"/>
  <c r="E7" i="64"/>
  <c r="E3" i="64" s="1"/>
  <c r="D464" i="64"/>
  <c r="C44" i="17"/>
  <c r="B28" i="71" s="1"/>
  <c r="B24" i="71" s="1"/>
  <c r="B3" i="71" s="1"/>
  <c r="C7" i="64"/>
  <c r="C3" i="64" s="1"/>
  <c r="G44" i="17"/>
  <c r="F28" i="71" s="1"/>
  <c r="F24" i="71" s="1"/>
  <c r="F3" i="71" s="1"/>
  <c r="G7" i="64"/>
  <c r="G3" i="64" s="1"/>
  <c r="F44" i="17"/>
  <c r="E28" i="71" s="1"/>
  <c r="E24" i="71" s="1"/>
  <c r="E3" i="71" s="1"/>
  <c r="F7" i="64"/>
  <c r="F3" i="64" s="1"/>
  <c r="E67" i="64" l="1"/>
  <c r="E3" i="17"/>
  <c r="C67" i="64"/>
  <c r="C3" i="17"/>
  <c r="F3" i="17"/>
  <c r="F67" i="64"/>
  <c r="D3" i="17"/>
  <c r="D67" i="64"/>
  <c r="G67" i="64"/>
  <c r="G3" i="17"/>
</calcChain>
</file>

<file path=xl/sharedStrings.xml><?xml version="1.0" encoding="utf-8"?>
<sst xmlns="http://schemas.openxmlformats.org/spreadsheetml/2006/main" count="6350" uniqueCount="1231">
  <si>
    <t>中国</t>
  </si>
  <si>
    <t>フィリピン</t>
  </si>
  <si>
    <t>太子町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</si>
  <si>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</si>
  <si>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</si>
  <si>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</si>
  <si>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</si>
  <si>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</si>
  <si>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</si>
  <si>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</si>
  <si>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</si>
  <si>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</si>
  <si>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</si>
  <si>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</si>
  <si>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</si>
  <si>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</si>
  <si>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</si>
  <si>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</si>
  <si>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</si>
  <si>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</si>
  <si>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</si>
  <si>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</si>
  <si>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</si>
  <si>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</si>
  <si>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</si>
  <si>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</si>
  <si>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</si>
  <si>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</si>
  <si>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</si>
  <si>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</si>
  <si>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</si>
  <si>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</si>
  <si>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</si>
  <si>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</si>
  <si>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</si>
  <si>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</si>
  <si>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</si>
  <si>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</si>
  <si>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</si>
  <si>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</si>
  <si>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</si>
  <si>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</si>
  <si>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</si>
  <si>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ネパール</t>
  </si>
  <si>
    <t>総数</t>
  </si>
  <si>
    <t>丹波篠山市</t>
  </si>
  <si>
    <t>28000</t>
  </si>
  <si>
    <t>28100</t>
  </si>
  <si>
    <t>28101</t>
  </si>
  <si>
    <t>28102</t>
  </si>
  <si>
    <t>28105</t>
  </si>
  <si>
    <t>28106</t>
  </si>
  <si>
    <t>28107</t>
  </si>
  <si>
    <t>28108</t>
  </si>
  <si>
    <t>28109</t>
  </si>
  <si>
    <t>28110</t>
  </si>
  <si>
    <t>28111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</si>
  <si>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</si>
  <si>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</si>
  <si>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</si>
  <si>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</si>
  <si>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</si>
  <si>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</si>
  <si>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</si>
  <si>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</si>
  <si>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</si>
  <si>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</si>
  <si>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28212</t>
  </si>
  <si>
    <t>28213</t>
  </si>
  <si>
    <t>28214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</si>
  <si>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</si>
  <si>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</si>
  <si>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</si>
  <si>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</si>
  <si>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</si>
  <si>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</si>
  <si>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</si>
  <si>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</si>
  <si>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</si>
  <si>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</si>
  <si>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</si>
  <si>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</si>
  <si>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</si>
  <si>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</si>
  <si>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</si>
  <si>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</si>
  <si>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</si>
  <si>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</si>
  <si>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</si>
  <si>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</si>
  <si>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</si>
  <si>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</si>
  <si>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</si>
  <si>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</si>
  <si>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</si>
  <si>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</si>
  <si>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</si>
  <si>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東灘区</t>
    <phoneticPr fontId="1"/>
  </si>
  <si>
    <t>灘区</t>
    <phoneticPr fontId="1"/>
  </si>
  <si>
    <t>兵庫区</t>
    <phoneticPr fontId="1"/>
  </si>
  <si>
    <t>長田区</t>
    <phoneticPr fontId="1"/>
  </si>
  <si>
    <t>須磨区</t>
    <phoneticPr fontId="1"/>
  </si>
  <si>
    <t>垂水区</t>
    <phoneticPr fontId="1"/>
  </si>
  <si>
    <t>北区</t>
    <phoneticPr fontId="1"/>
  </si>
  <si>
    <t>中央区</t>
    <phoneticPr fontId="1"/>
  </si>
  <si>
    <t>西区</t>
    <phoneticPr fontId="1"/>
  </si>
  <si>
    <t>（単位：人）</t>
    <rPh sb="1" eb="3">
      <t>タンイ</t>
    </rPh>
    <rPh sb="4" eb="5">
      <t>ニン</t>
    </rPh>
    <phoneticPr fontId="1"/>
  </si>
  <si>
    <t>備考</t>
    <rPh sb="0" eb="2">
      <t>ビコウ</t>
    </rPh>
    <phoneticPr fontId="1"/>
  </si>
  <si>
    <t>年(12月末）</t>
    <rPh sb="0" eb="1">
      <t>ネン</t>
    </rPh>
    <rPh sb="4" eb="5">
      <t>ガツ</t>
    </rPh>
    <rPh sb="5" eb="6">
      <t>マツ</t>
    </rPh>
    <phoneticPr fontId="1"/>
  </si>
  <si>
    <t>（出所）法務省「在留外国人統計（旧登録外国人統計）」</t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</si>
  <si>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</si>
  <si>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</si>
  <si>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</si>
  <si>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</si>
  <si>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</si>
  <si>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</si>
  <si>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</si>
  <si>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</si>
  <si>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</si>
  <si>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</si>
  <si>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</si>
  <si>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</si>
  <si>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</si>
  <si>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2019年</t>
    <rPh sb="4" eb="5">
      <t>ネン</t>
    </rPh>
    <phoneticPr fontId="1"/>
  </si>
  <si>
    <t>2020年</t>
    <rPh sb="4" eb="5">
      <t>ネン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</si>
  <si>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</si>
  <si>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</si>
  <si>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県計</t>
  </si>
  <si>
    <t>阪神南地域</t>
    <rPh sb="0" eb="2">
      <t>ハンシン</t>
    </rPh>
    <rPh sb="2" eb="3">
      <t>ミナミ</t>
    </rPh>
    <rPh sb="3" eb="5">
      <t>チイキ</t>
    </rPh>
    <phoneticPr fontId="2"/>
  </si>
  <si>
    <t>阪神北地域</t>
    <rPh sb="0" eb="2">
      <t>ハンシン</t>
    </rPh>
    <rPh sb="2" eb="3">
      <t>キタ</t>
    </rPh>
    <rPh sb="3" eb="5">
      <t>チイキ</t>
    </rPh>
    <phoneticPr fontId="2"/>
  </si>
  <si>
    <t>東播磨地域</t>
  </si>
  <si>
    <t>北播磨地域</t>
    <rPh sb="0" eb="1">
      <t>キタ</t>
    </rPh>
    <rPh sb="1" eb="3">
      <t>ハリマ</t>
    </rPh>
    <rPh sb="3" eb="5">
      <t>チイキ</t>
    </rPh>
    <phoneticPr fontId="2"/>
  </si>
  <si>
    <t>中播磨地域</t>
    <rPh sb="0" eb="1">
      <t>ナカ</t>
    </rPh>
    <rPh sb="1" eb="3">
      <t>ハリマ</t>
    </rPh>
    <rPh sb="3" eb="5">
      <t>チイキ</t>
    </rPh>
    <phoneticPr fontId="2"/>
  </si>
  <si>
    <t>西播磨地域</t>
    <rPh sb="0" eb="1">
      <t>ニシ</t>
    </rPh>
    <rPh sb="1" eb="3">
      <t>ハリマ</t>
    </rPh>
    <rPh sb="3" eb="5">
      <t>チイキ</t>
    </rPh>
    <phoneticPr fontId="2"/>
  </si>
  <si>
    <t>但馬地域</t>
  </si>
  <si>
    <t>丹波地域</t>
  </si>
  <si>
    <t>淡路地域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</si>
  <si>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</si>
  <si>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</si>
  <si>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</si>
  <si>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</si>
  <si>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</si>
  <si>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</si>
  <si>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</si>
  <si>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</si>
  <si>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</si>
  <si>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　</t>
    <phoneticPr fontId="4"/>
  </si>
  <si>
    <t>項目</t>
    <rPh sb="0" eb="2">
      <t>コウモク</t>
    </rPh>
    <phoneticPr fontId="4"/>
  </si>
  <si>
    <t>期間</t>
    <rPh sb="0" eb="2">
      <t>キカン</t>
    </rPh>
    <phoneticPr fontId="4"/>
  </si>
  <si>
    <t>備考</t>
    <rPh sb="0" eb="2">
      <t>ビコウ</t>
    </rPh>
    <phoneticPr fontId="4"/>
  </si>
  <si>
    <t>出　　　所　　　　</t>
    <rPh sb="0" eb="1">
      <t>デ</t>
    </rPh>
    <rPh sb="4" eb="5">
      <t>ショ</t>
    </rPh>
    <phoneticPr fontId="4"/>
  </si>
  <si>
    <t>法務省</t>
    <rPh sb="0" eb="3">
      <t>ホウムショウ</t>
    </rPh>
    <phoneticPr fontId="1"/>
  </si>
  <si>
    <t>在留外国人統計（旧登録外国人統計）</t>
  </si>
  <si>
    <t>市区町別外国人人口</t>
    <rPh sb="0" eb="3">
      <t>シクチョウ</t>
    </rPh>
    <rPh sb="3" eb="4">
      <t>ベツ</t>
    </rPh>
    <rPh sb="4" eb="7">
      <t>ガイコクジン</t>
    </rPh>
    <rPh sb="7" eb="9">
      <t>ジンコウ</t>
    </rPh>
    <phoneticPr fontId="1"/>
  </si>
  <si>
    <t>(単位：人)県国際交流課  調</t>
  </si>
  <si>
    <t>区分</t>
  </si>
  <si>
    <t>ドイツ</t>
  </si>
  <si>
    <t>インド</t>
  </si>
  <si>
    <t>韓国・朝鮮</t>
  </si>
  <si>
    <t>イギリス</t>
  </si>
  <si>
    <t>アメリカ</t>
  </si>
  <si>
    <t>ヴェトナム</t>
  </si>
  <si>
    <t>無国籍</t>
  </si>
  <si>
    <t>その他</t>
  </si>
  <si>
    <t>平成 3年12月末</t>
  </si>
  <si>
    <t>　　 4年12月末</t>
  </si>
  <si>
    <t>　　 5年12月末</t>
  </si>
  <si>
    <t>　　 6年12月末</t>
  </si>
  <si>
    <t>　　 7年12月末</t>
  </si>
  <si>
    <t>阪神地域</t>
  </si>
  <si>
    <t>川辺郡</t>
  </si>
  <si>
    <t>美嚢郡</t>
  </si>
  <si>
    <t>加東郡</t>
  </si>
  <si>
    <t>多可郡</t>
  </si>
  <si>
    <t>加古郡</t>
  </si>
  <si>
    <t>西播磨地域</t>
  </si>
  <si>
    <t>龍野市</t>
  </si>
  <si>
    <t>飾磨郡</t>
  </si>
  <si>
    <t>神埼郡</t>
  </si>
  <si>
    <t>揖保郡</t>
  </si>
  <si>
    <t>赤穂郡</t>
  </si>
  <si>
    <t>佐用郡</t>
  </si>
  <si>
    <t>宍粟郡</t>
  </si>
  <si>
    <t>城崎郡</t>
  </si>
  <si>
    <t>出石郡</t>
  </si>
  <si>
    <t>美方郡</t>
  </si>
  <si>
    <t>養父郡</t>
  </si>
  <si>
    <t>朝来郡</t>
  </si>
  <si>
    <t>氷上郡</t>
  </si>
  <si>
    <t>多紀郡</t>
  </si>
  <si>
    <t>津名郡</t>
  </si>
  <si>
    <t>三原郡</t>
  </si>
  <si>
    <t>地域順</t>
    <rPh sb="0" eb="2">
      <t>チイキ</t>
    </rPh>
    <rPh sb="2" eb="3">
      <t>ジュン</t>
    </rPh>
    <phoneticPr fontId="12"/>
  </si>
  <si>
    <t>ブラジル</t>
    <phoneticPr fontId="12"/>
  </si>
  <si>
    <t>ベトナム</t>
    <phoneticPr fontId="12"/>
  </si>
  <si>
    <t>ペルー</t>
    <phoneticPr fontId="12"/>
  </si>
  <si>
    <t>インドネシア</t>
    <phoneticPr fontId="12"/>
  </si>
  <si>
    <t>オーストラリア</t>
    <phoneticPr fontId="12"/>
  </si>
  <si>
    <t>カナダ</t>
    <phoneticPr fontId="12"/>
  </si>
  <si>
    <t>タイ</t>
    <phoneticPr fontId="12"/>
  </si>
  <si>
    <t>フランス</t>
    <phoneticPr fontId="12"/>
  </si>
  <si>
    <t>ロシア</t>
    <phoneticPr fontId="12"/>
  </si>
  <si>
    <t>ニュージーランド</t>
    <phoneticPr fontId="12"/>
  </si>
  <si>
    <t>マレーシア</t>
  </si>
  <si>
    <t>ボリビア</t>
  </si>
  <si>
    <t>その他</t>
    <rPh sb="2" eb="3">
      <t>タ</t>
    </rPh>
    <phoneticPr fontId="12"/>
  </si>
  <si>
    <t>平成13年12月末</t>
    <rPh sb="0" eb="2">
      <t>ヘイセイ</t>
    </rPh>
    <phoneticPr fontId="12"/>
  </si>
  <si>
    <t>　　14年12月末</t>
    <phoneticPr fontId="12"/>
  </si>
  <si>
    <t>　　15年12月末</t>
    <phoneticPr fontId="12"/>
  </si>
  <si>
    <t>　　16年12月末</t>
    <phoneticPr fontId="12"/>
  </si>
  <si>
    <t>　　17年12月末</t>
    <phoneticPr fontId="12"/>
  </si>
  <si>
    <t>阪神南地域</t>
    <phoneticPr fontId="12"/>
  </si>
  <si>
    <t>阪神北地域</t>
    <phoneticPr fontId="12"/>
  </si>
  <si>
    <t>東播磨地域</t>
    <phoneticPr fontId="12"/>
  </si>
  <si>
    <t>北播磨地域</t>
    <phoneticPr fontId="12"/>
  </si>
  <si>
    <t>中播磨地域</t>
    <phoneticPr fontId="12"/>
  </si>
  <si>
    <t>西播磨地域</t>
    <phoneticPr fontId="12"/>
  </si>
  <si>
    <t>但馬地域　</t>
    <phoneticPr fontId="2"/>
  </si>
  <si>
    <t>但馬地域　</t>
    <phoneticPr fontId="12"/>
  </si>
  <si>
    <t>丹波地域　</t>
    <phoneticPr fontId="2"/>
  </si>
  <si>
    <t>丹波地域　</t>
    <phoneticPr fontId="12"/>
  </si>
  <si>
    <t>淡路地域　</t>
    <phoneticPr fontId="2"/>
  </si>
  <si>
    <t>淡路地域　</t>
    <phoneticPr fontId="12"/>
  </si>
  <si>
    <t>神戸市　　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</si>
  <si>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</si>
  <si>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</si>
  <si>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</si>
  <si>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</si>
  <si>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</si>
  <si>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</si>
  <si>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</si>
  <si>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</si>
  <si>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</si>
  <si>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  <phoneticPr fontId="2"/>
  </si>
  <si>
    <t>姫路市　</t>
    <phoneticPr fontId="12"/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</si>
  <si>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</si>
  <si>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</si>
  <si>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</si>
  <si>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</si>
  <si>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</si>
  <si>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</si>
  <si>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</si>
  <si>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</si>
  <si>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</si>
  <si>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</si>
  <si>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</si>
  <si>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</si>
  <si>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</si>
  <si>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</si>
  <si>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</si>
  <si>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</si>
  <si>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</si>
  <si>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篠山市　</t>
  </si>
  <si>
    <t>養父市　</t>
    <rPh sb="0" eb="2">
      <t>ヤブ</t>
    </rPh>
    <phoneticPr fontId="12"/>
  </si>
  <si>
    <t>丹波市　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</si>
  <si>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</si>
  <si>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朝来市　</t>
    <rPh sb="0" eb="2">
      <t>アサゴ</t>
    </rPh>
    <rPh sb="2" eb="3">
      <t>シ</t>
    </rPh>
    <phoneticPr fontId="12"/>
  </si>
  <si>
    <t>淡路市　</t>
    <rPh sb="0" eb="2">
      <t>アワジ</t>
    </rPh>
    <rPh sb="2" eb="3">
      <t>シ</t>
    </rPh>
    <phoneticPr fontId="12"/>
  </si>
  <si>
    <t>宍粟市　</t>
    <rPh sb="0" eb="2">
      <t>シソウ</t>
    </rPh>
    <rPh sb="2" eb="3">
      <t>シ</t>
    </rPh>
    <phoneticPr fontId="12"/>
  </si>
  <si>
    <t>たつの市</t>
    <rPh sb="3" eb="4">
      <t>シ</t>
    </rPh>
    <phoneticPr fontId="12"/>
  </si>
  <si>
    <t>猪名川町</t>
    <phoneticPr fontId="2"/>
  </si>
  <si>
    <t>猪名川町</t>
    <phoneticPr fontId="12"/>
  </si>
  <si>
    <t>社町　　</t>
    <phoneticPr fontId="12"/>
  </si>
  <si>
    <t>滝野町　</t>
  </si>
  <si>
    <t>東条町　</t>
  </si>
  <si>
    <t>多可町　</t>
    <rPh sb="0" eb="2">
      <t>タカ</t>
    </rPh>
    <rPh sb="2" eb="3">
      <t>チョウ</t>
    </rPh>
    <phoneticPr fontId="12"/>
  </si>
  <si>
    <t>稲美町　</t>
  </si>
  <si>
    <t>播磨町　</t>
  </si>
  <si>
    <t>家島町　</t>
  </si>
  <si>
    <t>夢前町　</t>
  </si>
  <si>
    <t>市川町　</t>
  </si>
  <si>
    <t>福崎町　</t>
  </si>
  <si>
    <t>香寺町　</t>
  </si>
  <si>
    <t>神河町　</t>
    <rPh sb="0" eb="2">
      <t>カミカワ</t>
    </rPh>
    <rPh sb="2" eb="3">
      <t>チョウ</t>
    </rPh>
    <phoneticPr fontId="12"/>
  </si>
  <si>
    <t>太子町　</t>
  </si>
  <si>
    <t>上郡町　</t>
  </si>
  <si>
    <t>佐用町　</t>
  </si>
  <si>
    <t>安富町　</t>
  </si>
  <si>
    <t>香美町　</t>
    <rPh sb="0" eb="1">
      <t>カオ</t>
    </rPh>
    <rPh sb="1" eb="2">
      <t>ビ</t>
    </rPh>
    <rPh sb="2" eb="3">
      <t>チョウ</t>
    </rPh>
    <phoneticPr fontId="12"/>
  </si>
  <si>
    <t>新温泉町</t>
    <rPh sb="0" eb="1">
      <t>シン</t>
    </rPh>
    <rPh sb="1" eb="4">
      <t>オンセンチョウ</t>
    </rPh>
    <phoneticPr fontId="12"/>
  </si>
  <si>
    <t>五色町　</t>
  </si>
  <si>
    <t>(単位：人)県国際政策課  調</t>
  </si>
  <si>
    <t>（注）　　平成17年12月末日での上位２０ヵ国を表章している。</t>
    <rPh sb="1" eb="2">
      <t>チュウ</t>
    </rPh>
    <rPh sb="5" eb="7">
      <t>ヘイセイ</t>
    </rPh>
    <rPh sb="9" eb="10">
      <t>ネン</t>
    </rPh>
    <rPh sb="12" eb="13">
      <t>ガツ</t>
    </rPh>
    <rPh sb="13" eb="14">
      <t>マツ</t>
    </rPh>
    <rPh sb="14" eb="15">
      <t>ビ</t>
    </rPh>
    <rPh sb="17" eb="19">
      <t>ジョウイ</t>
    </rPh>
    <rPh sb="22" eb="23">
      <t>コク</t>
    </rPh>
    <rPh sb="24" eb="26">
      <t>ヒョウショウ</t>
    </rPh>
    <phoneticPr fontId="12"/>
  </si>
  <si>
    <t>平成12年12月末</t>
    <rPh sb="0" eb="2">
      <t>ヘイセイ</t>
    </rPh>
    <phoneticPr fontId="12"/>
  </si>
  <si>
    <t>　　13年12月末</t>
    <phoneticPr fontId="12"/>
  </si>
  <si>
    <t>東播磨地域</t>
    <rPh sb="0" eb="1">
      <t>ヒガシ</t>
    </rPh>
    <rPh sb="1" eb="3">
      <t>ハリマ</t>
    </rPh>
    <rPh sb="3" eb="5">
      <t>チイキ</t>
    </rPh>
    <phoneticPr fontId="2"/>
  </si>
  <si>
    <t>　東灘区</t>
    <phoneticPr fontId="12"/>
  </si>
  <si>
    <t>　灘区</t>
    <phoneticPr fontId="12"/>
  </si>
  <si>
    <t>　兵庫区</t>
    <phoneticPr fontId="12"/>
  </si>
  <si>
    <t>　長田区</t>
    <phoneticPr fontId="12"/>
  </si>
  <si>
    <t>　須磨区</t>
    <phoneticPr fontId="12"/>
  </si>
  <si>
    <t>　垂水区</t>
    <phoneticPr fontId="12"/>
  </si>
  <si>
    <t>　北区</t>
    <phoneticPr fontId="12"/>
  </si>
  <si>
    <t>　中央区</t>
    <phoneticPr fontId="12"/>
  </si>
  <si>
    <t>　西区</t>
    <phoneticPr fontId="12"/>
  </si>
  <si>
    <t>尼崎市　</t>
    <phoneticPr fontId="2"/>
  </si>
  <si>
    <t>明石市　</t>
    <phoneticPr fontId="2"/>
  </si>
  <si>
    <t>西宮市　</t>
    <phoneticPr fontId="2"/>
  </si>
  <si>
    <t>洲本市　</t>
    <phoneticPr fontId="2"/>
  </si>
  <si>
    <t>芦屋市　</t>
    <phoneticPr fontId="2"/>
  </si>
  <si>
    <t>伊丹市　</t>
    <phoneticPr fontId="2"/>
  </si>
  <si>
    <t>相生市　</t>
    <rPh sb="0" eb="2">
      <t>アイオイ</t>
    </rPh>
    <rPh sb="2" eb="3">
      <t>シ</t>
    </rPh>
    <phoneticPr fontId="2"/>
  </si>
  <si>
    <t>豊岡市　</t>
    <phoneticPr fontId="2"/>
  </si>
  <si>
    <t>加古川市</t>
    <phoneticPr fontId="2"/>
  </si>
  <si>
    <t>龍野市　</t>
    <rPh sb="0" eb="2">
      <t>タツノ</t>
    </rPh>
    <rPh sb="2" eb="3">
      <t>シ</t>
    </rPh>
    <phoneticPr fontId="2"/>
  </si>
  <si>
    <t>赤穂市　</t>
    <phoneticPr fontId="2"/>
  </si>
  <si>
    <t>西脇市　</t>
    <phoneticPr fontId="2"/>
  </si>
  <si>
    <t>宝塚市　</t>
    <phoneticPr fontId="2"/>
  </si>
  <si>
    <t>三木市　</t>
    <phoneticPr fontId="2"/>
  </si>
  <si>
    <t>高砂市　</t>
    <phoneticPr fontId="2"/>
  </si>
  <si>
    <t>川西市　</t>
    <phoneticPr fontId="2"/>
  </si>
  <si>
    <t>小野市　</t>
    <phoneticPr fontId="2"/>
  </si>
  <si>
    <t>三田市　</t>
    <phoneticPr fontId="2"/>
  </si>
  <si>
    <t>加西市　</t>
    <phoneticPr fontId="2"/>
  </si>
  <si>
    <t>篠山市　</t>
    <phoneticPr fontId="2"/>
  </si>
  <si>
    <t>養父市　</t>
    <rPh sb="0" eb="2">
      <t>ヤブ</t>
    </rPh>
    <phoneticPr fontId="15"/>
  </si>
  <si>
    <t>丹波市　</t>
    <rPh sb="0" eb="2">
      <t>タンバ</t>
    </rPh>
    <phoneticPr fontId="15"/>
  </si>
  <si>
    <t>吉川町　</t>
    <phoneticPr fontId="2"/>
  </si>
  <si>
    <t>社町　</t>
    <phoneticPr fontId="2"/>
  </si>
  <si>
    <t>滝野町　</t>
    <phoneticPr fontId="2"/>
  </si>
  <si>
    <t>東条町　</t>
    <phoneticPr fontId="2"/>
  </si>
  <si>
    <t>中町　</t>
    <phoneticPr fontId="2"/>
  </si>
  <si>
    <t>加美町　</t>
    <phoneticPr fontId="2"/>
  </si>
  <si>
    <t>八千代町</t>
    <phoneticPr fontId="2"/>
  </si>
  <si>
    <t>黒田庄町</t>
    <phoneticPr fontId="2"/>
  </si>
  <si>
    <t>稲美町　</t>
    <phoneticPr fontId="2"/>
  </si>
  <si>
    <t>播磨町　</t>
    <phoneticPr fontId="2"/>
  </si>
  <si>
    <t>家島町　</t>
    <phoneticPr fontId="2"/>
  </si>
  <si>
    <t>夢前町　</t>
    <phoneticPr fontId="2"/>
  </si>
  <si>
    <t>神崎町　</t>
    <phoneticPr fontId="2"/>
  </si>
  <si>
    <t>市川町　</t>
    <phoneticPr fontId="2"/>
  </si>
  <si>
    <t>福崎町　</t>
    <phoneticPr fontId="2"/>
  </si>
  <si>
    <t>香寺町　</t>
    <phoneticPr fontId="2"/>
  </si>
  <si>
    <t>大河内町</t>
    <phoneticPr fontId="2"/>
  </si>
  <si>
    <t>新宮町　</t>
    <phoneticPr fontId="2"/>
  </si>
  <si>
    <t>揖保川町</t>
    <phoneticPr fontId="2"/>
  </si>
  <si>
    <t>御津町　</t>
    <phoneticPr fontId="2"/>
  </si>
  <si>
    <t>太子町　</t>
    <phoneticPr fontId="2"/>
  </si>
  <si>
    <t>上郡町　</t>
    <phoneticPr fontId="2"/>
  </si>
  <si>
    <t>佐用町　</t>
    <phoneticPr fontId="2"/>
  </si>
  <si>
    <t>上月町　</t>
    <phoneticPr fontId="2"/>
  </si>
  <si>
    <t>南光町　</t>
    <phoneticPr fontId="2"/>
  </si>
  <si>
    <t>三日月町</t>
    <phoneticPr fontId="2"/>
  </si>
  <si>
    <t>山崎町　</t>
    <phoneticPr fontId="2"/>
  </si>
  <si>
    <t>安富町　</t>
    <phoneticPr fontId="2"/>
  </si>
  <si>
    <t>(宍)一宮町　</t>
    <rPh sb="1" eb="2">
      <t>シソウ</t>
    </rPh>
    <phoneticPr fontId="2"/>
  </si>
  <si>
    <t>波賀町　</t>
    <phoneticPr fontId="2"/>
  </si>
  <si>
    <t>千種町　</t>
    <phoneticPr fontId="2"/>
  </si>
  <si>
    <t>城崎町　</t>
    <phoneticPr fontId="2"/>
  </si>
  <si>
    <t>竹野町　</t>
    <phoneticPr fontId="2"/>
  </si>
  <si>
    <t>香住町　</t>
    <phoneticPr fontId="2"/>
  </si>
  <si>
    <t>日高町　</t>
    <phoneticPr fontId="2"/>
  </si>
  <si>
    <t>出石町　</t>
    <phoneticPr fontId="2"/>
  </si>
  <si>
    <t>但東町　</t>
    <phoneticPr fontId="2"/>
  </si>
  <si>
    <t>村岡町　</t>
    <phoneticPr fontId="2"/>
  </si>
  <si>
    <t>浜坂町　</t>
    <phoneticPr fontId="2"/>
  </si>
  <si>
    <t>美方町　</t>
    <phoneticPr fontId="2"/>
  </si>
  <si>
    <t>温泉町　</t>
    <phoneticPr fontId="2"/>
  </si>
  <si>
    <t>生野町　</t>
    <phoneticPr fontId="2"/>
  </si>
  <si>
    <t>和田山町</t>
    <phoneticPr fontId="2"/>
  </si>
  <si>
    <t>山東町　</t>
    <phoneticPr fontId="2"/>
  </si>
  <si>
    <t>朝来町　</t>
    <phoneticPr fontId="2"/>
  </si>
  <si>
    <t>津名町　</t>
    <phoneticPr fontId="2"/>
  </si>
  <si>
    <t>淡路町　</t>
    <phoneticPr fontId="2"/>
  </si>
  <si>
    <t>北淡町　</t>
    <phoneticPr fontId="2"/>
  </si>
  <si>
    <t>(津)一宮町　</t>
    <rPh sb="1" eb="2">
      <t>ツ</t>
    </rPh>
    <phoneticPr fontId="2"/>
  </si>
  <si>
    <t>五色町　</t>
    <phoneticPr fontId="2"/>
  </si>
  <si>
    <t>東浦町　</t>
    <phoneticPr fontId="2"/>
  </si>
  <si>
    <t>緑町　</t>
    <phoneticPr fontId="2"/>
  </si>
  <si>
    <t>西淡町　</t>
    <phoneticPr fontId="2"/>
  </si>
  <si>
    <t>三原町　</t>
    <phoneticPr fontId="2"/>
  </si>
  <si>
    <t>南淡町　</t>
    <phoneticPr fontId="2"/>
  </si>
  <si>
    <t>平成11年12月末</t>
    <phoneticPr fontId="12"/>
  </si>
  <si>
    <t>　　12年12月末</t>
    <phoneticPr fontId="12"/>
  </si>
  <si>
    <t>八鹿町　</t>
    <phoneticPr fontId="2"/>
  </si>
  <si>
    <t>養父町　</t>
    <phoneticPr fontId="2"/>
  </si>
  <si>
    <t>大屋町　</t>
    <phoneticPr fontId="2"/>
  </si>
  <si>
    <t>関宮町　</t>
    <phoneticPr fontId="2"/>
  </si>
  <si>
    <t>柏原町　</t>
    <phoneticPr fontId="2"/>
  </si>
  <si>
    <t>氷上町　</t>
    <phoneticPr fontId="2"/>
  </si>
  <si>
    <t>青垣町　</t>
    <phoneticPr fontId="2"/>
  </si>
  <si>
    <t>春日町　</t>
    <phoneticPr fontId="2"/>
  </si>
  <si>
    <t>山南町　</t>
    <phoneticPr fontId="2"/>
  </si>
  <si>
    <t>市島町　</t>
    <phoneticPr fontId="2"/>
  </si>
  <si>
    <t>平成10年12月末</t>
    <phoneticPr fontId="12"/>
  </si>
  <si>
    <t>　　11年12月末</t>
    <phoneticPr fontId="12"/>
  </si>
  <si>
    <t>平成9年12月末</t>
    <phoneticPr fontId="12"/>
  </si>
  <si>
    <t>　　10年12月末</t>
  </si>
  <si>
    <t>平成 4年12月末</t>
  </si>
  <si>
    <t>平成 5年12月末</t>
  </si>
  <si>
    <t>平成 7年12月末</t>
  </si>
  <si>
    <t>平成8年12月末</t>
    <phoneticPr fontId="12"/>
  </si>
  <si>
    <t>　　 9年12月末</t>
  </si>
  <si>
    <t>　　 8年12月末</t>
  </si>
  <si>
    <t>　　11年12月末</t>
  </si>
  <si>
    <t>阪神南地域</t>
  </si>
  <si>
    <t>阪神北地域</t>
  </si>
  <si>
    <t>北播磨地域</t>
  </si>
  <si>
    <t>中播磨地域</t>
  </si>
  <si>
    <t>篠山市</t>
  </si>
  <si>
    <t>平成 6年12月末</t>
  </si>
  <si>
    <t>(単位：人)県国際局  調</t>
  </si>
  <si>
    <t>（単位：人）</t>
    <rPh sb="1" eb="3">
      <t>タンイ</t>
    </rPh>
    <rPh sb="4" eb="5">
      <t>ヒト</t>
    </rPh>
    <phoneticPr fontId="12"/>
  </si>
  <si>
    <t>区    分</t>
    <phoneticPr fontId="12"/>
  </si>
  <si>
    <t>韓国・
朝鮮</t>
    <phoneticPr fontId="12"/>
  </si>
  <si>
    <t>平成14年12月末</t>
    <rPh sb="0" eb="2">
      <t>ヘイセイ</t>
    </rPh>
    <phoneticPr fontId="12"/>
  </si>
  <si>
    <t>15年12月末</t>
  </si>
  <si>
    <t>16年12月末</t>
  </si>
  <si>
    <t>17年12月末</t>
  </si>
  <si>
    <t>18年12月末</t>
    <phoneticPr fontId="12"/>
  </si>
  <si>
    <t>加東市</t>
    <rPh sb="0" eb="3">
      <t>カトウシ</t>
    </rPh>
    <phoneticPr fontId="12"/>
  </si>
  <si>
    <t>資料：県国際政策課</t>
    <rPh sb="0" eb="2">
      <t>シリョウ</t>
    </rPh>
    <phoneticPr fontId="12"/>
  </si>
  <si>
    <t>米国</t>
    <rPh sb="0" eb="2">
      <t>ベイコク</t>
    </rPh>
    <phoneticPr fontId="12"/>
  </si>
  <si>
    <t>英国</t>
    <rPh sb="0" eb="2">
      <t>エイコク</t>
    </rPh>
    <phoneticPr fontId="12"/>
  </si>
  <si>
    <t>平成15年12月末</t>
    <rPh sb="0" eb="2">
      <t>ヘイセイ</t>
    </rPh>
    <phoneticPr fontId="12"/>
  </si>
  <si>
    <t>19年12月末</t>
    <phoneticPr fontId="12"/>
  </si>
  <si>
    <t>資料：県国際交流課</t>
    <rPh sb="0" eb="2">
      <t>シリョウ</t>
    </rPh>
    <rPh sb="6" eb="8">
      <t>コウリュウ</t>
    </rPh>
    <phoneticPr fontId="12"/>
  </si>
  <si>
    <t>パキスタン</t>
    <phoneticPr fontId="12"/>
  </si>
  <si>
    <t>平成16年12月末</t>
    <rPh sb="0" eb="2">
      <t>ヘイセイ</t>
    </rPh>
    <phoneticPr fontId="12"/>
  </si>
  <si>
    <t>20年12月末</t>
    <phoneticPr fontId="12"/>
  </si>
  <si>
    <t>ネパール</t>
    <phoneticPr fontId="12"/>
  </si>
  <si>
    <t>マレーシア</t>
    <phoneticPr fontId="12"/>
  </si>
  <si>
    <t>平成17年12月末</t>
    <rPh sb="0" eb="2">
      <t>ヘイセイ</t>
    </rPh>
    <phoneticPr fontId="12"/>
  </si>
  <si>
    <t>21年12月末</t>
    <phoneticPr fontId="12"/>
  </si>
  <si>
    <t>平成18年12月末</t>
    <rPh sb="0" eb="2">
      <t>ヘイセイ</t>
    </rPh>
    <phoneticPr fontId="12"/>
  </si>
  <si>
    <t>22年12月末</t>
    <phoneticPr fontId="12"/>
  </si>
  <si>
    <t>平成19年12月末</t>
    <rPh sb="0" eb="2">
      <t>ヘイセイ</t>
    </rPh>
    <phoneticPr fontId="12"/>
  </si>
  <si>
    <t>23年12月末</t>
    <phoneticPr fontId="12"/>
  </si>
  <si>
    <t>台湾</t>
    <rPh sb="0" eb="2">
      <t>タイワン</t>
    </rPh>
    <phoneticPr fontId="12"/>
  </si>
  <si>
    <t>平成20年12月末</t>
  </si>
  <si>
    <t>…</t>
  </si>
  <si>
    <t>21年12月末</t>
  </si>
  <si>
    <t>22年12月末</t>
  </si>
  <si>
    <t>23年12月末</t>
  </si>
  <si>
    <t>24年12月末</t>
    <phoneticPr fontId="12"/>
  </si>
  <si>
    <t>資料：県国際交流課、法務省「在留外国人統計」</t>
    <rPh sb="0" eb="2">
      <t>シリョウ</t>
    </rPh>
    <rPh sb="6" eb="8">
      <t>コウリュウ</t>
    </rPh>
    <rPh sb="10" eb="13">
      <t>ホウムショウ</t>
    </rPh>
    <rPh sb="14" eb="16">
      <t>ザイリュウ</t>
    </rPh>
    <rPh sb="16" eb="19">
      <t>ガイコクジン</t>
    </rPh>
    <rPh sb="19" eb="21">
      <t>トウケイ</t>
    </rPh>
    <phoneticPr fontId="12"/>
  </si>
  <si>
    <t>（注） 1 平成23年までと平成24年以降とでは調査方法が異なるので、数値の連続性が担保されていない。</t>
    <rPh sb="6" eb="8">
      <t>ヘイセイ</t>
    </rPh>
    <rPh sb="10" eb="11">
      <t>ネン</t>
    </rPh>
    <rPh sb="14" eb="16">
      <t>ヘイセイ</t>
    </rPh>
    <rPh sb="18" eb="19">
      <t>ネン</t>
    </rPh>
    <rPh sb="19" eb="21">
      <t>イコウ</t>
    </rPh>
    <rPh sb="24" eb="26">
      <t>チョウサ</t>
    </rPh>
    <rPh sb="26" eb="28">
      <t>ホウホウ</t>
    </rPh>
    <rPh sb="29" eb="30">
      <t>コト</t>
    </rPh>
    <rPh sb="35" eb="37">
      <t>スウチ</t>
    </rPh>
    <rPh sb="38" eb="41">
      <t>レンゾクセイ</t>
    </rPh>
    <rPh sb="42" eb="44">
      <t>タンポ</t>
    </rPh>
    <phoneticPr fontId="12"/>
  </si>
  <si>
    <t xml:space="preserve">       2 平成23年までと平成24年以降とでは「その他」の内訳が異なる。</t>
    <rPh sb="9" eb="11">
      <t>ヘイセイ</t>
    </rPh>
    <rPh sb="13" eb="14">
      <t>ネン</t>
    </rPh>
    <rPh sb="17" eb="19">
      <t>ヘイセイ</t>
    </rPh>
    <rPh sb="21" eb="22">
      <t>ネン</t>
    </rPh>
    <rPh sb="22" eb="24">
      <t>イコウ</t>
    </rPh>
    <rPh sb="30" eb="31">
      <t>タ</t>
    </rPh>
    <rPh sb="33" eb="35">
      <t>ウチワケ</t>
    </rPh>
    <rPh sb="36" eb="37">
      <t>コト</t>
    </rPh>
    <phoneticPr fontId="12"/>
  </si>
  <si>
    <t>平成21年12月末</t>
  </si>
  <si>
    <t>24年12月末</t>
  </si>
  <si>
    <t>25年12月末</t>
    <phoneticPr fontId="12"/>
  </si>
  <si>
    <t xml:space="preserve">       2 「その他」は、全県と市区町とで内訳が異なるため、市区町別の合計と全県の数値は一致しない。</t>
    <rPh sb="16" eb="18">
      <t>ゼンケン</t>
    </rPh>
    <rPh sb="19" eb="20">
      <t>シ</t>
    </rPh>
    <rPh sb="20" eb="21">
      <t>ク</t>
    </rPh>
    <rPh sb="21" eb="22">
      <t>チョウ</t>
    </rPh>
    <rPh sb="24" eb="26">
      <t>ウチワケ</t>
    </rPh>
    <rPh sb="27" eb="28">
      <t>コト</t>
    </rPh>
    <rPh sb="33" eb="36">
      <t>シクチョウ</t>
    </rPh>
    <rPh sb="36" eb="37">
      <t>ベツ</t>
    </rPh>
    <rPh sb="38" eb="40">
      <t>ゴウケイ</t>
    </rPh>
    <rPh sb="41" eb="43">
      <t>ゼンケン</t>
    </rPh>
    <rPh sb="44" eb="46">
      <t>スウチ</t>
    </rPh>
    <rPh sb="47" eb="49">
      <t>イッチ</t>
    </rPh>
    <phoneticPr fontId="12"/>
  </si>
  <si>
    <t>平成22年12月末</t>
    <phoneticPr fontId="12"/>
  </si>
  <si>
    <t>25年12月末</t>
  </si>
  <si>
    <t>26年12月末</t>
    <phoneticPr fontId="12"/>
  </si>
  <si>
    <t>韓国</t>
    <phoneticPr fontId="12"/>
  </si>
  <si>
    <t>朝鮮</t>
    <phoneticPr fontId="12"/>
  </si>
  <si>
    <t>平成23年12月末</t>
    <phoneticPr fontId="12"/>
  </si>
  <si>
    <t>27年12月末</t>
    <phoneticPr fontId="12"/>
  </si>
  <si>
    <t>平成24年12月末</t>
    <phoneticPr fontId="12"/>
  </si>
  <si>
    <t>26年12月末</t>
  </si>
  <si>
    <t>27年12月末</t>
  </si>
  <si>
    <t>28年12月末</t>
    <phoneticPr fontId="12"/>
  </si>
  <si>
    <t>平成25年12月末</t>
    <rPh sb="0" eb="2">
      <t>ヘイセイ</t>
    </rPh>
    <phoneticPr fontId="12"/>
  </si>
  <si>
    <t>29年12月末</t>
    <phoneticPr fontId="12"/>
  </si>
  <si>
    <t>平成26年12月末</t>
    <rPh sb="0" eb="2">
      <t>ヘイセイ</t>
    </rPh>
    <phoneticPr fontId="12"/>
  </si>
  <si>
    <t>28年12月末</t>
  </si>
  <si>
    <t>29年12月末</t>
  </si>
  <si>
    <t>30年12月末</t>
    <phoneticPr fontId="12"/>
  </si>
  <si>
    <t>丹波篠山市　</t>
    <rPh sb="0" eb="2">
      <t>タンバ</t>
    </rPh>
    <phoneticPr fontId="15"/>
  </si>
  <si>
    <t>平成27年12月末</t>
    <rPh sb="0" eb="2">
      <t>ヘイセイ</t>
    </rPh>
    <phoneticPr fontId="12"/>
  </si>
  <si>
    <t>令和元年12月末</t>
    <rPh sb="0" eb="2">
      <t>レイワ</t>
    </rPh>
    <rPh sb="2" eb="3">
      <t>ガン</t>
    </rPh>
    <phoneticPr fontId="12"/>
  </si>
  <si>
    <t>30年12月末</t>
  </si>
  <si>
    <t>平成28年12月末</t>
    <rPh sb="0" eb="2">
      <t>ヘイセイ</t>
    </rPh>
    <phoneticPr fontId="12"/>
  </si>
  <si>
    <t xml:space="preserve"> 2年12月末</t>
    <phoneticPr fontId="12"/>
  </si>
  <si>
    <t>平成29年12月末</t>
    <rPh sb="0" eb="2">
      <t>ヘイセイ</t>
    </rPh>
    <phoneticPr fontId="12"/>
  </si>
  <si>
    <t xml:space="preserve"> 2年12月末</t>
  </si>
  <si>
    <t xml:space="preserve"> 3年12月末</t>
    <phoneticPr fontId="12"/>
  </si>
  <si>
    <t>資料：県国際課、法務省「在留外国人統計」</t>
    <rPh sb="0" eb="2">
      <t>シリョウ</t>
    </rPh>
    <rPh sb="6" eb="7">
      <t>カ</t>
    </rPh>
    <rPh sb="8" eb="11">
      <t>ホウムショウ</t>
    </rPh>
    <rPh sb="12" eb="14">
      <t>ザイリュウ</t>
    </rPh>
    <rPh sb="14" eb="17">
      <t>ガイコクジン</t>
    </rPh>
    <rPh sb="17" eb="19">
      <t>トウケイ</t>
    </rPh>
    <phoneticPr fontId="12"/>
  </si>
  <si>
    <t>平成30年12月末</t>
    <rPh sb="0" eb="2">
      <t>ヘイセイ</t>
    </rPh>
    <phoneticPr fontId="12"/>
  </si>
  <si>
    <t xml:space="preserve"> 4年12月末</t>
    <phoneticPr fontId="12"/>
  </si>
  <si>
    <t xml:space="preserve"> </t>
    <phoneticPr fontId="1"/>
  </si>
  <si>
    <t>丹波篠山市　</t>
    <rPh sb="0" eb="2">
      <t>タンバ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</si>
  <si>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</si>
  <si>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</si>
  <si>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</si>
  <si>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</si>
  <si>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</si>
  <si>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</si>
  <si>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調査方法変更</t>
    <rPh sb="0" eb="2">
      <t>チョウサ</t>
    </rPh>
    <rPh sb="2" eb="4">
      <t>ホウホウ</t>
    </rPh>
    <rPh sb="4" eb="6">
      <t>ヘンコウ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</si>
  <si>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</si>
  <si>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</si>
  <si>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</si>
  <si>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</si>
  <si>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</si>
  <si>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調整項目</t>
    <rPh sb="0" eb="2">
      <t>チョウセイ</t>
    </rPh>
    <rPh sb="2" eb="4">
      <t>コウモク</t>
    </rPh>
    <phoneticPr fontId="1"/>
  </si>
  <si>
    <t>猪名川町</t>
    <rPh sb="0" eb="4">
      <t>イナガワチョウ</t>
    </rPh>
    <phoneticPr fontId="1"/>
  </si>
  <si>
    <t>三木市</t>
    <rPh sb="0" eb="3">
      <t>ミキシ</t>
    </rPh>
    <phoneticPr fontId="1"/>
  </si>
  <si>
    <t>加東市</t>
    <rPh sb="0" eb="3">
      <t>カトウシ</t>
    </rPh>
    <phoneticPr fontId="1"/>
  </si>
  <si>
    <t>多可町</t>
    <rPh sb="0" eb="3">
      <t>タカチョウ</t>
    </rPh>
    <phoneticPr fontId="1"/>
  </si>
  <si>
    <t>稲美町</t>
    <rPh sb="0" eb="3">
      <t>イナミチョウ</t>
    </rPh>
    <phoneticPr fontId="1"/>
  </si>
  <si>
    <t>播磨町</t>
    <rPh sb="0" eb="3">
      <t>ハリマチョウ</t>
    </rPh>
    <phoneticPr fontId="1"/>
  </si>
  <si>
    <t>姫路市</t>
    <rPh sb="0" eb="3">
      <t>ヒメジシ</t>
    </rPh>
    <phoneticPr fontId="1"/>
  </si>
  <si>
    <t>市川町</t>
    <rPh sb="0" eb="3">
      <t>イチカワチョウ</t>
    </rPh>
    <phoneticPr fontId="1"/>
  </si>
  <si>
    <t>福崎町</t>
    <rPh sb="0" eb="2">
      <t>フクサキ</t>
    </rPh>
    <rPh sb="2" eb="3">
      <t>マチ</t>
    </rPh>
    <phoneticPr fontId="1"/>
  </si>
  <si>
    <t>たつの市</t>
    <rPh sb="3" eb="4">
      <t>シ</t>
    </rPh>
    <phoneticPr fontId="1"/>
  </si>
  <si>
    <t>太子町</t>
    <rPh sb="0" eb="3">
      <t>タイシチョウ</t>
    </rPh>
    <phoneticPr fontId="1"/>
  </si>
  <si>
    <t>上郡町</t>
    <rPh sb="0" eb="2">
      <t>カミゴオリ</t>
    </rPh>
    <rPh sb="2" eb="3">
      <t>マチ</t>
    </rPh>
    <phoneticPr fontId="1"/>
  </si>
  <si>
    <t>佐用町</t>
    <rPh sb="0" eb="3">
      <t>サヨマチ</t>
    </rPh>
    <phoneticPr fontId="1"/>
  </si>
  <si>
    <t>宍粟市</t>
    <rPh sb="0" eb="3">
      <t>シソウシ</t>
    </rPh>
    <phoneticPr fontId="1"/>
  </si>
  <si>
    <t>丹波市</t>
    <rPh sb="0" eb="3">
      <t>タンバシ</t>
    </rPh>
    <phoneticPr fontId="1"/>
  </si>
  <si>
    <t>丹波篠山市</t>
    <rPh sb="0" eb="2">
      <t>タンバ</t>
    </rPh>
    <rPh sb="2" eb="4">
      <t>ササヤマ</t>
    </rPh>
    <rPh sb="4" eb="5">
      <t>シ</t>
    </rPh>
    <phoneticPr fontId="1"/>
  </si>
  <si>
    <t>養父市</t>
    <rPh sb="0" eb="3">
      <t>ヤブシ</t>
    </rPh>
    <phoneticPr fontId="1"/>
  </si>
  <si>
    <t>朝来市</t>
    <rPh sb="0" eb="3">
      <t>アサゴシ</t>
    </rPh>
    <phoneticPr fontId="1"/>
  </si>
  <si>
    <t>豊岡市</t>
    <rPh sb="0" eb="3">
      <t>トヨオカシ</t>
    </rPh>
    <phoneticPr fontId="1"/>
  </si>
  <si>
    <t>神崎町</t>
    <rPh sb="0" eb="3">
      <t>カンザキチョウ</t>
    </rPh>
    <phoneticPr fontId="1"/>
  </si>
  <si>
    <t>大河内町</t>
    <rPh sb="0" eb="3">
      <t>オオカワチ</t>
    </rPh>
    <rPh sb="3" eb="4">
      <t>マチ</t>
    </rPh>
    <phoneticPr fontId="1"/>
  </si>
  <si>
    <t>姫路市(香寺町)</t>
    <rPh sb="0" eb="3">
      <t>ヒメジシ</t>
    </rPh>
    <rPh sb="4" eb="7">
      <t>コウデラチョウ</t>
    </rPh>
    <phoneticPr fontId="1"/>
  </si>
  <si>
    <t>姫路市(安富町)</t>
    <rPh sb="0" eb="3">
      <t>ヒメジシ</t>
    </rPh>
    <rPh sb="4" eb="7">
      <t>ヤストミチョウ</t>
    </rPh>
    <phoneticPr fontId="1"/>
  </si>
  <si>
    <t>南あわじ市</t>
    <rPh sb="0" eb="1">
      <t>ミナミ</t>
    </rPh>
    <rPh sb="4" eb="5">
      <t>シ</t>
    </rPh>
    <phoneticPr fontId="1"/>
  </si>
  <si>
    <t>淡路市</t>
    <rPh sb="0" eb="3">
      <t>アワジシ</t>
    </rPh>
    <phoneticPr fontId="1"/>
  </si>
  <si>
    <t>五色町</t>
    <rPh sb="0" eb="2">
      <t>ゴシキ</t>
    </rPh>
    <rPh sb="2" eb="3">
      <t>マチ</t>
    </rPh>
    <phoneticPr fontId="1"/>
  </si>
  <si>
    <t>香美（香住町）</t>
    <rPh sb="0" eb="2">
      <t>カミ</t>
    </rPh>
    <rPh sb="3" eb="5">
      <t>カスミ</t>
    </rPh>
    <rPh sb="5" eb="6">
      <t>マチ</t>
    </rPh>
    <phoneticPr fontId="1"/>
  </si>
  <si>
    <t>香美(村岡町)</t>
    <rPh sb="0" eb="2">
      <t>カミ</t>
    </rPh>
    <rPh sb="3" eb="5">
      <t>ムラオカ</t>
    </rPh>
    <rPh sb="5" eb="6">
      <t>マチ</t>
    </rPh>
    <phoneticPr fontId="1"/>
  </si>
  <si>
    <t>香美(美方町)</t>
    <rPh sb="0" eb="2">
      <t>カミ</t>
    </rPh>
    <rPh sb="3" eb="5">
      <t>ミカタ</t>
    </rPh>
    <rPh sb="5" eb="6">
      <t>マチ</t>
    </rPh>
    <phoneticPr fontId="1"/>
  </si>
  <si>
    <t>新温泉(浜坂町)</t>
    <rPh sb="0" eb="3">
      <t>シンオンセン</t>
    </rPh>
    <rPh sb="4" eb="7">
      <t>ハマサカチョウ</t>
    </rPh>
    <phoneticPr fontId="1"/>
  </si>
  <si>
    <t>新温泉(温泉町)</t>
    <rPh sb="0" eb="1">
      <t>シン</t>
    </rPh>
    <rPh sb="1" eb="3">
      <t>オンセン</t>
    </rPh>
    <rPh sb="4" eb="6">
      <t>オンセン</t>
    </rPh>
    <rPh sb="6" eb="7">
      <t>マチ</t>
    </rPh>
    <phoneticPr fontId="1"/>
  </si>
  <si>
    <t>市区町村別総人口旧市区町(22市66町）</t>
    <rPh sb="0" eb="2">
      <t>シク</t>
    </rPh>
    <rPh sb="2" eb="4">
      <t>チョウソン</t>
    </rPh>
    <rPh sb="4" eb="5">
      <t>ベツ</t>
    </rPh>
    <rPh sb="5" eb="6">
      <t>ソウ</t>
    </rPh>
    <rPh sb="6" eb="8">
      <t>ジンコウ</t>
    </rPh>
    <rPh sb="8" eb="9">
      <t>キュウ</t>
    </rPh>
    <rPh sb="9" eb="11">
      <t>シク</t>
    </rPh>
    <rPh sb="11" eb="12">
      <t>チョウ</t>
    </rPh>
    <rPh sb="15" eb="16">
      <t>シ</t>
    </rPh>
    <rPh sb="18" eb="19">
      <t>マチ</t>
    </rPh>
    <phoneticPr fontId="19"/>
  </si>
  <si>
    <t>２８　</t>
    <phoneticPr fontId="19"/>
  </si>
  <si>
    <t>兵庫県</t>
    <phoneticPr fontId="19"/>
  </si>
  <si>
    <t xml:space="preserve"> </t>
    <phoneticPr fontId="19"/>
  </si>
  <si>
    <t>（単位：人）</t>
    <rPh sb="1" eb="3">
      <t>タンイ</t>
    </rPh>
    <rPh sb="4" eb="5">
      <t>ニン</t>
    </rPh>
    <phoneticPr fontId="19"/>
  </si>
  <si>
    <t>確報</t>
    <rPh sb="0" eb="2">
      <t>カクホウ</t>
    </rPh>
    <phoneticPr fontId="4"/>
  </si>
  <si>
    <t>市区町</t>
    <rPh sb="0" eb="2">
      <t>シク</t>
    </rPh>
    <rPh sb="2" eb="3">
      <t>チョウ</t>
    </rPh>
    <phoneticPr fontId="2"/>
  </si>
  <si>
    <t>大正9年</t>
    <rPh sb="0" eb="2">
      <t>タイショウ</t>
    </rPh>
    <rPh sb="3" eb="4">
      <t>ネン</t>
    </rPh>
    <phoneticPr fontId="19"/>
  </si>
  <si>
    <t>大正14年</t>
    <rPh sb="0" eb="2">
      <t>タイショウ</t>
    </rPh>
    <rPh sb="4" eb="5">
      <t>ネン</t>
    </rPh>
    <phoneticPr fontId="19"/>
  </si>
  <si>
    <t>昭和5年</t>
    <rPh sb="0" eb="2">
      <t>ショウワ</t>
    </rPh>
    <rPh sb="3" eb="4">
      <t>ネン</t>
    </rPh>
    <phoneticPr fontId="19"/>
  </si>
  <si>
    <t>昭和10年</t>
    <rPh sb="0" eb="2">
      <t>ショウワ</t>
    </rPh>
    <rPh sb="4" eb="5">
      <t>ネン</t>
    </rPh>
    <phoneticPr fontId="19"/>
  </si>
  <si>
    <t>昭和15年</t>
    <rPh sb="0" eb="2">
      <t>ショウワ</t>
    </rPh>
    <rPh sb="4" eb="5">
      <t>ネン</t>
    </rPh>
    <phoneticPr fontId="19"/>
  </si>
  <si>
    <t>昭和22年</t>
    <rPh sb="0" eb="2">
      <t>ショウワ</t>
    </rPh>
    <rPh sb="4" eb="5">
      <t>ネン</t>
    </rPh>
    <phoneticPr fontId="19"/>
  </si>
  <si>
    <t>昭和25年</t>
    <rPh sb="0" eb="2">
      <t>ショウワ</t>
    </rPh>
    <rPh sb="4" eb="5">
      <t>ネン</t>
    </rPh>
    <phoneticPr fontId="19"/>
  </si>
  <si>
    <t>昭和30年</t>
    <rPh sb="0" eb="2">
      <t>ショウワ</t>
    </rPh>
    <rPh sb="4" eb="5">
      <t>ネン</t>
    </rPh>
    <phoneticPr fontId="19"/>
  </si>
  <si>
    <t>昭和35年</t>
    <rPh sb="0" eb="2">
      <t>ショウワ</t>
    </rPh>
    <rPh sb="4" eb="5">
      <t>ネン</t>
    </rPh>
    <phoneticPr fontId="19"/>
  </si>
  <si>
    <t>昭和40年</t>
    <rPh sb="0" eb="2">
      <t>ショウワ</t>
    </rPh>
    <rPh sb="4" eb="5">
      <t>ネン</t>
    </rPh>
    <phoneticPr fontId="19"/>
  </si>
  <si>
    <t>昭和45年</t>
    <rPh sb="0" eb="2">
      <t>ショウワ</t>
    </rPh>
    <rPh sb="4" eb="5">
      <t>ネン</t>
    </rPh>
    <phoneticPr fontId="19"/>
  </si>
  <si>
    <t>昭和50年</t>
    <rPh sb="0" eb="2">
      <t>ショウワ</t>
    </rPh>
    <rPh sb="4" eb="5">
      <t>ネン</t>
    </rPh>
    <phoneticPr fontId="19"/>
  </si>
  <si>
    <t>昭和55年</t>
    <rPh sb="0" eb="2">
      <t>ショウワ</t>
    </rPh>
    <rPh sb="4" eb="5">
      <t>ネン</t>
    </rPh>
    <phoneticPr fontId="19"/>
  </si>
  <si>
    <t>昭和60年</t>
    <rPh sb="0" eb="2">
      <t>ショウワ</t>
    </rPh>
    <rPh sb="4" eb="5">
      <t>ネン</t>
    </rPh>
    <phoneticPr fontId="19"/>
  </si>
  <si>
    <t>平成2年</t>
    <rPh sb="0" eb="2">
      <t>ヘイセイ</t>
    </rPh>
    <rPh sb="3" eb="4">
      <t>ネン</t>
    </rPh>
    <phoneticPr fontId="19"/>
  </si>
  <si>
    <t>平成7年</t>
    <rPh sb="0" eb="2">
      <t>ヘイセイ</t>
    </rPh>
    <rPh sb="3" eb="4">
      <t>ネン</t>
    </rPh>
    <phoneticPr fontId="19"/>
  </si>
  <si>
    <t>平成12年</t>
    <rPh sb="0" eb="2">
      <t>ヘイセイ</t>
    </rPh>
    <rPh sb="4" eb="5">
      <t>ネン</t>
    </rPh>
    <phoneticPr fontId="19"/>
  </si>
  <si>
    <t>平成17年</t>
    <rPh sb="0" eb="2">
      <t>ヘイセイ</t>
    </rPh>
    <rPh sb="4" eb="5">
      <t>ネン</t>
    </rPh>
    <phoneticPr fontId="19"/>
  </si>
  <si>
    <t>平成22年</t>
    <rPh sb="0" eb="2">
      <t>ヘイセイ</t>
    </rPh>
    <rPh sb="4" eb="5">
      <t>ネン</t>
    </rPh>
    <phoneticPr fontId="19"/>
  </si>
  <si>
    <t>平成27年</t>
    <rPh sb="0" eb="2">
      <t>ヘイセイ</t>
    </rPh>
    <rPh sb="4" eb="5">
      <t>ネン</t>
    </rPh>
    <phoneticPr fontId="19"/>
  </si>
  <si>
    <t>令和2年</t>
    <rPh sb="0" eb="2">
      <t>レイワ</t>
    </rPh>
    <rPh sb="3" eb="4">
      <t>ネン</t>
    </rPh>
    <phoneticPr fontId="19"/>
  </si>
  <si>
    <t>2015年-2010年</t>
    <rPh sb="4" eb="5">
      <t>ネン</t>
    </rPh>
    <rPh sb="10" eb="11">
      <t>ネン</t>
    </rPh>
    <phoneticPr fontId="2"/>
  </si>
  <si>
    <t>2020年-2015年</t>
    <rPh sb="4" eb="5">
      <t>ネン</t>
    </rPh>
    <rPh sb="10" eb="11">
      <t>ネン</t>
    </rPh>
    <phoneticPr fontId="2"/>
  </si>
  <si>
    <t>増減(2020年-2015年)</t>
    <rPh sb="0" eb="2">
      <t>ゾウゲン</t>
    </rPh>
    <rPh sb="7" eb="8">
      <t>ネン</t>
    </rPh>
    <rPh sb="13" eb="14">
      <t>ネン</t>
    </rPh>
    <phoneticPr fontId="2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</si>
  <si>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</si>
  <si>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</si>
  <si>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％</t>
    <phoneticPr fontId="4"/>
  </si>
  <si>
    <t>100</t>
  </si>
  <si>
    <t>101</t>
  </si>
  <si>
    <t>102</t>
  </si>
  <si>
    <t>110</t>
  </si>
  <si>
    <t>105</t>
  </si>
  <si>
    <t>109</t>
  </si>
  <si>
    <t>106</t>
  </si>
  <si>
    <t>107</t>
  </si>
  <si>
    <t>108</t>
  </si>
  <si>
    <t>111</t>
  </si>
  <si>
    <t>-</t>
    <phoneticPr fontId="19"/>
  </si>
  <si>
    <t xml:space="preserve"> </t>
    <phoneticPr fontId="4"/>
  </si>
  <si>
    <t>202</t>
  </si>
  <si>
    <t>204</t>
  </si>
  <si>
    <t>206</t>
  </si>
  <si>
    <t>207</t>
  </si>
  <si>
    <t>214</t>
  </si>
  <si>
    <t>217</t>
  </si>
  <si>
    <t>219</t>
  </si>
  <si>
    <t>301</t>
  </si>
  <si>
    <t>203</t>
  </si>
  <si>
    <t>210</t>
  </si>
  <si>
    <t>216</t>
  </si>
  <si>
    <t>381</t>
  </si>
  <si>
    <t>382</t>
  </si>
  <si>
    <t>213</t>
  </si>
  <si>
    <t>(213</t>
    <phoneticPr fontId="19"/>
  </si>
  <si>
    <t xml:space="preserve"> 西脇市)</t>
    <phoneticPr fontId="19"/>
  </si>
  <si>
    <t>(364</t>
    <phoneticPr fontId="19"/>
  </si>
  <si>
    <t xml:space="preserve"> 黒田庄町)</t>
    <phoneticPr fontId="19"/>
  </si>
  <si>
    <t>215</t>
  </si>
  <si>
    <t>(215</t>
    <phoneticPr fontId="19"/>
  </si>
  <si>
    <t xml:space="preserve"> 三木市)</t>
    <phoneticPr fontId="19"/>
  </si>
  <si>
    <t>(321</t>
    <phoneticPr fontId="19"/>
  </si>
  <si>
    <t xml:space="preserve"> 吉川町)</t>
    <phoneticPr fontId="19"/>
  </si>
  <si>
    <t>218</t>
  </si>
  <si>
    <t>220</t>
  </si>
  <si>
    <t>加東市</t>
    <rPh sb="0" eb="1">
      <t>カ</t>
    </rPh>
    <rPh sb="1" eb="2">
      <t>ヒガシ</t>
    </rPh>
    <rPh sb="2" eb="3">
      <t>シ</t>
    </rPh>
    <phoneticPr fontId="19"/>
  </si>
  <si>
    <t>(341</t>
    <phoneticPr fontId="19"/>
  </si>
  <si>
    <t xml:space="preserve"> 社町)</t>
    <phoneticPr fontId="19"/>
  </si>
  <si>
    <t>(342</t>
    <phoneticPr fontId="19"/>
  </si>
  <si>
    <t xml:space="preserve"> 滝野町)</t>
    <phoneticPr fontId="19"/>
  </si>
  <si>
    <t>(343</t>
    <phoneticPr fontId="19"/>
  </si>
  <si>
    <t xml:space="preserve"> 東条町)</t>
    <phoneticPr fontId="19"/>
  </si>
  <si>
    <t>多可町</t>
    <rPh sb="0" eb="1">
      <t>タ</t>
    </rPh>
    <rPh sb="1" eb="2">
      <t>カ</t>
    </rPh>
    <phoneticPr fontId="19"/>
  </si>
  <si>
    <t>(361</t>
    <phoneticPr fontId="19"/>
  </si>
  <si>
    <t xml:space="preserve"> 中町)</t>
    <phoneticPr fontId="19"/>
  </si>
  <si>
    <t>(362</t>
    <phoneticPr fontId="19"/>
  </si>
  <si>
    <t xml:space="preserve"> 加美町)</t>
    <phoneticPr fontId="19"/>
  </si>
  <si>
    <t>(363</t>
    <phoneticPr fontId="19"/>
  </si>
  <si>
    <t xml:space="preserve"> 八千代町)</t>
    <phoneticPr fontId="19"/>
  </si>
  <si>
    <t>201</t>
  </si>
  <si>
    <t>(201</t>
    <phoneticPr fontId="19"/>
  </si>
  <si>
    <t xml:space="preserve"> 姫路市)</t>
    <phoneticPr fontId="19"/>
  </si>
  <si>
    <t>(421</t>
    <phoneticPr fontId="19"/>
  </si>
  <si>
    <t xml:space="preserve"> 家島町)</t>
    <phoneticPr fontId="19"/>
  </si>
  <si>
    <t>(422</t>
    <phoneticPr fontId="19"/>
  </si>
  <si>
    <t xml:space="preserve"> 夢前町)</t>
    <phoneticPr fontId="19"/>
  </si>
  <si>
    <t>(444</t>
    <phoneticPr fontId="19"/>
  </si>
  <si>
    <t xml:space="preserve"> 香寺町)</t>
    <phoneticPr fontId="19"/>
  </si>
  <si>
    <t>(522</t>
    <phoneticPr fontId="19"/>
  </si>
  <si>
    <t xml:space="preserve"> 安富町)</t>
    <phoneticPr fontId="19"/>
  </si>
  <si>
    <t>442</t>
  </si>
  <si>
    <t>443</t>
  </si>
  <si>
    <t>神河町</t>
    <rPh sb="0" eb="1">
      <t>カミ</t>
    </rPh>
    <rPh sb="1" eb="2">
      <t>カワ</t>
    </rPh>
    <phoneticPr fontId="19"/>
  </si>
  <si>
    <t>(441</t>
    <phoneticPr fontId="19"/>
  </si>
  <si>
    <t xml:space="preserve"> 神崎町)</t>
    <phoneticPr fontId="19"/>
  </si>
  <si>
    <t>(445</t>
    <phoneticPr fontId="19"/>
  </si>
  <si>
    <t xml:space="preserve"> 大河内町)</t>
    <phoneticPr fontId="19"/>
  </si>
  <si>
    <t>208</t>
  </si>
  <si>
    <t>212</t>
  </si>
  <si>
    <t>宍粟市</t>
    <rPh sb="0" eb="2">
      <t>シソウ</t>
    </rPh>
    <rPh sb="2" eb="3">
      <t>シ</t>
    </rPh>
    <phoneticPr fontId="19"/>
  </si>
  <si>
    <t>(521</t>
    <phoneticPr fontId="19"/>
  </si>
  <si>
    <t xml:space="preserve"> 山崎町)</t>
    <phoneticPr fontId="19"/>
  </si>
  <si>
    <t>(523</t>
    <phoneticPr fontId="19"/>
  </si>
  <si>
    <t xml:space="preserve"> 一宮町)</t>
    <phoneticPr fontId="19"/>
  </si>
  <si>
    <t>(524</t>
    <phoneticPr fontId="19"/>
  </si>
  <si>
    <t xml:space="preserve"> 波賀町)</t>
    <phoneticPr fontId="19"/>
  </si>
  <si>
    <t>(525</t>
    <phoneticPr fontId="19"/>
  </si>
  <si>
    <t xml:space="preserve"> 千種町)</t>
    <phoneticPr fontId="19"/>
  </si>
  <si>
    <t>211</t>
  </si>
  <si>
    <t>たつの市</t>
    <phoneticPr fontId="19"/>
  </si>
  <si>
    <t>(211</t>
    <phoneticPr fontId="19"/>
  </si>
  <si>
    <t xml:space="preserve"> 龍野市)</t>
    <phoneticPr fontId="19"/>
  </si>
  <si>
    <t>(461</t>
    <phoneticPr fontId="19"/>
  </si>
  <si>
    <t xml:space="preserve"> 新宮町)</t>
    <phoneticPr fontId="19"/>
  </si>
  <si>
    <t>(462</t>
    <phoneticPr fontId="19"/>
  </si>
  <si>
    <t xml:space="preserve"> 揖保川町)</t>
    <phoneticPr fontId="19"/>
  </si>
  <si>
    <t>(463</t>
    <phoneticPr fontId="19"/>
  </si>
  <si>
    <t xml:space="preserve"> 御津町)</t>
    <phoneticPr fontId="19"/>
  </si>
  <si>
    <t>464</t>
  </si>
  <si>
    <t>481</t>
  </si>
  <si>
    <t>佐用町</t>
    <rPh sb="0" eb="1">
      <t>サ</t>
    </rPh>
    <rPh sb="1" eb="2">
      <t>ヨウ</t>
    </rPh>
    <phoneticPr fontId="19"/>
  </si>
  <si>
    <t>(501</t>
    <phoneticPr fontId="19"/>
  </si>
  <si>
    <t xml:space="preserve"> 佐用町)</t>
    <phoneticPr fontId="19"/>
  </si>
  <si>
    <t>(502</t>
    <phoneticPr fontId="19"/>
  </si>
  <si>
    <t xml:space="preserve"> 上月町)</t>
    <phoneticPr fontId="19"/>
  </si>
  <si>
    <t>(503</t>
    <phoneticPr fontId="19"/>
  </si>
  <si>
    <t xml:space="preserve"> 南光町)</t>
    <phoneticPr fontId="19"/>
  </si>
  <si>
    <t>(504</t>
    <phoneticPr fontId="19"/>
  </si>
  <si>
    <t xml:space="preserve"> 三日月町)</t>
    <phoneticPr fontId="19"/>
  </si>
  <si>
    <t>209</t>
  </si>
  <si>
    <t>(209</t>
    <phoneticPr fontId="19"/>
  </si>
  <si>
    <t xml:space="preserve"> 豊岡市)</t>
    <phoneticPr fontId="19"/>
  </si>
  <si>
    <t>(541</t>
    <phoneticPr fontId="19"/>
  </si>
  <si>
    <t xml:space="preserve"> 城崎町)</t>
    <phoneticPr fontId="19"/>
  </si>
  <si>
    <t>(542</t>
    <phoneticPr fontId="19"/>
  </si>
  <si>
    <t xml:space="preserve"> 竹野町)</t>
    <phoneticPr fontId="19"/>
  </si>
  <si>
    <t>(544</t>
    <phoneticPr fontId="19"/>
  </si>
  <si>
    <t xml:space="preserve"> 日高町)</t>
    <phoneticPr fontId="19"/>
  </si>
  <si>
    <t>(561</t>
    <phoneticPr fontId="19"/>
  </si>
  <si>
    <t xml:space="preserve"> 出石町)</t>
    <phoneticPr fontId="19"/>
  </si>
  <si>
    <t>(562</t>
    <phoneticPr fontId="19"/>
  </si>
  <si>
    <t xml:space="preserve"> 但東町)</t>
    <phoneticPr fontId="19"/>
  </si>
  <si>
    <t>養父市</t>
    <rPh sb="0" eb="2">
      <t>ヨウフ</t>
    </rPh>
    <phoneticPr fontId="19"/>
  </si>
  <si>
    <t>(601</t>
    <phoneticPr fontId="19"/>
  </si>
  <si>
    <t xml:space="preserve"> 八鹿町)</t>
    <phoneticPr fontId="19"/>
  </si>
  <si>
    <t>(602</t>
    <phoneticPr fontId="19"/>
  </si>
  <si>
    <t xml:space="preserve"> 養父町)</t>
    <phoneticPr fontId="19"/>
  </si>
  <si>
    <t>(603</t>
    <phoneticPr fontId="19"/>
  </si>
  <si>
    <t xml:space="preserve"> 大屋町)</t>
    <phoneticPr fontId="19"/>
  </si>
  <si>
    <t>(604</t>
    <phoneticPr fontId="19"/>
  </si>
  <si>
    <t xml:space="preserve"> 関宮町)</t>
    <phoneticPr fontId="19"/>
  </si>
  <si>
    <t>朝来市</t>
    <rPh sb="0" eb="1">
      <t>アサ</t>
    </rPh>
    <rPh sb="1" eb="2">
      <t>キ</t>
    </rPh>
    <rPh sb="2" eb="3">
      <t>シ</t>
    </rPh>
    <phoneticPr fontId="19"/>
  </si>
  <si>
    <t>(621</t>
    <phoneticPr fontId="19"/>
  </si>
  <si>
    <t xml:space="preserve"> 生野町)</t>
    <phoneticPr fontId="19"/>
  </si>
  <si>
    <t>(622</t>
    <phoneticPr fontId="19"/>
  </si>
  <si>
    <t xml:space="preserve"> 和田山町)</t>
    <phoneticPr fontId="19"/>
  </si>
  <si>
    <t>(623</t>
    <phoneticPr fontId="19"/>
  </si>
  <si>
    <t xml:space="preserve"> 山東町)</t>
    <phoneticPr fontId="19"/>
  </si>
  <si>
    <t>(624</t>
    <phoneticPr fontId="19"/>
  </si>
  <si>
    <t xml:space="preserve"> 朝来町)</t>
    <phoneticPr fontId="19"/>
  </si>
  <si>
    <t>香美町</t>
    <rPh sb="0" eb="1">
      <t>キョウ</t>
    </rPh>
    <rPh sb="1" eb="2">
      <t>ミ</t>
    </rPh>
    <phoneticPr fontId="19"/>
  </si>
  <si>
    <t>(543</t>
    <phoneticPr fontId="19"/>
  </si>
  <si>
    <t xml:space="preserve"> 香住町)</t>
    <phoneticPr fontId="19"/>
  </si>
  <si>
    <t>(581</t>
    <phoneticPr fontId="19"/>
  </si>
  <si>
    <t xml:space="preserve"> 村岡町)</t>
    <phoneticPr fontId="19"/>
  </si>
  <si>
    <t>(583</t>
    <phoneticPr fontId="19"/>
  </si>
  <si>
    <t xml:space="preserve"> 美方町)</t>
    <phoneticPr fontId="19"/>
  </si>
  <si>
    <t>新温泉町</t>
    <rPh sb="0" eb="1">
      <t>シン</t>
    </rPh>
    <rPh sb="1" eb="3">
      <t>オンセン</t>
    </rPh>
    <phoneticPr fontId="19"/>
  </si>
  <si>
    <t>(582</t>
    <phoneticPr fontId="19"/>
  </si>
  <si>
    <t xml:space="preserve"> 浜坂町)</t>
    <phoneticPr fontId="19"/>
  </si>
  <si>
    <t>(584</t>
    <phoneticPr fontId="19"/>
  </si>
  <si>
    <t xml:space="preserve"> 温泉町)</t>
    <phoneticPr fontId="19"/>
  </si>
  <si>
    <t>丹波篠山市</t>
    <rPh sb="0" eb="2">
      <t>タンバ</t>
    </rPh>
    <phoneticPr fontId="4"/>
  </si>
  <si>
    <t>篠山町</t>
  </si>
  <si>
    <t>西紀町</t>
  </si>
  <si>
    <t>丹南町</t>
  </si>
  <si>
    <t>今田町</t>
  </si>
  <si>
    <t>丹波市</t>
    <rPh sb="0" eb="2">
      <t>タンバ</t>
    </rPh>
    <rPh sb="2" eb="3">
      <t>シ</t>
    </rPh>
    <phoneticPr fontId="19"/>
  </si>
  <si>
    <t>(641</t>
    <phoneticPr fontId="19"/>
  </si>
  <si>
    <t xml:space="preserve"> 柏原町)</t>
    <phoneticPr fontId="19"/>
  </si>
  <si>
    <t>(642</t>
    <phoneticPr fontId="19"/>
  </si>
  <si>
    <t xml:space="preserve"> 氷上町)</t>
    <phoneticPr fontId="19"/>
  </si>
  <si>
    <t>(643</t>
    <phoneticPr fontId="19"/>
  </si>
  <si>
    <t xml:space="preserve"> 青垣町)</t>
    <phoneticPr fontId="19"/>
  </si>
  <si>
    <t>(644</t>
    <phoneticPr fontId="19"/>
  </si>
  <si>
    <t xml:space="preserve"> 春日町)</t>
    <phoneticPr fontId="19"/>
  </si>
  <si>
    <t>(645</t>
    <phoneticPr fontId="19"/>
  </si>
  <si>
    <t xml:space="preserve"> 山南町)</t>
    <phoneticPr fontId="19"/>
  </si>
  <si>
    <t>(646</t>
    <phoneticPr fontId="19"/>
  </si>
  <si>
    <t xml:space="preserve"> 市島町)</t>
    <phoneticPr fontId="19"/>
  </si>
  <si>
    <t>205</t>
  </si>
  <si>
    <t>(205</t>
    <phoneticPr fontId="19"/>
  </si>
  <si>
    <t xml:space="preserve"> 洲本市)</t>
    <phoneticPr fontId="19"/>
  </si>
  <si>
    <t>(685</t>
    <phoneticPr fontId="19"/>
  </si>
  <si>
    <t xml:space="preserve"> 五色町)</t>
    <phoneticPr fontId="19"/>
  </si>
  <si>
    <t>南あわじ市</t>
    <rPh sb="0" eb="1">
      <t>ミナミ</t>
    </rPh>
    <rPh sb="4" eb="5">
      <t>シ</t>
    </rPh>
    <phoneticPr fontId="19"/>
  </si>
  <si>
    <t>(701</t>
    <phoneticPr fontId="19"/>
  </si>
  <si>
    <t xml:space="preserve"> 緑町)</t>
    <phoneticPr fontId="19"/>
  </si>
  <si>
    <t>(702</t>
    <phoneticPr fontId="19"/>
  </si>
  <si>
    <t xml:space="preserve"> 西淡町)</t>
    <phoneticPr fontId="19"/>
  </si>
  <si>
    <t>(703</t>
    <phoneticPr fontId="19"/>
  </si>
  <si>
    <t xml:space="preserve"> 三原町)</t>
    <phoneticPr fontId="19"/>
  </si>
  <si>
    <t>(704</t>
    <phoneticPr fontId="19"/>
  </si>
  <si>
    <t xml:space="preserve"> 南淡町)</t>
    <phoneticPr fontId="19"/>
  </si>
  <si>
    <t>淡路市</t>
    <rPh sb="0" eb="2">
      <t>アワジ</t>
    </rPh>
    <rPh sb="2" eb="3">
      <t>シ</t>
    </rPh>
    <phoneticPr fontId="19"/>
  </si>
  <si>
    <t>(681</t>
    <phoneticPr fontId="19"/>
  </si>
  <si>
    <t xml:space="preserve"> 津名町)</t>
    <phoneticPr fontId="19"/>
  </si>
  <si>
    <t>(682</t>
    <phoneticPr fontId="19"/>
  </si>
  <si>
    <t xml:space="preserve"> 淡路町)</t>
    <phoneticPr fontId="19"/>
  </si>
  <si>
    <t>(683</t>
    <phoneticPr fontId="19"/>
  </si>
  <si>
    <t xml:space="preserve"> 北淡町)</t>
    <phoneticPr fontId="19"/>
  </si>
  <si>
    <t>(684</t>
    <phoneticPr fontId="19"/>
  </si>
  <si>
    <t>(686</t>
    <phoneticPr fontId="19"/>
  </si>
  <si>
    <t xml:space="preserve"> 東浦町)</t>
    <phoneticPr fontId="19"/>
  </si>
  <si>
    <t>（出所）総務省「国勢調査」</t>
    <rPh sb="1" eb="3">
      <t>シュッショ</t>
    </rPh>
    <rPh sb="4" eb="7">
      <t>ソウムショウ</t>
    </rPh>
    <rPh sb="8" eb="10">
      <t>コクセイ</t>
    </rPh>
    <rPh sb="10" eb="12">
      <t>チョウサ</t>
    </rPh>
    <phoneticPr fontId="19"/>
  </si>
  <si>
    <t>12市</t>
    <rPh sb="2" eb="3">
      <t>シ</t>
    </rPh>
    <phoneticPr fontId="2"/>
  </si>
  <si>
    <t>被災地域</t>
    <rPh sb="0" eb="2">
      <t>ヒサイ</t>
    </rPh>
    <rPh sb="2" eb="4">
      <t>チイキ</t>
    </rPh>
    <phoneticPr fontId="2"/>
  </si>
  <si>
    <t>17市12町</t>
    <rPh sb="2" eb="3">
      <t>シ</t>
    </rPh>
    <rPh sb="5" eb="6">
      <t>マチ</t>
    </rPh>
    <phoneticPr fontId="2"/>
  </si>
  <si>
    <t>非被災地域</t>
    <rPh sb="0" eb="1">
      <t>ヒ</t>
    </rPh>
    <rPh sb="1" eb="3">
      <t>ヒサイ</t>
    </rPh>
    <rPh sb="3" eb="5">
      <t>チイキ</t>
    </rPh>
    <phoneticPr fontId="2"/>
  </si>
  <si>
    <t xml:space="preserve"> </t>
    <phoneticPr fontId="2"/>
  </si>
  <si>
    <t>郡計</t>
    <rPh sb="0" eb="1">
      <t>グン</t>
    </rPh>
    <rPh sb="1" eb="2">
      <t>ケイ</t>
    </rPh>
    <phoneticPr fontId="1"/>
  </si>
  <si>
    <t>黒田庄町</t>
    <rPh sb="0" eb="3">
      <t>クロダショウ</t>
    </rPh>
    <rPh sb="3" eb="4">
      <t>マチ</t>
    </rPh>
    <phoneticPr fontId="1"/>
  </si>
  <si>
    <t>香寺町</t>
    <rPh sb="0" eb="3">
      <t>コウデラチョウ</t>
    </rPh>
    <phoneticPr fontId="1"/>
  </si>
  <si>
    <t>安富町</t>
    <rPh sb="0" eb="3">
      <t>ヤストミチョウ</t>
    </rPh>
    <phoneticPr fontId="1"/>
  </si>
  <si>
    <t>香住町</t>
    <rPh sb="0" eb="2">
      <t>カスミ</t>
    </rPh>
    <rPh sb="2" eb="3">
      <t>マチ</t>
    </rPh>
    <phoneticPr fontId="1"/>
  </si>
  <si>
    <t>浜坂町</t>
    <rPh sb="0" eb="3">
      <t>ハマサカチョウ</t>
    </rPh>
    <phoneticPr fontId="1"/>
  </si>
  <si>
    <t>温泉町</t>
    <rPh sb="0" eb="2">
      <t>オンセン</t>
    </rPh>
    <rPh sb="2" eb="3">
      <t>マチ</t>
    </rPh>
    <phoneticPr fontId="1"/>
  </si>
  <si>
    <t>五色町</t>
    <rPh sb="0" eb="3">
      <t>ゴシキチョウ</t>
    </rPh>
    <phoneticPr fontId="1"/>
  </si>
  <si>
    <t>多可郡</t>
    <rPh sb="0" eb="3">
      <t>タカグン</t>
    </rPh>
    <phoneticPr fontId="1"/>
  </si>
  <si>
    <t>加古郡</t>
    <rPh sb="0" eb="3">
      <t>カコグン</t>
    </rPh>
    <phoneticPr fontId="1"/>
  </si>
  <si>
    <t>神崎郡</t>
    <rPh sb="0" eb="3">
      <t>カンザキグン</t>
    </rPh>
    <phoneticPr fontId="1"/>
  </si>
  <si>
    <t>揖保郡</t>
    <rPh sb="0" eb="3">
      <t>イボグン</t>
    </rPh>
    <phoneticPr fontId="1"/>
  </si>
  <si>
    <t>宍粟郡</t>
    <rPh sb="0" eb="3">
      <t>シソウグン</t>
    </rPh>
    <phoneticPr fontId="1"/>
  </si>
  <si>
    <t>城崎郡</t>
    <rPh sb="0" eb="3">
      <t>キノサキグン</t>
    </rPh>
    <phoneticPr fontId="1"/>
  </si>
  <si>
    <t>美方郡</t>
    <rPh sb="0" eb="3">
      <t>ミカタグン</t>
    </rPh>
    <phoneticPr fontId="1"/>
  </si>
  <si>
    <t>津名郡</t>
    <rPh sb="0" eb="3">
      <t>ツナグン</t>
    </rPh>
    <phoneticPr fontId="1"/>
  </si>
  <si>
    <t>(単位：人）</t>
    <rPh sb="1" eb="3">
      <t>タンイ</t>
    </rPh>
    <rPh sb="4" eb="5">
      <t>ニン</t>
    </rPh>
    <phoneticPr fontId="1"/>
  </si>
  <si>
    <t>（資料）兵庫県国際課、法務省「在留外国人統計」</t>
    <rPh sb="1" eb="3">
      <t>シリョウ</t>
    </rPh>
    <rPh sb="4" eb="6">
      <t>ヒョウゴ</t>
    </rPh>
    <rPh sb="9" eb="10">
      <t>カ</t>
    </rPh>
    <rPh sb="11" eb="14">
      <t>ホウムショウ</t>
    </rPh>
    <rPh sb="15" eb="17">
      <t>ザイリュウ</t>
    </rPh>
    <rPh sb="17" eb="20">
      <t>ガイコクジン</t>
    </rPh>
    <rPh sb="20" eb="22">
      <t>トウケイ</t>
    </rPh>
    <phoneticPr fontId="12"/>
  </si>
  <si>
    <t>多可郡計</t>
    <rPh sb="0" eb="2">
      <t>タカ</t>
    </rPh>
    <rPh sb="2" eb="3">
      <t>グン</t>
    </rPh>
    <rPh sb="3" eb="4">
      <t>ケイ</t>
    </rPh>
    <phoneticPr fontId="1"/>
  </si>
  <si>
    <t>加古郡計</t>
    <rPh sb="0" eb="3">
      <t>カコグン</t>
    </rPh>
    <rPh sb="3" eb="4">
      <t>ケイ</t>
    </rPh>
    <phoneticPr fontId="1"/>
  </si>
  <si>
    <t>神埼郡計</t>
    <rPh sb="0" eb="3">
      <t>カンザキグン</t>
    </rPh>
    <rPh sb="3" eb="4">
      <t>ケイ</t>
    </rPh>
    <phoneticPr fontId="1"/>
  </si>
  <si>
    <t>揖保郡計</t>
    <rPh sb="0" eb="3">
      <t>イボグン</t>
    </rPh>
    <rPh sb="3" eb="4">
      <t>ケイ</t>
    </rPh>
    <phoneticPr fontId="1"/>
  </si>
  <si>
    <t>宍粟郡計</t>
    <rPh sb="0" eb="3">
      <t>シソウグン</t>
    </rPh>
    <rPh sb="3" eb="4">
      <t>ケイ</t>
    </rPh>
    <phoneticPr fontId="1"/>
  </si>
  <si>
    <t>城崎郡計</t>
    <rPh sb="0" eb="3">
      <t>キノサキグン</t>
    </rPh>
    <rPh sb="3" eb="4">
      <t>ケイ</t>
    </rPh>
    <phoneticPr fontId="1"/>
  </si>
  <si>
    <t>美方郡計</t>
    <rPh sb="0" eb="3">
      <t>ミカタグン</t>
    </rPh>
    <rPh sb="3" eb="4">
      <t>ケイ</t>
    </rPh>
    <phoneticPr fontId="1"/>
  </si>
  <si>
    <t>津名郡計</t>
    <rPh sb="0" eb="3">
      <t>ツナグン</t>
    </rPh>
    <rPh sb="3" eb="4">
      <t>ケイ</t>
    </rPh>
    <phoneticPr fontId="1"/>
  </si>
  <si>
    <t>※2011年までと2012年以降とでは「その他」の内訳が異なる</t>
    <phoneticPr fontId="1"/>
  </si>
  <si>
    <t>市区町別在留外国人（各年12月末）</t>
    <rPh sb="0" eb="2">
      <t>シク</t>
    </rPh>
    <rPh sb="2" eb="3">
      <t>マチ</t>
    </rPh>
    <rPh sb="3" eb="4">
      <t>ベツ</t>
    </rPh>
    <rPh sb="4" eb="6">
      <t>ザイリュウ</t>
    </rPh>
    <rPh sb="6" eb="8">
      <t>ガイコク</t>
    </rPh>
    <rPh sb="8" eb="9">
      <t>ジン</t>
    </rPh>
    <rPh sb="10" eb="12">
      <t>カクトシ</t>
    </rPh>
    <rPh sb="14" eb="15">
      <t>ガツ</t>
    </rPh>
    <rPh sb="15" eb="16">
      <t>マツ</t>
    </rPh>
    <phoneticPr fontId="2"/>
  </si>
  <si>
    <t>旧市町推計</t>
    <rPh sb="0" eb="1">
      <t>キュウ</t>
    </rPh>
    <rPh sb="1" eb="3">
      <t>シチョウ</t>
    </rPh>
    <rPh sb="3" eb="5">
      <t>スイケイ</t>
    </rPh>
    <phoneticPr fontId="1"/>
  </si>
  <si>
    <t>備考</t>
    <rPh sb="0" eb="2">
      <t>ビコウ</t>
    </rPh>
    <phoneticPr fontId="1"/>
  </si>
  <si>
    <t>神戸市区推計</t>
    <rPh sb="0" eb="3">
      <t>コウベシ</t>
    </rPh>
    <rPh sb="3" eb="4">
      <t>ク</t>
    </rPh>
    <rPh sb="4" eb="6">
      <t>スイケイ</t>
    </rPh>
    <phoneticPr fontId="1"/>
  </si>
  <si>
    <t>市区町別在留外国人(各年12月末)の概要</t>
    <rPh sb="0" eb="2">
      <t>シク</t>
    </rPh>
    <rPh sb="2" eb="3">
      <t>マチ</t>
    </rPh>
    <rPh sb="3" eb="4">
      <t>ベツ</t>
    </rPh>
    <rPh sb="4" eb="6">
      <t>ザイリュウ</t>
    </rPh>
    <rPh sb="6" eb="8">
      <t>ガイコク</t>
    </rPh>
    <rPh sb="8" eb="9">
      <t>ジン</t>
    </rPh>
    <rPh sb="10" eb="12">
      <t>カクトシ</t>
    </rPh>
    <rPh sb="14" eb="15">
      <t>ガツ</t>
    </rPh>
    <rPh sb="15" eb="16">
      <t>マツ</t>
    </rPh>
    <rPh sb="18" eb="20">
      <t>ガイヨウ</t>
    </rPh>
    <phoneticPr fontId="2"/>
  </si>
  <si>
    <t>神戸市区町推計</t>
    <rPh sb="0" eb="2">
      <t>コウベ</t>
    </rPh>
    <rPh sb="2" eb="4">
      <t>シク</t>
    </rPh>
    <rPh sb="4" eb="5">
      <t>マチ</t>
    </rPh>
    <rPh sb="5" eb="7">
      <t>スイケイ</t>
    </rPh>
    <phoneticPr fontId="1"/>
  </si>
  <si>
    <t>ベトナム</t>
  </si>
  <si>
    <t>韓国</t>
  </si>
  <si>
    <t>ブラジル</t>
  </si>
  <si>
    <t>インドネシア</t>
  </si>
  <si>
    <t>ミャンマー</t>
  </si>
  <si>
    <t>米国</t>
  </si>
  <si>
    <t>台湾</t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</si>
  <si>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</si>
  <si>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</si>
  <si>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</si>
  <si>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</si>
  <si>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</si>
  <si>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</si>
  <si>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</si>
  <si>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</si>
  <si>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</si>
  <si>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年次別国籍別外国人数(各年12月末)</t>
    <rPh sb="0" eb="3">
      <t>ネンジベツ</t>
    </rPh>
    <rPh sb="3" eb="5">
      <t>コクセキ</t>
    </rPh>
    <rPh sb="5" eb="6">
      <t>ベツ</t>
    </rPh>
    <rPh sb="6" eb="9">
      <t>ガイコクジン</t>
    </rPh>
    <rPh sb="9" eb="10">
      <t>スウ</t>
    </rPh>
    <rPh sb="11" eb="13">
      <t>カクネン</t>
    </rPh>
    <rPh sb="15" eb="16">
      <t>ガツ</t>
    </rPh>
    <rPh sb="16" eb="17">
      <t>マツ</t>
    </rPh>
    <phoneticPr fontId="1"/>
  </si>
  <si>
    <t>備考</t>
    <rPh sb="0" eb="2">
      <t>ビコウ</t>
    </rPh>
    <phoneticPr fontId="1"/>
  </si>
  <si>
    <t>国籍別登録外国人数（1995年12月末）</t>
    <rPh sb="8" eb="9">
      <t>スウ</t>
    </rPh>
    <rPh sb="14" eb="15">
      <t>ネン</t>
    </rPh>
    <rPh sb="17" eb="18">
      <t>ガツ</t>
    </rPh>
    <rPh sb="18" eb="19">
      <t>マツ</t>
    </rPh>
    <phoneticPr fontId="1"/>
  </si>
  <si>
    <t>国籍別登録外国人数（1996年12月末）</t>
    <rPh sb="14" eb="15">
      <t>ネン</t>
    </rPh>
    <rPh sb="17" eb="18">
      <t>ツキ</t>
    </rPh>
    <rPh sb="18" eb="19">
      <t>マツ</t>
    </rPh>
    <phoneticPr fontId="1"/>
  </si>
  <si>
    <t>国籍別登録外国人数（1997年12月末）</t>
    <rPh sb="14" eb="15">
      <t>ネン</t>
    </rPh>
    <rPh sb="17" eb="18">
      <t>ガツ</t>
    </rPh>
    <rPh sb="18" eb="19">
      <t>マツ</t>
    </rPh>
    <phoneticPr fontId="1"/>
  </si>
  <si>
    <t>国籍別登録外国人数（1998年12月末）</t>
    <rPh sb="14" eb="15">
      <t>ネン</t>
    </rPh>
    <rPh sb="17" eb="18">
      <t>ガツ</t>
    </rPh>
    <rPh sb="18" eb="19">
      <t>マツ</t>
    </rPh>
    <phoneticPr fontId="1"/>
  </si>
  <si>
    <t>国籍別登録外国人数（1999年12月末）</t>
    <rPh sb="14" eb="15">
      <t>ネン</t>
    </rPh>
    <rPh sb="17" eb="18">
      <t>ガツ</t>
    </rPh>
    <rPh sb="18" eb="19">
      <t>マツ</t>
    </rPh>
    <phoneticPr fontId="1"/>
  </si>
  <si>
    <t>国籍別登録外国人数（2000年12月末）</t>
    <rPh sb="14" eb="15">
      <t>ネン</t>
    </rPh>
    <rPh sb="17" eb="18">
      <t>ガツ</t>
    </rPh>
    <rPh sb="18" eb="19">
      <t>マツ</t>
    </rPh>
    <phoneticPr fontId="1"/>
  </si>
  <si>
    <t>国籍別登録外国人数（2001年12月末）</t>
    <rPh sb="14" eb="15">
      <t>ネン</t>
    </rPh>
    <rPh sb="17" eb="18">
      <t>ガツ</t>
    </rPh>
    <rPh sb="18" eb="19">
      <t>マツ</t>
    </rPh>
    <phoneticPr fontId="1"/>
  </si>
  <si>
    <t>国籍別登録外国人数（2002年12月末）</t>
    <rPh sb="14" eb="15">
      <t>ネン</t>
    </rPh>
    <rPh sb="17" eb="18">
      <t>ガツ</t>
    </rPh>
    <rPh sb="18" eb="19">
      <t>マツ</t>
    </rPh>
    <phoneticPr fontId="1"/>
  </si>
  <si>
    <t>国籍別登録外国人数（2003年12月末）</t>
    <rPh sb="14" eb="15">
      <t>ネン</t>
    </rPh>
    <rPh sb="17" eb="18">
      <t>ガツ</t>
    </rPh>
    <rPh sb="18" eb="19">
      <t>マツ</t>
    </rPh>
    <phoneticPr fontId="1"/>
  </si>
  <si>
    <t>国籍別登録外国人数（2004年12月末）</t>
    <rPh sb="14" eb="15">
      <t>ネン</t>
    </rPh>
    <rPh sb="17" eb="18">
      <t>ガツ</t>
    </rPh>
    <rPh sb="18" eb="19">
      <t>マツ</t>
    </rPh>
    <phoneticPr fontId="1"/>
  </si>
  <si>
    <t>国籍別登録外国人数（2005年12月末）</t>
    <rPh sb="14" eb="15">
      <t>ネン</t>
    </rPh>
    <rPh sb="17" eb="18">
      <t>ツキ</t>
    </rPh>
    <rPh sb="18" eb="19">
      <t>マツ</t>
    </rPh>
    <phoneticPr fontId="1"/>
  </si>
  <si>
    <t>国籍別登録外国人数（2006年12月末）</t>
    <rPh sb="14" eb="15">
      <t>ネン</t>
    </rPh>
    <rPh sb="17" eb="18">
      <t>ガツ</t>
    </rPh>
    <rPh sb="18" eb="19">
      <t>マツ</t>
    </rPh>
    <phoneticPr fontId="1"/>
  </si>
  <si>
    <t>国籍別登録外国人数（2007年12月末）</t>
    <rPh sb="14" eb="15">
      <t>ネン</t>
    </rPh>
    <rPh sb="17" eb="18">
      <t>ガツ</t>
    </rPh>
    <rPh sb="18" eb="19">
      <t>マツ</t>
    </rPh>
    <phoneticPr fontId="1"/>
  </si>
  <si>
    <t>市区町別国籍別登録外国人数（2008年12月末）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</si>
  <si>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市区町別国籍別登録外国人数（2009年12月末）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</si>
  <si>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市区町別国籍別登録外国人数（2010年12月末）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</si>
  <si>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市区町別国籍別登録外国人数（2011年12月末）</t>
    <rPh sb="0" eb="3">
      <t>シクチョウ</t>
    </rPh>
    <rPh sb="3" eb="4">
      <t>ベツ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</si>
  <si>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市区町別国籍別在留外国人数（2012年12月末）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</si>
  <si>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市区町別国籍別在留外国人数（2013年12月末）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</si>
  <si>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市区町別国籍別在留外国人数（2014年12月末）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</si>
  <si>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市区町別国籍別在留外国人数（2015年12月末）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</si>
  <si>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市区町別国籍別在留外国人数（2016年12月末）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</si>
  <si>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市区町別国籍別在留外国人数（2017年12月末）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ツキ</t>
    </rPh>
    <rPh sb="22" eb="23">
      <t>マツ</t>
    </rPh>
    <phoneticPr fontId="12"/>
  </si>
  <si>
    <t>市区町別国籍別在留外国人数（2018年12月末）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</si>
  <si>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市区町別国籍別在留外国人数（2019年12月末）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</si>
  <si>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市区町別国籍別在留外国人数（2020年12月末）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</si>
  <si>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市区町別国籍別在留外国人数（2021年12月末）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</si>
  <si>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市区町別国籍別在留外国人数（2022年12月末）</t>
    <rPh sb="0" eb="3">
      <t>シクチョウ</t>
    </rPh>
    <rPh sb="3" eb="4">
      <t>ベツ</t>
    </rPh>
    <rPh sb="7" eb="9">
      <t>ザイリュウ</t>
    </rPh>
    <rPh sb="18" eb="19">
      <t>ネン</t>
    </rPh>
    <rPh sb="21" eb="22">
      <t>ガツ</t>
    </rPh>
    <rPh sb="22" eb="23">
      <t>マツ</t>
    </rPh>
    <phoneticPr fontId="12"/>
  </si>
  <si>
    <t>2023年</t>
    <rPh sb="4" eb="5">
      <t>ネン</t>
    </rPh>
    <phoneticPr fontId="1"/>
  </si>
  <si>
    <t>合計 / 在留外国人数</t>
  </si>
  <si>
    <t>国籍・地域</t>
  </si>
  <si>
    <t>都道府県</t>
  </si>
  <si>
    <t>市区町村コード</t>
  </si>
  <si>
    <t>市区町村</t>
  </si>
  <si>
    <t>アフガニスタン</t>
  </si>
  <si>
    <t>イエメン</t>
  </si>
  <si>
    <t>イスラエル</t>
  </si>
  <si>
    <t>イラク</t>
  </si>
  <si>
    <t>イラン</t>
  </si>
  <si>
    <t>朝鮮</t>
  </si>
  <si>
    <t>カンボジア</t>
  </si>
  <si>
    <t>キプロス</t>
  </si>
  <si>
    <t>クウェート</t>
  </si>
  <si>
    <t>サウジアラビア</t>
  </si>
  <si>
    <t>シリア</t>
  </si>
  <si>
    <t>シンガポール</t>
  </si>
  <si>
    <t>タイ</t>
  </si>
  <si>
    <t>スリランカ</t>
  </si>
  <si>
    <t>トルコ</t>
  </si>
  <si>
    <t>パキスタン</t>
  </si>
  <si>
    <t>パレスチナ</t>
  </si>
  <si>
    <t>バングラデシュ</t>
  </si>
  <si>
    <t>ブータン</t>
  </si>
  <si>
    <t>ブルネイ</t>
  </si>
  <si>
    <t>モルディブ</t>
  </si>
  <si>
    <t>モンゴル</t>
  </si>
  <si>
    <t>ヨルダン</t>
  </si>
  <si>
    <t>ラオス</t>
  </si>
  <si>
    <t>レバノン</t>
  </si>
  <si>
    <t>アイスランド</t>
  </si>
  <si>
    <t>アイルランド</t>
  </si>
  <si>
    <t>アゼルバイジャン</t>
  </si>
  <si>
    <t>アルバニア</t>
  </si>
  <si>
    <t>アルメニア</t>
  </si>
  <si>
    <t>イタリア</t>
  </si>
  <si>
    <t>ウクライナ</t>
  </si>
  <si>
    <t>ウズベキスタン</t>
  </si>
  <si>
    <t>英国</t>
  </si>
  <si>
    <t>エストニア</t>
  </si>
  <si>
    <t>オーストリア</t>
  </si>
  <si>
    <t>オランダ</t>
  </si>
  <si>
    <t>カザフスタン</t>
  </si>
  <si>
    <t>北マケドニア</t>
  </si>
  <si>
    <t>ギリシャ</t>
  </si>
  <si>
    <t>キルギス</t>
  </si>
  <si>
    <t>クロアチア</t>
  </si>
  <si>
    <t>ジョージア</t>
  </si>
  <si>
    <t>スイス</t>
  </si>
  <si>
    <t>スウェーデン</t>
  </si>
  <si>
    <t>スペイン</t>
  </si>
  <si>
    <t>スロバキア</t>
  </si>
  <si>
    <t>スロベニア</t>
  </si>
  <si>
    <t>セルビア</t>
  </si>
  <si>
    <t>タジキスタン</t>
  </si>
  <si>
    <t>チェコ</t>
  </si>
  <si>
    <t>デンマーク</t>
  </si>
  <si>
    <t>トルクメニスタン</t>
  </si>
  <si>
    <t>ノルウェー</t>
  </si>
  <si>
    <t>ハンガリー</t>
  </si>
  <si>
    <t>フィンランド</t>
  </si>
  <si>
    <t>フランス</t>
  </si>
  <si>
    <t>ブルガリア</t>
  </si>
  <si>
    <t>ベラルーシ</t>
  </si>
  <si>
    <t>ベルギー</t>
  </si>
  <si>
    <t>ポーランド</t>
  </si>
  <si>
    <t>ボスニア・ヘルツェゴビナ</t>
  </si>
  <si>
    <t>ポルトガル</t>
  </si>
  <si>
    <t>モルドバ</t>
  </si>
  <si>
    <t>モンテネグロ</t>
  </si>
  <si>
    <t>ラトビア</t>
  </si>
  <si>
    <t>リトアニア</t>
  </si>
  <si>
    <t>ルーマニア</t>
  </si>
  <si>
    <t>ルクセンブルク</t>
  </si>
  <si>
    <t>ロシア</t>
  </si>
  <si>
    <t>アルジェリア</t>
  </si>
  <si>
    <t>アンゴラ</t>
  </si>
  <si>
    <t>ウガンダ</t>
  </si>
  <si>
    <t>エジプト</t>
  </si>
  <si>
    <t>エチオピア</t>
  </si>
  <si>
    <t>ガーナ</t>
  </si>
  <si>
    <t>カーボベルデ</t>
  </si>
  <si>
    <t>ガボン</t>
  </si>
  <si>
    <t>カメルーン</t>
  </si>
  <si>
    <t>ガンビア</t>
  </si>
  <si>
    <t>ギニア</t>
  </si>
  <si>
    <t>ケニア</t>
  </si>
  <si>
    <t>コートジボワール</t>
  </si>
  <si>
    <t>コンゴ共和国</t>
  </si>
  <si>
    <t>コンゴ民主共和国</t>
  </si>
  <si>
    <t>ザンビア</t>
  </si>
  <si>
    <t>シエラレオネ</t>
  </si>
  <si>
    <t>ジブチ</t>
  </si>
  <si>
    <t>ジンバブエ</t>
  </si>
  <si>
    <t>スーダン</t>
  </si>
  <si>
    <t>セーシェル</t>
  </si>
  <si>
    <t>セネガル</t>
  </si>
  <si>
    <t>ソマリア</t>
  </si>
  <si>
    <t>タンザニア</t>
  </si>
  <si>
    <t>チュニジア</t>
  </si>
  <si>
    <t>トーゴ</t>
  </si>
  <si>
    <t>ナイジェリア</t>
  </si>
  <si>
    <t>ナミビア</t>
  </si>
  <si>
    <t>ニジェール</t>
  </si>
  <si>
    <t>ブルキナファソ</t>
  </si>
  <si>
    <t>ブルンジ</t>
  </si>
  <si>
    <t>ベナン</t>
  </si>
  <si>
    <t>ボツワナ</t>
  </si>
  <si>
    <t>マダガスカル</t>
  </si>
  <si>
    <t>マラウイ</t>
  </si>
  <si>
    <t>南アフリカ共和国</t>
  </si>
  <si>
    <t>モーリシャス</t>
  </si>
  <si>
    <t>モーリタニア</t>
  </si>
  <si>
    <t>モザンビーク</t>
  </si>
  <si>
    <t>モロッコ</t>
  </si>
  <si>
    <t>リビア</t>
  </si>
  <si>
    <t>リベリア</t>
  </si>
  <si>
    <t>ルワンダ</t>
  </si>
  <si>
    <t>エルサルバドル</t>
  </si>
  <si>
    <t>カナダ</t>
  </si>
  <si>
    <t>キューバ</t>
  </si>
  <si>
    <t>グアテマラ</t>
  </si>
  <si>
    <t>コスタリカ</t>
  </si>
  <si>
    <t>ジャマイカ</t>
  </si>
  <si>
    <t>セントクリストファー・ネービス</t>
  </si>
  <si>
    <t>セントルシア</t>
  </si>
  <si>
    <t>ドミニカ</t>
  </si>
  <si>
    <t>ドミニカ共和国</t>
  </si>
  <si>
    <t>トリニダード・トバゴ</t>
  </si>
  <si>
    <t>ニカラグア</t>
  </si>
  <si>
    <t>ハイチ</t>
  </si>
  <si>
    <t>パナマ</t>
  </si>
  <si>
    <t>バルバドス</t>
  </si>
  <si>
    <t>ホンジュラス</t>
  </si>
  <si>
    <t>メキシコ</t>
  </si>
  <si>
    <t>アルゼンチン</t>
  </si>
  <si>
    <t>エクアドル</t>
  </si>
  <si>
    <t>コロンビア</t>
  </si>
  <si>
    <t>チリ</t>
  </si>
  <si>
    <t>パラグアイ</t>
  </si>
  <si>
    <t>ベネズエラ</t>
  </si>
  <si>
    <t>ペルー</t>
  </si>
  <si>
    <t>オーストラリア</t>
  </si>
  <si>
    <t>キリバス</t>
  </si>
  <si>
    <t>トンガ</t>
  </si>
  <si>
    <t>ニュージーランド</t>
  </si>
  <si>
    <t>バヌアツ</t>
  </si>
  <si>
    <t>パプアニューギニア</t>
  </si>
  <si>
    <t>パラオ</t>
  </si>
  <si>
    <t>フィジー</t>
  </si>
  <si>
    <t>総計</t>
  </si>
  <si>
    <t>兵庫県 集計</t>
  </si>
  <si>
    <t>神戸市</t>
    <rPh sb="0" eb="3">
      <t>コウベシ</t>
    </rPh>
    <phoneticPr fontId="1"/>
  </si>
  <si>
    <t>東灘区</t>
    <phoneticPr fontId="4"/>
  </si>
  <si>
    <t>中央区</t>
    <rPh sb="0" eb="3">
      <t>チュウオウク</t>
    </rPh>
    <phoneticPr fontId="31"/>
  </si>
  <si>
    <t>西区</t>
    <rPh sb="0" eb="2">
      <t>ニシク</t>
    </rPh>
    <phoneticPr fontId="31"/>
  </si>
  <si>
    <t>西脇市</t>
    <phoneticPr fontId="31"/>
  </si>
  <si>
    <t>三木市</t>
    <rPh sb="0" eb="3">
      <t>ミキシ</t>
    </rPh>
    <phoneticPr fontId="31"/>
  </si>
  <si>
    <t>加東市</t>
    <rPh sb="0" eb="3">
      <t>カトウシ</t>
    </rPh>
    <phoneticPr fontId="31"/>
  </si>
  <si>
    <t>多可町</t>
    <rPh sb="0" eb="2">
      <t>タカ</t>
    </rPh>
    <rPh sb="2" eb="3">
      <t>チョウ</t>
    </rPh>
    <phoneticPr fontId="31"/>
  </si>
  <si>
    <t>姫路市</t>
    <phoneticPr fontId="31"/>
  </si>
  <si>
    <t>神河町</t>
    <rPh sb="0" eb="3">
      <t>カミカワチョウ</t>
    </rPh>
    <phoneticPr fontId="31"/>
  </si>
  <si>
    <t>宍粟市</t>
    <rPh sb="0" eb="3">
      <t>シソウシ</t>
    </rPh>
    <phoneticPr fontId="31"/>
  </si>
  <si>
    <t>たつの市</t>
    <rPh sb="3" eb="4">
      <t>シ</t>
    </rPh>
    <phoneticPr fontId="31"/>
  </si>
  <si>
    <t>佐用町</t>
    <phoneticPr fontId="31"/>
  </si>
  <si>
    <t>豊岡市</t>
    <rPh sb="0" eb="3">
      <t>トヨオカシ</t>
    </rPh>
    <phoneticPr fontId="31"/>
  </si>
  <si>
    <t>養父市</t>
    <rPh sb="0" eb="3">
      <t>ヤブシ</t>
    </rPh>
    <phoneticPr fontId="31"/>
  </si>
  <si>
    <t>朝来市</t>
    <rPh sb="0" eb="3">
      <t>アサゴシ</t>
    </rPh>
    <phoneticPr fontId="31"/>
  </si>
  <si>
    <t>香美町</t>
    <rPh sb="0" eb="3">
      <t>カミチョウ</t>
    </rPh>
    <phoneticPr fontId="31"/>
  </si>
  <si>
    <t>新温泉町</t>
    <rPh sb="0" eb="1">
      <t>シン</t>
    </rPh>
    <rPh sb="1" eb="3">
      <t>オンセン</t>
    </rPh>
    <rPh sb="3" eb="4">
      <t>チョウ</t>
    </rPh>
    <phoneticPr fontId="31"/>
  </si>
  <si>
    <t>丹波篠山市</t>
    <rPh sb="0" eb="2">
      <t>タンバ</t>
    </rPh>
    <rPh sb="2" eb="5">
      <t>ササヤマシ</t>
    </rPh>
    <phoneticPr fontId="31"/>
  </si>
  <si>
    <t>丹波市</t>
    <rPh sb="0" eb="3">
      <t>タンバシ</t>
    </rPh>
    <phoneticPr fontId="31"/>
  </si>
  <si>
    <t>洲本市</t>
    <phoneticPr fontId="31"/>
  </si>
  <si>
    <t>南あわじ市</t>
    <rPh sb="0" eb="1">
      <t>ミナミ</t>
    </rPh>
    <rPh sb="4" eb="5">
      <t>シ</t>
    </rPh>
    <phoneticPr fontId="31"/>
  </si>
  <si>
    <t>淡路市</t>
    <rPh sb="0" eb="3">
      <t>アワジシ</t>
    </rPh>
    <phoneticPr fontId="31"/>
  </si>
  <si>
    <t xml:space="preserve"> </t>
    <phoneticPr fontId="1"/>
  </si>
  <si>
    <t>国籍別在留外国人（兵庫県：2023年12月末）</t>
    <rPh sb="0" eb="3">
      <t>コクセキベツ</t>
    </rPh>
    <rPh sb="3" eb="5">
      <t>ザイリュウ</t>
    </rPh>
    <rPh sb="5" eb="8">
      <t>ガイコクジン</t>
    </rPh>
    <rPh sb="9" eb="12">
      <t>ヒョウゴケン</t>
    </rPh>
    <rPh sb="17" eb="18">
      <t>ネン</t>
    </rPh>
    <rPh sb="20" eb="21">
      <t>ガツ</t>
    </rPh>
    <rPh sb="21" eb="22">
      <t>マツ</t>
    </rPh>
    <phoneticPr fontId="1"/>
  </si>
  <si>
    <t>韓国</t>
    <rPh sb="0" eb="2">
      <t>カンコク</t>
    </rPh>
    <phoneticPr fontId="1"/>
  </si>
  <si>
    <t>韓国朝鮮</t>
    <rPh sb="0" eb="2">
      <t>カンコク</t>
    </rPh>
    <rPh sb="2" eb="4">
      <t>チョウセン</t>
    </rPh>
    <phoneticPr fontId="1"/>
  </si>
  <si>
    <t>推計</t>
    <rPh sb="0" eb="2">
      <t>スイケイ</t>
    </rPh>
    <phoneticPr fontId="1"/>
  </si>
  <si>
    <t>線形補間</t>
    <rPh sb="0" eb="2">
      <t>センケイ</t>
    </rPh>
    <rPh sb="2" eb="4">
      <t>ホカン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</si>
  <si>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</si>
  <si>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</si>
  <si>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ﾍﾞﾄﾅﾑ</t>
    <phoneticPr fontId="1"/>
  </si>
  <si>
    <t>ﾈﾊﾟｰﾙ</t>
    <phoneticPr fontId="1"/>
  </si>
  <si>
    <t>ｲﾝﾄﾞﾈｼｱ</t>
    <phoneticPr fontId="1"/>
  </si>
  <si>
    <t>ﾌｨﾘﾋﾟﾝ</t>
    <phoneticPr fontId="1"/>
  </si>
  <si>
    <t>その他</t>
    <rPh sb="2" eb="3">
      <t>タ</t>
    </rPh>
    <phoneticPr fontId="1"/>
  </si>
  <si>
    <t>兵庫県</t>
    <rPh sb="0" eb="3">
      <t>ヒョウゴケン</t>
    </rPh>
    <phoneticPr fontId="1"/>
  </si>
  <si>
    <t>神戸市区補正</t>
    <rPh sb="0" eb="3">
      <t>コウベシ</t>
    </rPh>
    <rPh sb="3" eb="4">
      <t>ク</t>
    </rPh>
    <rPh sb="4" eb="6">
      <t>ホセイ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</si>
  <si>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</si>
  <si>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</si>
  <si>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</si>
  <si>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</si>
  <si>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垂水区</t>
    <rPh sb="0" eb="3">
      <t>タルミク</t>
    </rPh>
    <phoneticPr fontId="1"/>
  </si>
  <si>
    <t>西区</t>
    <rPh sb="0" eb="2">
      <t>ニシク</t>
    </rPh>
    <phoneticPr fontId="1"/>
  </si>
  <si>
    <t>中央区</t>
    <phoneticPr fontId="1"/>
  </si>
  <si>
    <t>灘区</t>
    <phoneticPr fontId="1"/>
  </si>
  <si>
    <t>東灘区</t>
    <phoneticPr fontId="1"/>
  </si>
  <si>
    <t>訂正</t>
    <rPh sb="0" eb="2">
      <t>テイセイ</t>
    </rPh>
    <phoneticPr fontId="1"/>
  </si>
  <si>
    <t>韓国</t>
    <rPh sb="0" eb="2">
      <t>カンコク</t>
    </rPh>
    <phoneticPr fontId="1"/>
  </si>
  <si>
    <t>ベトナム</t>
    <phoneticPr fontId="1"/>
  </si>
  <si>
    <t>中国</t>
    <rPh sb="0" eb="2">
      <t>チュウゴク</t>
    </rPh>
    <phoneticPr fontId="1"/>
  </si>
  <si>
    <t>ネパール</t>
    <phoneticPr fontId="1"/>
  </si>
  <si>
    <t>フィリピン</t>
    <phoneticPr fontId="1"/>
  </si>
  <si>
    <t>インドネシア</t>
    <phoneticPr fontId="1"/>
  </si>
  <si>
    <t>国籍別外国人数</t>
    <rPh sb="0" eb="3">
      <t>コクセキベツ</t>
    </rPh>
    <rPh sb="3" eb="6">
      <t>ガイコクジン</t>
    </rPh>
    <rPh sb="6" eb="7">
      <t>スウ</t>
    </rPh>
    <phoneticPr fontId="1"/>
  </si>
  <si>
    <t xml:space="preserve"> </t>
    <phoneticPr fontId="1"/>
  </si>
  <si>
    <t>01_001：アフガニスタン</t>
  </si>
  <si>
    <t>01_002：アラブ首長国連邦</t>
  </si>
  <si>
    <t>01_003：イエメン</t>
  </si>
  <si>
    <t>01_004：イスラエル</t>
  </si>
  <si>
    <t>01_005：イラク</t>
  </si>
  <si>
    <t>01_006：イラン</t>
  </si>
  <si>
    <t>01_007：インド</t>
  </si>
  <si>
    <t>01_008：インドネシア</t>
  </si>
  <si>
    <t>01_009：オマーン</t>
  </si>
  <si>
    <t>01_010：カタール</t>
  </si>
  <si>
    <t>01_011：韓国</t>
  </si>
  <si>
    <t>01_012：（朝鮮）</t>
  </si>
  <si>
    <t>01_014：カンボジア</t>
  </si>
  <si>
    <t>01_015：キプロス</t>
  </si>
  <si>
    <t>01_016：クウェート</t>
  </si>
  <si>
    <t>01_017：サウジアラビア</t>
  </si>
  <si>
    <t>01_018：シリア</t>
  </si>
  <si>
    <t>01_019：シンガポール</t>
  </si>
  <si>
    <t>01_020：スリランカ</t>
  </si>
  <si>
    <t>01_021：タイ</t>
  </si>
  <si>
    <t>01_022：台湾</t>
  </si>
  <si>
    <t>01_023：中国</t>
  </si>
  <si>
    <t>01_026：トルコ</t>
  </si>
  <si>
    <t>01_028：ネパール</t>
  </si>
  <si>
    <t>01_029：バーレーン</t>
  </si>
  <si>
    <t>01_030：パキスタン</t>
  </si>
  <si>
    <t>01_031：パレスチナ</t>
  </si>
  <si>
    <t>01_032：バングラデシュ</t>
  </si>
  <si>
    <t>01_033：東ティモール</t>
  </si>
  <si>
    <t>01_034：フィリピン</t>
  </si>
  <si>
    <t>01_035：ブータン</t>
  </si>
  <si>
    <t>01_036：ブルネイ</t>
  </si>
  <si>
    <t>01_037：ベトナム</t>
  </si>
  <si>
    <t>01_038：マレーシア</t>
  </si>
  <si>
    <t>01_039：ミャンマー</t>
  </si>
  <si>
    <t>01_040：モルディブ</t>
  </si>
  <si>
    <t>01_041：モンゴル</t>
  </si>
  <si>
    <t>01_042：ヨルダン</t>
  </si>
  <si>
    <t>01_043：ラオス</t>
  </si>
  <si>
    <t>01_044：レバノン</t>
  </si>
  <si>
    <t>02_045：アイスランド</t>
  </si>
  <si>
    <t>02_046：アイルランド</t>
  </si>
  <si>
    <t>02_047：アゼルバイジャン</t>
  </si>
  <si>
    <t>02_048：アルバニア</t>
  </si>
  <si>
    <t>02_049：アルメニア</t>
  </si>
  <si>
    <t>02_050：アンドラ</t>
  </si>
  <si>
    <t>02_051：イタリア</t>
  </si>
  <si>
    <t>02_052：ウクライナ</t>
  </si>
  <si>
    <t>02_053：ウズベキスタン</t>
  </si>
  <si>
    <t>02_054：英国</t>
  </si>
  <si>
    <t>02_056：エストニア</t>
  </si>
  <si>
    <t>02_057：オーストリア</t>
  </si>
  <si>
    <t>02_058：オランダ</t>
  </si>
  <si>
    <t>02_059：カザフスタン</t>
  </si>
  <si>
    <t>02_060：北マケドニア</t>
  </si>
  <si>
    <t>02_061：ギリシャ</t>
  </si>
  <si>
    <t>02_062：キルギス</t>
  </si>
  <si>
    <t>02_063：クロアチア</t>
  </si>
  <si>
    <t>02_064：コソボ共和国</t>
  </si>
  <si>
    <t>02_065：サンマリノ</t>
  </si>
  <si>
    <t>02_066：ジョージア</t>
  </si>
  <si>
    <t>02_067：スイス</t>
  </si>
  <si>
    <t>02_068：スウェーデン</t>
  </si>
  <si>
    <t>02_069：スペイン</t>
  </si>
  <si>
    <t>02_070：スロバキア</t>
  </si>
  <si>
    <t>02_071：スロベニア</t>
  </si>
  <si>
    <t>02_072：セルビア</t>
  </si>
  <si>
    <t>02_073：セルビア・モンテネグロ</t>
  </si>
  <si>
    <t>02_074：タジキスタン</t>
  </si>
  <si>
    <t>02_075：チェコ</t>
  </si>
  <si>
    <t>02_077：デンマーク</t>
  </si>
  <si>
    <t>02_078：ドイツ</t>
  </si>
  <si>
    <t>02_079：トルクメニスタン</t>
  </si>
  <si>
    <t>02_080：ノルウェー</t>
  </si>
  <si>
    <t>02_082：ハンガリー</t>
  </si>
  <si>
    <t>02_083：フィンランド</t>
  </si>
  <si>
    <t>02_084：フランス</t>
  </si>
  <si>
    <t>02_085：ブルガリア</t>
  </si>
  <si>
    <t>02_086：ベラルーシ</t>
  </si>
  <si>
    <t>02_087：ベルギー</t>
  </si>
  <si>
    <t>02_088：ポーランド</t>
  </si>
  <si>
    <t>02_089：ボスニア・ヘルツェゴビナ</t>
  </si>
  <si>
    <t>02_090：ポルトガル</t>
  </si>
  <si>
    <t>02_091：マルタ</t>
  </si>
  <si>
    <t>02_092：モナコ</t>
  </si>
  <si>
    <t>02_093：モルドバ</t>
  </si>
  <si>
    <t>02_094：モンテネグロ</t>
  </si>
  <si>
    <t>02_096：ラトビア</t>
  </si>
  <si>
    <t>02_097：リトアニア</t>
  </si>
  <si>
    <t>02_098：リヒテンシュタイン</t>
  </si>
  <si>
    <t>02_099：ルーマニア</t>
  </si>
  <si>
    <t>02_100：ルクセンブルク</t>
  </si>
  <si>
    <t>02_101：ロシア</t>
  </si>
  <si>
    <t>03_102：アルジェリア</t>
  </si>
  <si>
    <t>03_103：アンゴラ</t>
  </si>
  <si>
    <t>03_104：ウガンダ</t>
  </si>
  <si>
    <t>03_105：エジプト</t>
  </si>
  <si>
    <t>03_106：エスワティニ</t>
  </si>
  <si>
    <t>03_107：エチオピア</t>
  </si>
  <si>
    <t>03_108：エリトリア</t>
  </si>
  <si>
    <t>03_109：ガーナ</t>
  </si>
  <si>
    <t>03_110：カーボベルデ</t>
  </si>
  <si>
    <t>03_111：ガボン</t>
  </si>
  <si>
    <t>03_112：カメルーン</t>
  </si>
  <si>
    <t>03_113：ガンビア</t>
  </si>
  <si>
    <t>03_114：ギニア</t>
  </si>
  <si>
    <t>03_115：ギニアビサウ</t>
  </si>
  <si>
    <t>03_116：ケニア</t>
  </si>
  <si>
    <t>03_117：コートジボワール</t>
  </si>
  <si>
    <t>03_118：コモロ</t>
  </si>
  <si>
    <t>03_119：コンゴ共和国</t>
  </si>
  <si>
    <t>03_120：コンゴ民主共和国</t>
  </si>
  <si>
    <t>03_121：サントメ・プリンシペ</t>
  </si>
  <si>
    <t>03_122：ザンビア</t>
  </si>
  <si>
    <t>03_123：シエラレオネ</t>
  </si>
  <si>
    <t>03_124：ジブチ</t>
  </si>
  <si>
    <t>03_125：ジンバブエ</t>
  </si>
  <si>
    <t>03_126：スーダン</t>
  </si>
  <si>
    <t>03_127：セーシェル</t>
  </si>
  <si>
    <t>03_128：赤道ギニア</t>
  </si>
  <si>
    <t>03_129：セネガル</t>
  </si>
  <si>
    <t>03_130：ソマリア</t>
  </si>
  <si>
    <t>03_131：タンザニア</t>
  </si>
  <si>
    <t>03_132：チャド</t>
  </si>
  <si>
    <t>03_133：中央アフリカ</t>
  </si>
  <si>
    <t>03_134：チュニジア</t>
  </si>
  <si>
    <t>03_135：トーゴ</t>
  </si>
  <si>
    <t>03_136：ナイジェリア</t>
  </si>
  <si>
    <t>03_137：ナミビア</t>
  </si>
  <si>
    <t>03_138：ニジェール</t>
  </si>
  <si>
    <t>03_139：ブルキナファソ</t>
  </si>
  <si>
    <t>03_140：ブルンジ</t>
  </si>
  <si>
    <t>03_141：ベナン</t>
  </si>
  <si>
    <t>03_142：ボツワナ</t>
  </si>
  <si>
    <t>03_143：マダガスカル</t>
  </si>
  <si>
    <t>03_144：マラウイ</t>
  </si>
  <si>
    <t>03_145：マリ</t>
  </si>
  <si>
    <t>03_146：南アフリカ共和国</t>
  </si>
  <si>
    <t>03_147：南スーダン共和国</t>
  </si>
  <si>
    <t>03_148：モーリシャス</t>
  </si>
  <si>
    <t>03_149：モーリタニア</t>
  </si>
  <si>
    <t>03_150：モザンビーク</t>
  </si>
  <si>
    <t>03_151：モロッコ</t>
  </si>
  <si>
    <t>03_152：リビア</t>
  </si>
  <si>
    <t>03_153：リベリア</t>
  </si>
  <si>
    <t>03_154：ルワンダ</t>
  </si>
  <si>
    <t>03_155：レソト</t>
  </si>
  <si>
    <t>04_156：アンティグア・バーブーダ</t>
  </si>
  <si>
    <t>04_157：エルサルバドル</t>
  </si>
  <si>
    <t>04_158：カナダ</t>
  </si>
  <si>
    <t>04_159：キューバ</t>
  </si>
  <si>
    <t>04_160：グアテマラ</t>
  </si>
  <si>
    <t>04_161：グレナダ</t>
  </si>
  <si>
    <t>04_162：コスタリカ</t>
  </si>
  <si>
    <t>04_163：ジャマイカ</t>
  </si>
  <si>
    <t>04_164：セントクリストファー・ネービス</t>
  </si>
  <si>
    <t>04_165：セントビンセント</t>
  </si>
  <si>
    <t>04_166：セントルシア</t>
  </si>
  <si>
    <t>04_167：ドミニカ</t>
  </si>
  <si>
    <t>04_168：ドミニカ共和国</t>
  </si>
  <si>
    <t>04_169：トリニダード・トバゴ</t>
  </si>
  <si>
    <t>04_170：ニカラグア</t>
  </si>
  <si>
    <t>04_171：ハイチ</t>
  </si>
  <si>
    <t>04_172：パナマ</t>
  </si>
  <si>
    <t>04_173：バハマ</t>
  </si>
  <si>
    <t>04_174：バルバドス</t>
  </si>
  <si>
    <t>04_175：米国</t>
  </si>
  <si>
    <t>04_176：ベリーズ</t>
  </si>
  <si>
    <t>04_177：ホンジュラス</t>
  </si>
  <si>
    <t>04_178：メキシコ</t>
  </si>
  <si>
    <t>05_179：アルゼンチン</t>
  </si>
  <si>
    <t>05_180：ウルグアイ</t>
  </si>
  <si>
    <t>05_181：エクアドル</t>
  </si>
  <si>
    <t>05_182：ガイアナ</t>
  </si>
  <si>
    <t>05_183：コロンビア</t>
  </si>
  <si>
    <t>05_184：スリナム</t>
  </si>
  <si>
    <t>05_185：チリ</t>
  </si>
  <si>
    <t>05_186：パラグアイ</t>
  </si>
  <si>
    <t>05_187：ブラジル</t>
  </si>
  <si>
    <t>05_188：ベネズエラ</t>
  </si>
  <si>
    <t>05_189：ペルー</t>
  </si>
  <si>
    <t>05_190：ボリビア</t>
  </si>
  <si>
    <t>06_191：オーストラリア</t>
  </si>
  <si>
    <t>06_193：キリバス</t>
  </si>
  <si>
    <t>06_194：サモア</t>
  </si>
  <si>
    <t>06_195：ソロモン</t>
  </si>
  <si>
    <t>06_197：ツバル</t>
  </si>
  <si>
    <t>06_198：トンガ</t>
  </si>
  <si>
    <t>06_199：ナウル</t>
  </si>
  <si>
    <t>06_201：ニュージーランド</t>
  </si>
  <si>
    <t>06_202：バヌアツ</t>
  </si>
  <si>
    <t>06_203：パプアニューギニア</t>
  </si>
  <si>
    <t>06_204：パラオ</t>
  </si>
  <si>
    <t>06_205：フィジー</t>
  </si>
  <si>
    <t>06_206：マーシャル</t>
  </si>
  <si>
    <t>06_207：ミクロネシア</t>
  </si>
  <si>
    <t>07_000：無国籍</t>
  </si>
  <si>
    <t>2024年</t>
    <rPh sb="4" eb="5">
      <t>ネン</t>
    </rPh>
    <phoneticPr fontId="1"/>
  </si>
  <si>
    <t>2026年2月25日</t>
    <rPh sb="4" eb="5">
      <t>ネン</t>
    </rPh>
    <rPh sb="6" eb="7">
      <t>ツキ</t>
    </rPh>
    <rPh sb="9" eb="10">
      <t>ニチ</t>
    </rPh>
    <phoneticPr fontId="4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</si>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</sst>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&quot;▲ &quot;#,##0"/>
    <numFmt numFmtId="177" formatCode="#\ ###\ ##0;\-#\ ###\ ##0;&quot;－&quot;"/>
    <numFmt numFmtId="178" formatCode="#\ ###"/>
    <numFmt numFmtId="179" formatCode="#,###,##0;\-#,###,##0;&quot;-&quot;"/>
    <numFmt numFmtId="180" formatCode="#,###,##0;\-#,###,##0;&quot;－&quot;"/>
    <numFmt numFmtId="181" formatCode="#,###,##0\ ;\-###,##0\ ;&quot;-&quot;"/>
    <numFmt numFmtId="182" formatCode="&quot;r &quot;#,###"/>
    <numFmt numFmtId="183" formatCode="#,##0;\-#,##0;\-"/>
    <numFmt numFmtId="184" formatCode="#,##0.0;&quot;▲ &quot;#,##0.0"/>
    <numFmt numFmtId="185" formatCode="#&quot;¥&quot;\!\ ###&quot;¥&quot;\!\ ##0"/>
    <numFmt numFmtId="186" formatCode="#,##0.00000;[Red]\-#,##0.00000"/>
  </numFmts>
  <fonts count="35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MS PGothic"/>
      <family val="3"/>
      <charset val="128"/>
    </font>
    <font>
      <sz val="10"/>
      <color theme="1"/>
      <name val="Tahoma"/>
      <family val="2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Terminal"/>
      <family val="3"/>
      <charset val="255"/>
    </font>
    <font>
      <sz val="10"/>
      <name val="ＭＳ Ｐゴシック"/>
      <family val="3"/>
      <charset val="128"/>
    </font>
    <font>
      <sz val="10.5"/>
      <color indexed="63"/>
      <name val="ＭＳ Ｐゴシック"/>
      <family val="3"/>
      <charset val="128"/>
    </font>
    <font>
      <b/>
      <sz val="10.5"/>
      <color indexed="63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2"/>
      <color theme="10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7"/>
      <name val="明朝"/>
      <family val="1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明朝"/>
      <family val="2"/>
      <charset val="128"/>
    </font>
    <font>
      <u/>
      <sz val="10"/>
      <color theme="1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3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/>
    <xf numFmtId="37" fontId="14" fillId="0" borderId="0" applyFill="0" applyBorder="0"/>
    <xf numFmtId="0" fontId="13" fillId="0" borderId="0"/>
    <xf numFmtId="0" fontId="13" fillId="0" borderId="0"/>
    <xf numFmtId="0" fontId="13" fillId="0" borderId="0"/>
    <xf numFmtId="38" fontId="3" fillId="0" borderId="0" applyFont="0" applyFill="0" applyBorder="0" applyAlignment="0" applyProtection="0">
      <alignment vertical="center"/>
    </xf>
    <xf numFmtId="0" fontId="23" fillId="0" borderId="0"/>
    <xf numFmtId="0" fontId="24" fillId="0" borderId="0"/>
    <xf numFmtId="0" fontId="27" fillId="0" borderId="0" applyNumberFormat="0" applyFill="0" applyBorder="0" applyAlignment="0" applyProtection="0">
      <alignment vertical="center"/>
    </xf>
    <xf numFmtId="0" fontId="20" fillId="0" borderId="0"/>
  </cellStyleXfs>
  <cellXfs count="516">
    <xf numFmtId="0" fontId="0" fillId="0" borderId="0" xfId="0">
      <alignment vertical="center"/>
    </xf>
    <xf numFmtId="0" fontId="5" fillId="0" borderId="0" xfId="0" applyFont="1" applyAlignment="1"/>
    <xf numFmtId="49" fontId="5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5" applyFont="1">
      <alignment vertical="center"/>
    </xf>
    <xf numFmtId="49" fontId="5" fillId="0" borderId="1" xfId="0" applyNumberFormat="1" applyFont="1" applyBorder="1" applyAlignment="1"/>
    <xf numFmtId="0" fontId="5" fillId="0" borderId="1" xfId="0" applyFont="1" applyBorder="1" applyAlignment="1"/>
    <xf numFmtId="49" fontId="5" fillId="0" borderId="3" xfId="0" applyNumberFormat="1" applyFont="1" applyBorder="1" applyAlignment="1"/>
    <xf numFmtId="0" fontId="5" fillId="0" borderId="3" xfId="0" applyFont="1" applyBorder="1" applyAlignment="1">
      <alignment horizontal="right"/>
    </xf>
    <xf numFmtId="49" fontId="5" fillId="0" borderId="4" xfId="0" applyNumberFormat="1" applyFont="1" applyBorder="1" applyAlignment="1"/>
    <xf numFmtId="0" fontId="5" fillId="0" borderId="4" xfId="0" applyFont="1" applyBorder="1" applyAlignment="1">
      <alignment horizontal="right"/>
    </xf>
    <xf numFmtId="0" fontId="5" fillId="0" borderId="4" xfId="0" applyFont="1" applyBorder="1" applyAlignment="1"/>
    <xf numFmtId="0" fontId="10" fillId="0" borderId="0" xfId="5" applyFont="1">
      <alignment vertical="center"/>
    </xf>
    <xf numFmtId="0" fontId="5" fillId="0" borderId="1" xfId="0" applyFont="1" applyBorder="1">
      <alignment vertical="center"/>
    </xf>
    <xf numFmtId="38" fontId="5" fillId="0" borderId="0" xfId="9" applyFont="1">
      <alignment vertical="center"/>
    </xf>
    <xf numFmtId="38" fontId="5" fillId="0" borderId="0" xfId="9" applyFont="1" applyBorder="1">
      <alignment vertical="center"/>
    </xf>
    <xf numFmtId="38" fontId="5" fillId="0" borderId="4" xfId="9" applyFont="1" applyBorder="1">
      <alignment vertical="center"/>
    </xf>
    <xf numFmtId="38" fontId="5" fillId="0" borderId="1" xfId="9" applyFont="1" applyBorder="1">
      <alignment vertical="center"/>
    </xf>
    <xf numFmtId="38" fontId="5" fillId="0" borderId="3" xfId="9" applyFont="1" applyBorder="1">
      <alignment vertical="center"/>
    </xf>
    <xf numFmtId="0" fontId="11" fillId="0" borderId="0" xfId="0" applyFont="1">
      <alignment vertical="center"/>
    </xf>
    <xf numFmtId="49" fontId="5" fillId="4" borderId="1" xfId="0" applyNumberFormat="1" applyFont="1" applyFill="1" applyBorder="1" applyAlignment="1"/>
    <xf numFmtId="0" fontId="5" fillId="4" borderId="1" xfId="0" applyFont="1" applyFill="1" applyBorder="1" applyAlignment="1"/>
    <xf numFmtId="38" fontId="5" fillId="4" borderId="1" xfId="9" applyFont="1" applyFill="1" applyBorder="1" applyAlignment="1"/>
    <xf numFmtId="38" fontId="3" fillId="0" borderId="4" xfId="9" applyFont="1" applyBorder="1" applyAlignment="1"/>
    <xf numFmtId="38" fontId="3" fillId="4" borderId="0" xfId="9" applyFont="1" applyFill="1" applyBorder="1" applyAlignment="1"/>
    <xf numFmtId="38" fontId="3" fillId="0" borderId="0" xfId="9" applyFont="1" applyFill="1" applyAlignment="1"/>
    <xf numFmtId="38" fontId="3" fillId="4" borderId="4" xfId="9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0" xfId="0" applyFont="1" applyFill="1" applyAlignment="1"/>
    <xf numFmtId="38" fontId="3" fillId="0" borderId="0" xfId="9" applyFont="1" applyFill="1" applyBorder="1" applyAlignment="1"/>
    <xf numFmtId="38" fontId="3" fillId="4" borderId="0" xfId="9" applyFont="1" applyFill="1" applyAlignment="1"/>
    <xf numFmtId="0" fontId="5" fillId="4" borderId="0" xfId="0" applyFont="1" applyFill="1" applyAlignment="1"/>
    <xf numFmtId="58" fontId="5" fillId="4" borderId="0" xfId="0" applyNumberFormat="1" applyFont="1" applyFill="1" applyAlignment="1">
      <alignment horizontal="right" vertical="center"/>
    </xf>
    <xf numFmtId="0" fontId="5" fillId="4" borderId="0" xfId="0" applyFont="1" applyFill="1">
      <alignment vertical="center"/>
    </xf>
    <xf numFmtId="58" fontId="5" fillId="2" borderId="0" xfId="0" quotePrefix="1" applyNumberFormat="1" applyFont="1" applyFill="1" applyAlignment="1">
      <alignment horizontal="right" vertical="center"/>
    </xf>
    <xf numFmtId="0" fontId="5" fillId="0" borderId="4" xfId="0" applyFont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16" fillId="0" borderId="0" xfId="0" applyFont="1" applyAlignment="1"/>
    <xf numFmtId="0" fontId="16" fillId="0" borderId="8" xfId="0" applyFont="1" applyBorder="1" applyAlignment="1"/>
    <xf numFmtId="0" fontId="16" fillId="0" borderId="0" xfId="0" quotePrefix="1" applyFont="1" applyAlignment="1"/>
    <xf numFmtId="178" fontId="16" fillId="0" borderId="0" xfId="0" applyNumberFormat="1" applyFont="1" applyAlignment="1"/>
    <xf numFmtId="0" fontId="16" fillId="0" borderId="11" xfId="0" applyFont="1" applyBorder="1" applyAlignment="1"/>
    <xf numFmtId="177" fontId="16" fillId="0" borderId="0" xfId="0" applyNumberFormat="1" applyFont="1" applyAlignment="1"/>
    <xf numFmtId="0" fontId="16" fillId="0" borderId="0" xfId="12" applyFont="1"/>
    <xf numFmtId="0" fontId="16" fillId="0" borderId="11" xfId="12" applyFont="1" applyBorder="1"/>
    <xf numFmtId="0" fontId="16" fillId="0" borderId="11" xfId="12" quotePrefix="1" applyFont="1" applyBorder="1" applyAlignment="1">
      <alignment horizontal="right"/>
    </xf>
    <xf numFmtId="0" fontId="16" fillId="0" borderId="8" xfId="12" applyFont="1" applyBorder="1"/>
    <xf numFmtId="177" fontId="16" fillId="0" borderId="0" xfId="12" applyNumberFormat="1" applyFont="1"/>
    <xf numFmtId="178" fontId="16" fillId="0" borderId="0" xfId="12" applyNumberFormat="1" applyFont="1"/>
    <xf numFmtId="0" fontId="16" fillId="0" borderId="0" xfId="13" applyFont="1"/>
    <xf numFmtId="0" fontId="16" fillId="0" borderId="11" xfId="13" applyFont="1" applyBorder="1"/>
    <xf numFmtId="0" fontId="16" fillId="0" borderId="11" xfId="13" quotePrefix="1" applyFont="1" applyBorder="1" applyAlignment="1">
      <alignment horizontal="right"/>
    </xf>
    <xf numFmtId="0" fontId="16" fillId="0" borderId="8" xfId="13" applyFont="1" applyBorder="1"/>
    <xf numFmtId="177" fontId="16" fillId="0" borderId="0" xfId="13" applyNumberFormat="1" applyFont="1"/>
    <xf numFmtId="178" fontId="16" fillId="0" borderId="0" xfId="13" applyNumberFormat="1" applyFont="1"/>
    <xf numFmtId="0" fontId="16" fillId="0" borderId="0" xfId="14" applyFont="1"/>
    <xf numFmtId="0" fontId="16" fillId="0" borderId="11" xfId="14" applyFont="1" applyBorder="1"/>
    <xf numFmtId="0" fontId="16" fillId="0" borderId="11" xfId="14" quotePrefix="1" applyFont="1" applyBorder="1" applyAlignment="1">
      <alignment horizontal="right"/>
    </xf>
    <xf numFmtId="0" fontId="16" fillId="0" borderId="8" xfId="14" applyFont="1" applyBorder="1"/>
    <xf numFmtId="177" fontId="16" fillId="0" borderId="0" xfId="14" applyNumberFormat="1" applyFont="1"/>
    <xf numFmtId="178" fontId="16" fillId="0" borderId="0" xfId="14" applyNumberFormat="1" applyFont="1"/>
    <xf numFmtId="0" fontId="16" fillId="0" borderId="0" xfId="10" applyFont="1"/>
    <xf numFmtId="0" fontId="16" fillId="0" borderId="11" xfId="10" applyFont="1" applyBorder="1"/>
    <xf numFmtId="0" fontId="16" fillId="0" borderId="11" xfId="10" quotePrefix="1" applyFont="1" applyBorder="1" applyAlignment="1">
      <alignment horizontal="right"/>
    </xf>
    <xf numFmtId="0" fontId="16" fillId="0" borderId="8" xfId="10" applyFont="1" applyBorder="1"/>
    <xf numFmtId="177" fontId="16" fillId="0" borderId="0" xfId="10" applyNumberFormat="1" applyFont="1"/>
    <xf numFmtId="178" fontId="16" fillId="0" borderId="0" xfId="10" applyNumberFormat="1" applyFont="1"/>
    <xf numFmtId="176" fontId="16" fillId="0" borderId="0" xfId="10" applyNumberFormat="1" applyFont="1"/>
    <xf numFmtId="176" fontId="16" fillId="0" borderId="0" xfId="14" applyNumberFormat="1" applyFont="1"/>
    <xf numFmtId="176" fontId="16" fillId="0" borderId="0" xfId="13" applyNumberFormat="1" applyFont="1"/>
    <xf numFmtId="176" fontId="16" fillId="0" borderId="8" xfId="12" applyNumberFormat="1" applyFont="1" applyBorder="1"/>
    <xf numFmtId="176" fontId="16" fillId="0" borderId="0" xfId="12" applyNumberFormat="1" applyFont="1"/>
    <xf numFmtId="176" fontId="16" fillId="0" borderId="3" xfId="12" applyNumberFormat="1" applyFont="1" applyBorder="1"/>
    <xf numFmtId="176" fontId="16" fillId="0" borderId="0" xfId="0" applyNumberFormat="1" applyFont="1" applyAlignment="1"/>
    <xf numFmtId="38" fontId="3" fillId="4" borderId="3" xfId="9" applyFont="1" applyFill="1" applyBorder="1" applyAlignment="1"/>
    <xf numFmtId="0" fontId="16" fillId="3" borderId="8" xfId="0" applyFont="1" applyFill="1" applyBorder="1" applyAlignment="1"/>
    <xf numFmtId="176" fontId="16" fillId="3" borderId="0" xfId="0" applyNumberFormat="1" applyFont="1" applyFill="1" applyAlignment="1"/>
    <xf numFmtId="0" fontId="16" fillId="3" borderId="9" xfId="0" applyFont="1" applyFill="1" applyBorder="1" applyAlignment="1"/>
    <xf numFmtId="176" fontId="16" fillId="3" borderId="4" xfId="0" applyNumberFormat="1" applyFont="1" applyFill="1" applyBorder="1" applyAlignment="1"/>
    <xf numFmtId="176" fontId="16" fillId="3" borderId="8" xfId="12" applyNumberFormat="1" applyFont="1" applyFill="1" applyBorder="1"/>
    <xf numFmtId="176" fontId="16" fillId="3" borderId="0" xfId="12" applyNumberFormat="1" applyFont="1" applyFill="1"/>
    <xf numFmtId="176" fontId="16" fillId="3" borderId="9" xfId="12" applyNumberFormat="1" applyFont="1" applyFill="1" applyBorder="1"/>
    <xf numFmtId="176" fontId="16" fillId="3" borderId="4" xfId="12" applyNumberFormat="1" applyFont="1" applyFill="1" applyBorder="1"/>
    <xf numFmtId="0" fontId="16" fillId="3" borderId="8" xfId="13" applyFont="1" applyFill="1" applyBorder="1"/>
    <xf numFmtId="176" fontId="16" fillId="3" borderId="0" xfId="13" applyNumberFormat="1" applyFont="1" applyFill="1"/>
    <xf numFmtId="0" fontId="16" fillId="3" borderId="9" xfId="13" applyFont="1" applyFill="1" applyBorder="1"/>
    <xf numFmtId="176" fontId="16" fillId="3" borderId="4" xfId="13" applyNumberFormat="1" applyFont="1" applyFill="1" applyBorder="1"/>
    <xf numFmtId="0" fontId="16" fillId="3" borderId="8" xfId="14" applyFont="1" applyFill="1" applyBorder="1"/>
    <xf numFmtId="176" fontId="16" fillId="3" borderId="0" xfId="14" applyNumberFormat="1" applyFont="1" applyFill="1"/>
    <xf numFmtId="0" fontId="16" fillId="3" borderId="9" xfId="14" applyFont="1" applyFill="1" applyBorder="1"/>
    <xf numFmtId="176" fontId="16" fillId="3" borderId="4" xfId="14" applyNumberFormat="1" applyFont="1" applyFill="1" applyBorder="1"/>
    <xf numFmtId="0" fontId="16" fillId="3" borderId="8" xfId="10" applyFont="1" applyFill="1" applyBorder="1"/>
    <xf numFmtId="176" fontId="16" fillId="3" borderId="0" xfId="10" applyNumberFormat="1" applyFont="1" applyFill="1"/>
    <xf numFmtId="0" fontId="16" fillId="3" borderId="9" xfId="10" applyFont="1" applyFill="1" applyBorder="1"/>
    <xf numFmtId="176" fontId="16" fillId="3" borderId="4" xfId="10" applyNumberFormat="1" applyFont="1" applyFill="1" applyBorder="1"/>
    <xf numFmtId="0" fontId="17" fillId="0" borderId="0" xfId="0" applyFont="1" applyAlignment="1"/>
    <xf numFmtId="0" fontId="3" fillId="0" borderId="0" xfId="0" applyFont="1" applyAlignment="1"/>
    <xf numFmtId="0" fontId="3" fillId="0" borderId="4" xfId="0" applyFont="1" applyBorder="1" applyAlignment="1"/>
    <xf numFmtId="0" fontId="3" fillId="0" borderId="8" xfId="0" applyFont="1" applyBorder="1" applyAlignment="1"/>
    <xf numFmtId="177" fontId="3" fillId="0" borderId="0" xfId="0" applyNumberFormat="1" applyFont="1" applyAlignment="1"/>
    <xf numFmtId="178" fontId="3" fillId="0" borderId="0" xfId="0" applyNumberFormat="1" applyFont="1" applyAlignment="1"/>
    <xf numFmtId="176" fontId="3" fillId="0" borderId="0" xfId="0" applyNumberFormat="1" applyFont="1" applyAlignment="1"/>
    <xf numFmtId="176" fontId="3" fillId="0" borderId="4" xfId="0" applyNumberFormat="1" applyFont="1" applyBorder="1" applyAlignment="1"/>
    <xf numFmtId="177" fontId="3" fillId="0" borderId="0" xfId="0" quotePrefix="1" applyNumberFormat="1" applyFont="1" applyAlignment="1">
      <alignment horizontal="right"/>
    </xf>
    <xf numFmtId="0" fontId="3" fillId="0" borderId="1" xfId="0" applyFont="1" applyBorder="1" applyAlignment="1"/>
    <xf numFmtId="0" fontId="3" fillId="0" borderId="10" xfId="0" applyFont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0" fontId="3" fillId="0" borderId="0" xfId="0" applyNumberFormat="1" applyFont="1" applyAlignment="1"/>
    <xf numFmtId="0" fontId="3" fillId="0" borderId="0" xfId="0" applyFont="1" applyAlignment="1">
      <alignment horizontal="right"/>
    </xf>
    <xf numFmtId="180" fontId="3" fillId="0" borderId="7" xfId="0" applyNumberFormat="1" applyFont="1" applyBorder="1" applyAlignment="1"/>
    <xf numFmtId="180" fontId="3" fillId="0" borderId="2" xfId="0" applyNumberFormat="1" applyFont="1" applyBorder="1" applyAlignment="1"/>
    <xf numFmtId="176" fontId="3" fillId="0" borderId="2" xfId="0" applyNumberFormat="1" applyFont="1" applyBorder="1" applyAlignment="1"/>
    <xf numFmtId="0" fontId="3" fillId="0" borderId="0" xfId="0" applyFont="1" applyAlignment="1">
      <alignment horizontal="left"/>
    </xf>
    <xf numFmtId="176" fontId="3" fillId="0" borderId="2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76" fontId="3" fillId="0" borderId="5" xfId="0" applyNumberFormat="1" applyFont="1" applyBorder="1" applyAlignment="1"/>
    <xf numFmtId="0" fontId="3" fillId="0" borderId="0" xfId="0" quotePrefix="1" applyFont="1" applyAlignment="1"/>
    <xf numFmtId="37" fontId="17" fillId="0" borderId="0" xfId="11" applyFont="1" applyFill="1" applyBorder="1"/>
    <xf numFmtId="37" fontId="3" fillId="0" borderId="0" xfId="11" applyFont="1" applyFill="1"/>
    <xf numFmtId="177" fontId="3" fillId="0" borderId="8" xfId="11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179" fontId="3" fillId="0" borderId="2" xfId="0" applyNumberFormat="1" applyFont="1" applyBorder="1" applyAlignment="1"/>
    <xf numFmtId="179" fontId="3" fillId="0" borderId="0" xfId="0" applyNumberFormat="1" applyFont="1" applyAlignment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182" fontId="3" fillId="2" borderId="0" xfId="0" applyNumberFormat="1" applyFont="1" applyFill="1" applyAlignment="1">
      <alignment horizontal="right"/>
    </xf>
    <xf numFmtId="176" fontId="3" fillId="2" borderId="0" xfId="0" applyNumberFormat="1" applyFont="1" applyFill="1" applyAlignment="1">
      <alignment horizontal="right"/>
    </xf>
    <xf numFmtId="181" fontId="3" fillId="0" borderId="0" xfId="0" applyNumberFormat="1" applyFont="1" applyAlignment="1">
      <alignment horizontal="right"/>
    </xf>
    <xf numFmtId="0" fontId="3" fillId="2" borderId="0" xfId="0" applyFont="1" applyFill="1" applyAlignment="1"/>
    <xf numFmtId="176" fontId="3" fillId="2" borderId="0" xfId="0" applyNumberFormat="1" applyFont="1" applyFill="1" applyAlignment="1"/>
    <xf numFmtId="3" fontId="3" fillId="2" borderId="0" xfId="0" applyNumberFormat="1" applyFont="1" applyFill="1" applyAlignment="1">
      <alignment horizontal="right"/>
    </xf>
    <xf numFmtId="176" fontId="3" fillId="2" borderId="12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181" fontId="3" fillId="0" borderId="0" xfId="0" applyNumberFormat="1" applyFont="1" applyAlignment="1"/>
    <xf numFmtId="181" fontId="3" fillId="0" borderId="0" xfId="0" applyNumberFormat="1" applyFont="1" applyAlignment="1">
      <alignment horizontal="center"/>
    </xf>
    <xf numFmtId="38" fontId="3" fillId="0" borderId="0" xfId="9" applyFont="1" applyFill="1" applyAlignment="1">
      <alignment horizontal="right"/>
    </xf>
    <xf numFmtId="176" fontId="3" fillId="0" borderId="0" xfId="9" applyNumberFormat="1" applyFont="1" applyFill="1" applyAlignment="1"/>
    <xf numFmtId="176" fontId="3" fillId="0" borderId="0" xfId="9" applyNumberFormat="1" applyFont="1" applyFill="1" applyAlignment="1">
      <alignment horizontal="right"/>
    </xf>
    <xf numFmtId="176" fontId="3" fillId="0" borderId="0" xfId="9" applyNumberFormat="1" applyFont="1" applyFill="1" applyBorder="1" applyAlignment="1"/>
    <xf numFmtId="176" fontId="3" fillId="0" borderId="0" xfId="9" applyNumberFormat="1" applyFont="1" applyFill="1" applyBorder="1" applyAlignment="1">
      <alignment horizontal="right"/>
    </xf>
    <xf numFmtId="0" fontId="3" fillId="0" borderId="8" xfId="11" applyNumberFormat="1" applyFont="1" applyFill="1" applyBorder="1"/>
    <xf numFmtId="38" fontId="3" fillId="0" borderId="0" xfId="0" applyNumberFormat="1" applyFont="1" applyAlignment="1"/>
    <xf numFmtId="183" fontId="3" fillId="0" borderId="0" xfId="0" applyNumberFormat="1" applyFont="1" applyAlignment="1"/>
    <xf numFmtId="183" fontId="3" fillId="0" borderId="0" xfId="0" applyNumberFormat="1" applyFont="1" applyAlignment="1">
      <alignment horizontal="right"/>
    </xf>
    <xf numFmtId="183" fontId="3" fillId="2" borderId="12" xfId="0" applyNumberFormat="1" applyFont="1" applyFill="1" applyBorder="1" applyAlignment="1">
      <alignment horizontal="center" vertical="center" shrinkToFit="1"/>
    </xf>
    <xf numFmtId="183" fontId="3" fillId="0" borderId="12" xfId="0" applyNumberFormat="1" applyFont="1" applyBorder="1" applyAlignment="1">
      <alignment horizontal="center" vertical="center" shrinkToFit="1"/>
    </xf>
    <xf numFmtId="183" fontId="3" fillId="0" borderId="12" xfId="0" applyNumberFormat="1" applyFont="1" applyBorder="1" applyAlignment="1">
      <alignment horizontal="center" vertical="center" wrapText="1"/>
    </xf>
    <xf numFmtId="183" fontId="3" fillId="0" borderId="6" xfId="0" applyNumberFormat="1" applyFont="1" applyBorder="1" applyAlignment="1">
      <alignment horizontal="center" vertical="center" shrinkToFit="1"/>
    </xf>
    <xf numFmtId="183" fontId="3" fillId="0" borderId="8" xfId="0" applyNumberFormat="1" applyFont="1" applyBorder="1" applyAlignment="1">
      <alignment horizontal="right"/>
    </xf>
    <xf numFmtId="183" fontId="3" fillId="0" borderId="0" xfId="9" applyNumberFormat="1" applyFont="1" applyFill="1" applyAlignment="1"/>
    <xf numFmtId="183" fontId="3" fillId="0" borderId="0" xfId="9" applyNumberFormat="1" applyFont="1" applyFill="1" applyAlignment="1">
      <alignment horizontal="right"/>
    </xf>
    <xf numFmtId="183" fontId="3" fillId="0" borderId="8" xfId="0" applyNumberFormat="1" applyFont="1" applyBorder="1" applyAlignment="1">
      <alignment horizontal="left"/>
    </xf>
    <xf numFmtId="183" fontId="3" fillId="0" borderId="8" xfId="0" applyNumberFormat="1" applyFont="1" applyBorder="1" applyAlignment="1"/>
    <xf numFmtId="183" fontId="3" fillId="0" borderId="8" xfId="0" applyNumberFormat="1" applyFont="1" applyBorder="1" applyAlignment="1">
      <alignment horizontal="center"/>
    </xf>
    <xf numFmtId="183" fontId="3" fillId="0" borderId="8" xfId="11" applyNumberFormat="1" applyFont="1" applyFill="1" applyBorder="1"/>
    <xf numFmtId="183" fontId="3" fillId="0" borderId="4" xfId="0" applyNumberFormat="1" applyFont="1" applyBorder="1" applyAlignment="1"/>
    <xf numFmtId="183" fontId="3" fillId="0" borderId="4" xfId="0" applyNumberFormat="1" applyFont="1" applyBorder="1" applyAlignment="1">
      <alignment horizontal="center"/>
    </xf>
    <xf numFmtId="183" fontId="3" fillId="0" borderId="0" xfId="0" quotePrefix="1" applyNumberFormat="1" applyFont="1" applyAlignment="1"/>
    <xf numFmtId="0" fontId="5" fillId="3" borderId="1" xfId="0" applyFont="1" applyFill="1" applyBorder="1" applyAlignment="1">
      <alignment horizontal="center" vertical="center"/>
    </xf>
    <xf numFmtId="37" fontId="3" fillId="0" borderId="0" xfId="11" applyFont="1" applyFill="1" applyBorder="1"/>
    <xf numFmtId="177" fontId="3" fillId="0" borderId="0" xfId="11" applyNumberFormat="1" applyFont="1" applyBorder="1" applyAlignment="1">
      <alignment horizontal="center"/>
    </xf>
    <xf numFmtId="38" fontId="5" fillId="0" borderId="0" xfId="0" applyNumberFormat="1" applyFont="1">
      <alignment vertical="center"/>
    </xf>
    <xf numFmtId="0" fontId="5" fillId="5" borderId="1" xfId="0" applyFont="1" applyFill="1" applyBorder="1" applyAlignment="1">
      <alignment horizontal="center" vertical="center"/>
    </xf>
    <xf numFmtId="38" fontId="5" fillId="4" borderId="0" xfId="9" applyFont="1" applyFill="1" applyAlignment="1"/>
    <xf numFmtId="14" fontId="5" fillId="6" borderId="0" xfId="0" applyNumberFormat="1" applyFont="1" applyFill="1">
      <alignment vertical="center"/>
    </xf>
    <xf numFmtId="38" fontId="3" fillId="4" borderId="0" xfId="9" applyFont="1" applyFill="1" applyBorder="1" applyAlignment="1">
      <alignment horizontal="center"/>
    </xf>
    <xf numFmtId="0" fontId="3" fillId="0" borderId="3" xfId="0" applyFont="1" applyBorder="1" applyAlignment="1"/>
    <xf numFmtId="38" fontId="3" fillId="3" borderId="3" xfId="9" applyFont="1" applyFill="1" applyBorder="1" applyAlignment="1"/>
    <xf numFmtId="38" fontId="3" fillId="0" borderId="3" xfId="0" applyNumberFormat="1" applyFont="1" applyBorder="1" applyAlignment="1"/>
    <xf numFmtId="38" fontId="3" fillId="3" borderId="0" xfId="9" applyFont="1" applyFill="1" applyBorder="1" applyAlignment="1"/>
    <xf numFmtId="38" fontId="3" fillId="3" borderId="4" xfId="9" applyFont="1" applyFill="1" applyBorder="1" applyAlignment="1"/>
    <xf numFmtId="38" fontId="3" fillId="0" borderId="4" xfId="0" applyNumberFormat="1" applyFont="1" applyBorder="1" applyAlignment="1"/>
    <xf numFmtId="0" fontId="3" fillId="3" borderId="0" xfId="0" applyFont="1" applyFill="1" applyAlignment="1"/>
    <xf numFmtId="0" fontId="3" fillId="3" borderId="8" xfId="0" applyFont="1" applyFill="1" applyBorder="1" applyAlignment="1"/>
    <xf numFmtId="38" fontId="3" fillId="7" borderId="0" xfId="9" applyFont="1" applyFill="1" applyBorder="1" applyAlignment="1"/>
    <xf numFmtId="38" fontId="3" fillId="3" borderId="0" xfId="0" applyNumberFormat="1" applyFont="1" applyFill="1" applyAlignment="1"/>
    <xf numFmtId="0" fontId="3" fillId="3" borderId="4" xfId="0" applyFont="1" applyFill="1" applyBorder="1" applyAlignment="1"/>
    <xf numFmtId="0" fontId="3" fillId="3" borderId="9" xfId="0" applyFont="1" applyFill="1" applyBorder="1" applyAlignment="1"/>
    <xf numFmtId="38" fontId="3" fillId="3" borderId="4" xfId="0" applyNumberFormat="1" applyFont="1" applyFill="1" applyBorder="1" applyAlignment="1"/>
    <xf numFmtId="38" fontId="3" fillId="2" borderId="3" xfId="9" applyFont="1" applyFill="1" applyBorder="1" applyAlignment="1"/>
    <xf numFmtId="38" fontId="3" fillId="2" borderId="0" xfId="9" applyFont="1" applyFill="1" applyBorder="1" applyAlignment="1"/>
    <xf numFmtId="38" fontId="3" fillId="2" borderId="4" xfId="9" applyFont="1" applyFill="1" applyBorder="1" applyAlignment="1"/>
    <xf numFmtId="38" fontId="3" fillId="6" borderId="0" xfId="9" applyFont="1" applyFill="1" applyBorder="1" applyAlignment="1"/>
    <xf numFmtId="0" fontId="16" fillId="3" borderId="13" xfId="10" applyFont="1" applyFill="1" applyBorder="1"/>
    <xf numFmtId="0" fontId="5" fillId="0" borderId="3" xfId="0" applyFont="1" applyBorder="1">
      <alignment vertical="center"/>
    </xf>
    <xf numFmtId="0" fontId="16" fillId="3" borderId="10" xfId="10" applyFont="1" applyFill="1" applyBorder="1"/>
    <xf numFmtId="38" fontId="5" fillId="3" borderId="1" xfId="9" applyFont="1" applyFill="1" applyBorder="1">
      <alignment vertical="center"/>
    </xf>
    <xf numFmtId="0" fontId="5" fillId="3" borderId="1" xfId="0" applyFont="1" applyFill="1" applyBorder="1">
      <alignment vertical="center"/>
    </xf>
    <xf numFmtId="38" fontId="5" fillId="3" borderId="0" xfId="9" applyFont="1" applyFill="1">
      <alignment vertical="center"/>
    </xf>
    <xf numFmtId="0" fontId="5" fillId="3" borderId="0" xfId="0" applyFont="1" applyFill="1">
      <alignment vertical="center"/>
    </xf>
    <xf numFmtId="38" fontId="5" fillId="3" borderId="3" xfId="9" applyFont="1" applyFill="1" applyBorder="1">
      <alignment vertical="center"/>
    </xf>
    <xf numFmtId="0" fontId="5" fillId="3" borderId="3" xfId="0" applyFont="1" applyFill="1" applyBorder="1">
      <alignment vertical="center"/>
    </xf>
    <xf numFmtId="38" fontId="5" fillId="3" borderId="0" xfId="9" applyFont="1" applyFill="1" applyBorder="1">
      <alignment vertical="center"/>
    </xf>
    <xf numFmtId="38" fontId="5" fillId="3" borderId="4" xfId="9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16" fillId="6" borderId="8" xfId="10" applyFont="1" applyFill="1" applyBorder="1"/>
    <xf numFmtId="38" fontId="5" fillId="6" borderId="0" xfId="9" applyFont="1" applyFill="1">
      <alignment vertical="center"/>
    </xf>
    <xf numFmtId="0" fontId="5" fillId="6" borderId="0" xfId="0" applyFont="1" applyFill="1">
      <alignment vertical="center"/>
    </xf>
    <xf numFmtId="38" fontId="5" fillId="6" borderId="0" xfId="9" applyFont="1" applyFill="1" applyBorder="1">
      <alignment vertical="center"/>
    </xf>
    <xf numFmtId="0" fontId="16" fillId="6" borderId="9" xfId="10" applyFont="1" applyFill="1" applyBorder="1"/>
    <xf numFmtId="38" fontId="5" fillId="6" borderId="4" xfId="9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quotePrefix="1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0" fillId="0" borderId="16" xfId="0" applyFont="1" applyBorder="1" applyAlignment="1">
      <alignment horizontal="center"/>
    </xf>
    <xf numFmtId="0" fontId="20" fillId="0" borderId="5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176" fontId="16" fillId="0" borderId="0" xfId="9" applyNumberFormat="1" applyFont="1" applyBorder="1" applyAlignment="1"/>
    <xf numFmtId="176" fontId="16" fillId="4" borderId="0" xfId="9" applyNumberFormat="1" applyFont="1" applyFill="1" applyBorder="1" applyAlignment="1"/>
    <xf numFmtId="38" fontId="21" fillId="4" borderId="0" xfId="15" applyFont="1" applyFill="1" applyBorder="1">
      <alignment vertical="center"/>
    </xf>
    <xf numFmtId="176" fontId="16" fillId="0" borderId="8" xfId="9" applyNumberFormat="1" applyFont="1" applyBorder="1" applyAlignment="1"/>
    <xf numFmtId="184" fontId="16" fillId="0" borderId="8" xfId="9" applyNumberFormat="1" applyFont="1" applyBorder="1" applyAlignment="1"/>
    <xf numFmtId="176" fontId="16" fillId="0" borderId="15" xfId="0" applyNumberFormat="1" applyFont="1" applyBorder="1">
      <alignment vertical="center"/>
    </xf>
    <xf numFmtId="184" fontId="16" fillId="0" borderId="15" xfId="0" applyNumberFormat="1" applyFont="1" applyBorder="1">
      <alignment vertical="center"/>
    </xf>
    <xf numFmtId="176" fontId="16" fillId="0" borderId="2" xfId="0" applyNumberFormat="1" applyFont="1" applyBorder="1">
      <alignment vertical="center"/>
    </xf>
    <xf numFmtId="0" fontId="16" fillId="0" borderId="0" xfId="0" applyFont="1">
      <alignment vertical="center"/>
    </xf>
    <xf numFmtId="176" fontId="16" fillId="8" borderId="0" xfId="9" applyNumberFormat="1" applyFont="1" applyFill="1" applyBorder="1" applyAlignment="1"/>
    <xf numFmtId="176" fontId="16" fillId="0" borderId="0" xfId="9" applyNumberFormat="1" applyFont="1" applyBorder="1" applyAlignment="1">
      <alignment horizontal="right"/>
    </xf>
    <xf numFmtId="0" fontId="22" fillId="0" borderId="15" xfId="0" applyFont="1" applyBorder="1" applyAlignment="1"/>
    <xf numFmtId="0" fontId="16" fillId="0" borderId="8" xfId="0" applyFont="1" applyBorder="1">
      <alignment vertical="center"/>
    </xf>
    <xf numFmtId="0" fontId="16" fillId="4" borderId="2" xfId="0" applyFont="1" applyFill="1" applyBorder="1" applyAlignment="1">
      <alignment horizontal="left"/>
    </xf>
    <xf numFmtId="0" fontId="16" fillId="4" borderId="8" xfId="0" applyFont="1" applyFill="1" applyBorder="1" applyAlignment="1">
      <alignment horizontal="left"/>
    </xf>
    <xf numFmtId="176" fontId="16" fillId="4" borderId="8" xfId="9" applyNumberFormat="1" applyFont="1" applyFill="1" applyBorder="1" applyAlignment="1"/>
    <xf numFmtId="0" fontId="22" fillId="0" borderId="15" xfId="0" applyFont="1" applyBorder="1" applyAlignment="1">
      <alignment horizontal="left"/>
    </xf>
    <xf numFmtId="0" fontId="20" fillId="9" borderId="2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left"/>
    </xf>
    <xf numFmtId="176" fontId="20" fillId="9" borderId="0" xfId="9" applyNumberFormat="1" applyFont="1" applyFill="1" applyBorder="1" applyAlignment="1"/>
    <xf numFmtId="176" fontId="20" fillId="9" borderId="8" xfId="9" applyNumberFormat="1" applyFont="1" applyFill="1" applyBorder="1" applyAlignment="1"/>
    <xf numFmtId="176" fontId="16" fillId="9" borderId="2" xfId="0" applyNumberFormat="1" applyFont="1" applyFill="1" applyBorder="1">
      <alignment vertical="center"/>
    </xf>
    <xf numFmtId="184" fontId="16" fillId="9" borderId="15" xfId="0" applyNumberFormat="1" applyFont="1" applyFill="1" applyBorder="1">
      <alignment vertical="center"/>
    </xf>
    <xf numFmtId="185" fontId="22" fillId="0" borderId="15" xfId="16" applyNumberFormat="1" applyFont="1" applyBorder="1" applyAlignment="1">
      <alignment horizontal="left"/>
    </xf>
    <xf numFmtId="0" fontId="22" fillId="0" borderId="15" xfId="17" applyFont="1" applyBorder="1"/>
    <xf numFmtId="176" fontId="16" fillId="0" borderId="0" xfId="0" applyNumberFormat="1" applyFont="1">
      <alignment vertical="center"/>
    </xf>
    <xf numFmtId="176" fontId="16" fillId="3" borderId="0" xfId="9" applyNumberFormat="1" applyFont="1" applyFill="1" applyBorder="1" applyAlignment="1"/>
    <xf numFmtId="176" fontId="16" fillId="3" borderId="8" xfId="9" applyNumberFormat="1" applyFont="1" applyFill="1" applyBorder="1" applyAlignment="1"/>
    <xf numFmtId="176" fontId="16" fillId="9" borderId="8" xfId="9" applyNumberFormat="1" applyFont="1" applyFill="1" applyBorder="1" applyAlignment="1"/>
    <xf numFmtId="184" fontId="16" fillId="9" borderId="8" xfId="9" applyNumberFormat="1" applyFont="1" applyFill="1" applyBorder="1" applyAlignment="1"/>
    <xf numFmtId="185" fontId="22" fillId="0" borderId="15" xfId="16" applyNumberFormat="1" applyFont="1" applyBorder="1"/>
    <xf numFmtId="0" fontId="20" fillId="0" borderId="8" xfId="0" applyFont="1" applyBorder="1">
      <alignment vertical="center"/>
    </xf>
    <xf numFmtId="0" fontId="20" fillId="0" borderId="2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176" fontId="20" fillId="0" borderId="0" xfId="9" applyNumberFormat="1" applyFont="1" applyBorder="1" applyAlignment="1"/>
    <xf numFmtId="176" fontId="20" fillId="4" borderId="0" xfId="9" applyNumberFormat="1" applyFont="1" applyFill="1" applyBorder="1" applyAlignment="1"/>
    <xf numFmtId="176" fontId="20" fillId="0" borderId="8" xfId="9" applyNumberFormat="1" applyFont="1" applyBorder="1" applyAlignment="1"/>
    <xf numFmtId="0" fontId="20" fillId="0" borderId="9" xfId="0" applyFont="1" applyBorder="1" applyAlignment="1">
      <alignment horizontal="left"/>
    </xf>
    <xf numFmtId="38" fontId="20" fillId="0" borderId="4" xfId="9" applyFont="1" applyBorder="1" applyAlignment="1"/>
    <xf numFmtId="38" fontId="20" fillId="4" borderId="4" xfId="9" applyFont="1" applyFill="1" applyBorder="1" applyAlignment="1"/>
    <xf numFmtId="38" fontId="20" fillId="0" borderId="9" xfId="9" applyFont="1" applyBorder="1" applyAlignment="1"/>
    <xf numFmtId="0" fontId="20" fillId="0" borderId="16" xfId="0" applyFont="1" applyBorder="1">
      <alignment vertical="center"/>
    </xf>
    <xf numFmtId="0" fontId="20" fillId="0" borderId="5" xfId="0" applyFont="1" applyBorder="1">
      <alignment vertical="center"/>
    </xf>
    <xf numFmtId="38" fontId="20" fillId="0" borderId="0" xfId="9" applyFont="1" applyBorder="1" applyAlignment="1"/>
    <xf numFmtId="38" fontId="20" fillId="8" borderId="0" xfId="9" applyFont="1" applyFill="1" applyBorder="1" applyAlignment="1"/>
    <xf numFmtId="38" fontId="20" fillId="0" borderId="0" xfId="9" applyFont="1" applyAlignment="1"/>
    <xf numFmtId="38" fontId="20" fillId="8" borderId="0" xfId="9" applyFont="1" applyFill="1" applyAlignment="1"/>
    <xf numFmtId="38" fontId="20" fillId="10" borderId="0" xfId="9" applyFont="1" applyFill="1" applyAlignment="1"/>
    <xf numFmtId="176" fontId="20" fillId="0" borderId="0" xfId="9" applyNumberFormat="1" applyFont="1" applyAlignment="1"/>
    <xf numFmtId="184" fontId="20" fillId="0" borderId="0" xfId="9" applyNumberFormat="1" applyFont="1" applyAlignment="1"/>
    <xf numFmtId="184" fontId="16" fillId="0" borderId="0" xfId="0" applyNumberFormat="1" applyFont="1">
      <alignment vertical="center"/>
    </xf>
    <xf numFmtId="176" fontId="20" fillId="0" borderId="0" xfId="0" applyNumberFormat="1" applyFont="1">
      <alignment vertical="center"/>
    </xf>
    <xf numFmtId="176" fontId="20" fillId="10" borderId="0" xfId="0" applyNumberFormat="1" applyFont="1" applyFill="1">
      <alignment vertical="center"/>
    </xf>
    <xf numFmtId="38" fontId="20" fillId="0" borderId="0" xfId="0" applyNumberFormat="1" applyFont="1">
      <alignment vertical="center"/>
    </xf>
    <xf numFmtId="38" fontId="3" fillId="11" borderId="0" xfId="9" applyFont="1" applyFill="1" applyBorder="1" applyAlignment="1"/>
    <xf numFmtId="38" fontId="5" fillId="0" borderId="4" xfId="0" applyNumberFormat="1" applyFont="1" applyBorder="1">
      <alignment vertical="center"/>
    </xf>
    <xf numFmtId="186" fontId="5" fillId="0" borderId="3" xfId="9" applyNumberFormat="1" applyFont="1" applyBorder="1">
      <alignment vertical="center"/>
    </xf>
    <xf numFmtId="186" fontId="5" fillId="0" borderId="4" xfId="9" applyNumberFormat="1" applyFont="1" applyBorder="1">
      <alignment vertical="center"/>
    </xf>
    <xf numFmtId="186" fontId="5" fillId="0" borderId="0" xfId="9" applyNumberFormat="1" applyFont="1">
      <alignment vertical="center"/>
    </xf>
    <xf numFmtId="186" fontId="5" fillId="0" borderId="0" xfId="9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1" xfId="0" applyNumberFormat="1" applyFont="1" applyBorder="1" applyAlignment="1"/>
    <xf numFmtId="38" fontId="5" fillId="0" borderId="0" xfId="0" applyNumberFormat="1" applyFont="1" applyAlignment="1"/>
    <xf numFmtId="0" fontId="5" fillId="0" borderId="6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38" fontId="5" fillId="0" borderId="3" xfId="0" applyNumberFormat="1" applyFont="1" applyBorder="1" applyAlignment="1"/>
    <xf numFmtId="38" fontId="5" fillId="0" borderId="4" xfId="0" applyNumberFormat="1" applyFont="1" applyBorder="1" applyAlignment="1"/>
    <xf numFmtId="38" fontId="3" fillId="11" borderId="0" xfId="0" applyNumberFormat="1" applyFont="1" applyFill="1" applyAlignme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5" fillId="0" borderId="3" xfId="0" applyFont="1" applyBorder="1" applyAlignment="1"/>
    <xf numFmtId="38" fontId="20" fillId="2" borderId="0" xfId="9" applyFont="1" applyFill="1" applyBorder="1" applyAlignment="1">
      <alignment horizontal="center"/>
    </xf>
    <xf numFmtId="0" fontId="16" fillId="0" borderId="9" xfId="10" applyFont="1" applyBorder="1" applyAlignment="1">
      <alignment horizontal="center"/>
    </xf>
    <xf numFmtId="0" fontId="16" fillId="2" borderId="12" xfId="10" applyFont="1" applyFill="1" applyBorder="1" applyAlignment="1">
      <alignment horizontal="center"/>
    </xf>
    <xf numFmtId="0" fontId="16" fillId="0" borderId="12" xfId="10" applyFont="1" applyBorder="1" applyAlignment="1">
      <alignment horizontal="center"/>
    </xf>
    <xf numFmtId="0" fontId="16" fillId="0" borderId="4" xfId="10" applyFont="1" applyBorder="1" applyAlignment="1">
      <alignment horizontal="center"/>
    </xf>
    <xf numFmtId="0" fontId="16" fillId="0" borderId="9" xfId="14" applyFont="1" applyBorder="1" applyAlignment="1">
      <alignment horizontal="center"/>
    </xf>
    <xf numFmtId="0" fontId="16" fillId="2" borderId="12" xfId="14" applyFont="1" applyFill="1" applyBorder="1" applyAlignment="1">
      <alignment horizontal="center"/>
    </xf>
    <xf numFmtId="0" fontId="16" fillId="0" borderId="12" xfId="14" applyFont="1" applyBorder="1" applyAlignment="1">
      <alignment horizontal="center"/>
    </xf>
    <xf numFmtId="0" fontId="16" fillId="0" borderId="4" xfId="14" applyFont="1" applyBorder="1" applyAlignment="1">
      <alignment horizontal="center"/>
    </xf>
    <xf numFmtId="0" fontId="16" fillId="0" borderId="9" xfId="13" applyFont="1" applyBorder="1" applyAlignment="1">
      <alignment horizontal="center"/>
    </xf>
    <xf numFmtId="0" fontId="16" fillId="2" borderId="12" xfId="13" applyFont="1" applyFill="1" applyBorder="1" applyAlignment="1">
      <alignment horizontal="center"/>
    </xf>
    <xf numFmtId="0" fontId="16" fillId="0" borderId="12" xfId="13" applyFont="1" applyBorder="1" applyAlignment="1">
      <alignment horizontal="center"/>
    </xf>
    <xf numFmtId="0" fontId="16" fillId="0" borderId="4" xfId="13" applyFont="1" applyBorder="1" applyAlignment="1">
      <alignment horizontal="center"/>
    </xf>
    <xf numFmtId="0" fontId="16" fillId="0" borderId="9" xfId="12" applyFont="1" applyBorder="1" applyAlignment="1">
      <alignment horizontal="center"/>
    </xf>
    <xf numFmtId="0" fontId="16" fillId="2" borderId="12" xfId="12" applyFont="1" applyFill="1" applyBorder="1" applyAlignment="1">
      <alignment horizontal="center"/>
    </xf>
    <xf numFmtId="0" fontId="16" fillId="0" borderId="12" xfId="12" applyFont="1" applyBorder="1" applyAlignment="1">
      <alignment horizontal="center"/>
    </xf>
    <xf numFmtId="0" fontId="16" fillId="0" borderId="4" xfId="12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/>
    <xf numFmtId="38" fontId="5" fillId="2" borderId="0" xfId="0" applyNumberFormat="1" applyFont="1" applyFill="1" applyAlignment="1"/>
    <xf numFmtId="38" fontId="5" fillId="2" borderId="3" xfId="0" applyNumberFormat="1" applyFont="1" applyFill="1" applyBorder="1" applyAlignment="1"/>
    <xf numFmtId="38" fontId="5" fillId="2" borderId="4" xfId="0" applyNumberFormat="1" applyFont="1" applyFill="1" applyBorder="1" applyAlignment="1"/>
    <xf numFmtId="38" fontId="25" fillId="2" borderId="0" xfId="9" applyFont="1" applyFill="1" applyBorder="1" applyAlignment="1">
      <alignment horizontal="center"/>
    </xf>
    <xf numFmtId="38" fontId="3" fillId="4" borderId="0" xfId="0" applyNumberFormat="1" applyFont="1" applyFill="1" applyAlignment="1"/>
    <xf numFmtId="0" fontId="5" fillId="2" borderId="6" xfId="0" applyFont="1" applyFill="1" applyBorder="1" applyAlignment="1">
      <alignment horizontal="center" vertical="center"/>
    </xf>
    <xf numFmtId="38" fontId="5" fillId="4" borderId="1" xfId="0" applyNumberFormat="1" applyFont="1" applyFill="1" applyBorder="1" applyAlignment="1"/>
    <xf numFmtId="38" fontId="5" fillId="4" borderId="0" xfId="0" applyNumberFormat="1" applyFont="1" applyFill="1" applyAlignment="1"/>
    <xf numFmtId="38" fontId="5" fillId="4" borderId="3" xfId="0" applyNumberFormat="1" applyFont="1" applyFill="1" applyBorder="1" applyAlignment="1"/>
    <xf numFmtId="38" fontId="5" fillId="4" borderId="4" xfId="0" applyNumberFormat="1" applyFont="1" applyFill="1" applyBorder="1" applyAlignment="1"/>
    <xf numFmtId="0" fontId="26" fillId="4" borderId="1" xfId="0" applyFont="1" applyFill="1" applyBorder="1" applyAlignment="1">
      <alignment horizontal="center"/>
    </xf>
    <xf numFmtId="58" fontId="5" fillId="4" borderId="0" xfId="0" quotePrefix="1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3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shrinkToFit="1"/>
    </xf>
    <xf numFmtId="0" fontId="3" fillId="6" borderId="6" xfId="0" applyFont="1" applyFill="1" applyBorder="1" applyAlignment="1">
      <alignment horizontal="center" vertical="center" wrapText="1"/>
    </xf>
    <xf numFmtId="176" fontId="3" fillId="6" borderId="12" xfId="0" applyNumberFormat="1" applyFont="1" applyFill="1" applyBorder="1" applyAlignment="1">
      <alignment horizontal="center" vertical="center" shrinkToFit="1"/>
    </xf>
    <xf numFmtId="176" fontId="3" fillId="6" borderId="6" xfId="0" applyNumberFormat="1" applyFont="1" applyFill="1" applyBorder="1" applyAlignment="1">
      <alignment horizontal="center" vertical="center" wrapText="1"/>
    </xf>
    <xf numFmtId="183" fontId="3" fillId="6" borderId="12" xfId="0" applyNumberFormat="1" applyFont="1" applyFill="1" applyBorder="1" applyAlignment="1">
      <alignment horizontal="center" vertical="center" shrinkToFit="1"/>
    </xf>
    <xf numFmtId="183" fontId="3" fillId="6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55" fontId="5" fillId="6" borderId="0" xfId="0" applyNumberFormat="1" applyFont="1" applyFill="1">
      <alignment vertical="center"/>
    </xf>
    <xf numFmtId="38" fontId="5" fillId="0" borderId="1" xfId="0" applyNumberFormat="1" applyFont="1" applyBorder="1">
      <alignment vertical="center"/>
    </xf>
    <xf numFmtId="0" fontId="13" fillId="0" borderId="0" xfId="19" applyFont="1"/>
    <xf numFmtId="176" fontId="5" fillId="0" borderId="0" xfId="0" applyNumberFormat="1" applyFont="1" applyAlignment="1"/>
    <xf numFmtId="49" fontId="28" fillId="4" borderId="12" xfId="0" applyNumberFormat="1" applyFont="1" applyFill="1" applyBorder="1" applyAlignment="1">
      <alignment horizontal="center" vertical="center"/>
    </xf>
    <xf numFmtId="176" fontId="5" fillId="0" borderId="0" xfId="9" applyNumberFormat="1" applyFont="1" applyBorder="1" applyAlignment="1"/>
    <xf numFmtId="176" fontId="5" fillId="6" borderId="0" xfId="9" applyNumberFormat="1" applyFont="1" applyFill="1" applyBorder="1" applyAlignment="1"/>
    <xf numFmtId="49" fontId="30" fillId="4" borderId="0" xfId="17" applyNumberFormat="1" applyFont="1" applyFill="1" applyAlignment="1">
      <alignment horizontal="right"/>
    </xf>
    <xf numFmtId="0" fontId="29" fillId="6" borderId="0" xfId="0" applyFont="1" applyFill="1" applyAlignment="1"/>
    <xf numFmtId="0" fontId="29" fillId="6" borderId="0" xfId="0" applyFont="1" applyFill="1" applyAlignment="1">
      <alignment horizontal="left"/>
    </xf>
    <xf numFmtId="0" fontId="30" fillId="4" borderId="0" xfId="0" applyFont="1" applyFill="1" applyAlignment="1">
      <alignment horizontal="right"/>
    </xf>
    <xf numFmtId="185" fontId="29" fillId="6" borderId="0" xfId="16" applyNumberFormat="1" applyFont="1" applyFill="1" applyAlignment="1">
      <alignment horizontal="left"/>
    </xf>
    <xf numFmtId="185" fontId="30" fillId="4" borderId="0" xfId="16" applyNumberFormat="1" applyFont="1" applyFill="1" applyAlignment="1">
      <alignment horizontal="right"/>
    </xf>
    <xf numFmtId="176" fontId="5" fillId="6" borderId="0" xfId="0" applyNumberFormat="1" applyFont="1" applyFill="1" applyAlignment="1"/>
    <xf numFmtId="185" fontId="29" fillId="6" borderId="0" xfId="16" applyNumberFormat="1" applyFont="1" applyFill="1"/>
    <xf numFmtId="49" fontId="29" fillId="4" borderId="3" xfId="17" applyNumberFormat="1" applyFont="1" applyFill="1" applyBorder="1"/>
    <xf numFmtId="176" fontId="5" fillId="0" borderId="3" xfId="9" applyNumberFormat="1" applyFont="1" applyBorder="1" applyAlignment="1"/>
    <xf numFmtId="49" fontId="30" fillId="4" borderId="4" xfId="17" applyNumberFormat="1" applyFont="1" applyFill="1" applyBorder="1" applyAlignment="1">
      <alignment horizontal="right"/>
    </xf>
    <xf numFmtId="176" fontId="5" fillId="0" borderId="4" xfId="0" applyNumberFormat="1" applyFont="1" applyBorder="1" applyAlignment="1"/>
    <xf numFmtId="49" fontId="29" fillId="6" borderId="3" xfId="17" applyNumberFormat="1" applyFont="1" applyFill="1" applyBorder="1"/>
    <xf numFmtId="176" fontId="5" fillId="6" borderId="3" xfId="9" applyNumberFormat="1" applyFont="1" applyFill="1" applyBorder="1" applyAlignment="1"/>
    <xf numFmtId="176" fontId="5" fillId="0" borderId="4" xfId="9" applyNumberFormat="1" applyFont="1" applyBorder="1" applyAlignment="1"/>
    <xf numFmtId="0" fontId="29" fillId="6" borderId="3" xfId="0" applyFont="1" applyFill="1" applyBorder="1" applyAlignment="1"/>
    <xf numFmtId="38" fontId="5" fillId="6" borderId="3" xfId="9" applyFont="1" applyFill="1" applyBorder="1" applyAlignment="1"/>
    <xf numFmtId="0" fontId="29" fillId="6" borderId="3" xfId="0" applyFont="1" applyFill="1" applyBorder="1" applyAlignment="1">
      <alignment horizontal="left"/>
    </xf>
    <xf numFmtId="0" fontId="29" fillId="6" borderId="3" xfId="17" applyFont="1" applyFill="1" applyBorder="1"/>
    <xf numFmtId="176" fontId="5" fillId="6" borderId="3" xfId="0" applyNumberFormat="1" applyFont="1" applyFill="1" applyBorder="1" applyAlignment="1"/>
    <xf numFmtId="0" fontId="3" fillId="11" borderId="12" xfId="0" applyFont="1" applyFill="1" applyBorder="1" applyAlignment="1">
      <alignment horizontal="center"/>
    </xf>
    <xf numFmtId="0" fontId="16" fillId="11" borderId="12" xfId="14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shrinkToFit="1"/>
    </xf>
    <xf numFmtId="176" fontId="3" fillId="3" borderId="0" xfId="9" applyNumberFormat="1" applyFont="1" applyFill="1" applyAlignment="1">
      <alignment horizontal="right"/>
    </xf>
    <xf numFmtId="176" fontId="3" fillId="3" borderId="0" xfId="9" applyNumberFormat="1" applyFont="1" applyFill="1" applyBorder="1" applyAlignment="1">
      <alignment horizontal="right"/>
    </xf>
    <xf numFmtId="176" fontId="3" fillId="3" borderId="0" xfId="0" applyNumberFormat="1" applyFont="1" applyFill="1" applyAlignment="1">
      <alignment horizontal="right"/>
    </xf>
    <xf numFmtId="0" fontId="10" fillId="0" borderId="0" xfId="0" applyFont="1">
      <alignment vertical="center"/>
    </xf>
    <xf numFmtId="3" fontId="5" fillId="0" borderId="0" xfId="0" applyNumberFormat="1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3" fillId="6" borderId="0" xfId="0" applyFont="1" applyFill="1" applyAlignment="1"/>
    <xf numFmtId="0" fontId="3" fillId="6" borderId="8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center"/>
    </xf>
    <xf numFmtId="0" fontId="3" fillId="6" borderId="8" xfId="0" applyFont="1" applyFill="1" applyBorder="1" applyAlignment="1"/>
    <xf numFmtId="0" fontId="3" fillId="6" borderId="9" xfId="0" applyFont="1" applyFill="1" applyBorder="1" applyAlignment="1"/>
    <xf numFmtId="0" fontId="3" fillId="12" borderId="8" xfId="0" applyFont="1" applyFill="1" applyBorder="1" applyAlignment="1">
      <alignment horizontal="center"/>
    </xf>
    <xf numFmtId="38" fontId="3" fillId="0" borderId="0" xfId="9" applyFont="1" applyAlignment="1"/>
    <xf numFmtId="176" fontId="3" fillId="11" borderId="0" xfId="0" applyNumberFormat="1" applyFont="1" applyFill="1" applyAlignment="1"/>
    <xf numFmtId="3" fontId="5" fillId="0" borderId="1" xfId="0" applyNumberFormat="1" applyFont="1" applyBorder="1">
      <alignment vertical="center"/>
    </xf>
    <xf numFmtId="38" fontId="5" fillId="3" borderId="1" xfId="0" applyNumberFormat="1" applyFont="1" applyFill="1" applyBorder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2" borderId="0" xfId="5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38" fontId="5" fillId="2" borderId="1" xfId="9" applyFont="1" applyFill="1" applyBorder="1">
      <alignment vertical="center"/>
    </xf>
    <xf numFmtId="38" fontId="5" fillId="2" borderId="3" xfId="9" applyFont="1" applyFill="1" applyBorder="1">
      <alignment vertical="center"/>
    </xf>
    <xf numFmtId="38" fontId="5" fillId="2" borderId="0" xfId="9" applyFont="1" applyFill="1" applyBorder="1">
      <alignment vertical="center"/>
    </xf>
    <xf numFmtId="38" fontId="5" fillId="2" borderId="4" xfId="9" applyFont="1" applyFill="1" applyBorder="1">
      <alignment vertical="center"/>
    </xf>
    <xf numFmtId="38" fontId="5" fillId="2" borderId="0" xfId="9" applyFont="1" applyFill="1">
      <alignment vertical="center"/>
    </xf>
    <xf numFmtId="0" fontId="32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76" fontId="3" fillId="6" borderId="12" xfId="0" applyNumberFormat="1" applyFont="1" applyFill="1" applyBorder="1" applyAlignment="1">
      <alignment horizontal="center" vertical="center" wrapText="1"/>
    </xf>
    <xf numFmtId="183" fontId="3" fillId="6" borderId="1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/>
    <xf numFmtId="0" fontId="5" fillId="4" borderId="4" xfId="0" applyFont="1" applyFill="1" applyBorder="1" applyAlignment="1"/>
    <xf numFmtId="0" fontId="5" fillId="11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3" fontId="5" fillId="0" borderId="4" xfId="0" applyNumberFormat="1" applyFont="1" applyBorder="1">
      <alignment vertical="center"/>
    </xf>
    <xf numFmtId="38" fontId="5" fillId="3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38" fontId="5" fillId="13" borderId="0" xfId="9" applyFont="1" applyFill="1" applyBorder="1">
      <alignment vertical="center"/>
    </xf>
    <xf numFmtId="176" fontId="5" fillId="6" borderId="0" xfId="0" applyNumberFormat="1" applyFont="1" applyFill="1">
      <alignment vertical="center"/>
    </xf>
    <xf numFmtId="38" fontId="5" fillId="11" borderId="0" xfId="9" applyFont="1" applyFill="1">
      <alignment vertical="center"/>
    </xf>
    <xf numFmtId="38" fontId="5" fillId="11" borderId="0" xfId="9" applyFont="1" applyFill="1" applyBorder="1">
      <alignment vertical="center"/>
    </xf>
    <xf numFmtId="38" fontId="5" fillId="11" borderId="0" xfId="0" applyNumberFormat="1" applyFont="1" applyFill="1">
      <alignment vertical="center"/>
    </xf>
    <xf numFmtId="38" fontId="5" fillId="6" borderId="0" xfId="0" applyNumberFormat="1" applyFont="1" applyFill="1">
      <alignment vertical="center"/>
    </xf>
    <xf numFmtId="38" fontId="5" fillId="6" borderId="3" xfId="9" applyFont="1" applyFill="1" applyBorder="1">
      <alignment vertical="center"/>
    </xf>
    <xf numFmtId="3" fontId="3" fillId="11" borderId="0" xfId="0" applyNumberFormat="1" applyFont="1" applyFill="1" applyAlignment="1">
      <alignment horizontal="right"/>
    </xf>
    <xf numFmtId="0" fontId="3" fillId="11" borderId="0" xfId="0" applyFont="1" applyFill="1" applyAlignment="1"/>
    <xf numFmtId="3" fontId="5" fillId="6" borderId="0" xfId="0" applyNumberFormat="1" applyFont="1" applyFill="1">
      <alignment vertical="center"/>
    </xf>
    <xf numFmtId="3" fontId="5" fillId="6" borderId="3" xfId="0" applyNumberFormat="1" applyFont="1" applyFill="1" applyBorder="1">
      <alignment vertical="center"/>
    </xf>
    <xf numFmtId="3" fontId="5" fillId="6" borderId="4" xfId="0" applyNumberFormat="1" applyFont="1" applyFill="1" applyBorder="1">
      <alignment vertical="center"/>
    </xf>
    <xf numFmtId="176" fontId="5" fillId="6" borderId="3" xfId="0" applyNumberFormat="1" applyFont="1" applyFill="1" applyBorder="1">
      <alignment vertical="center"/>
    </xf>
    <xf numFmtId="176" fontId="5" fillId="6" borderId="4" xfId="0" applyNumberFormat="1" applyFont="1" applyFill="1" applyBorder="1">
      <alignment vertical="center"/>
    </xf>
    <xf numFmtId="3" fontId="3" fillId="6" borderId="2" xfId="0" applyNumberFormat="1" applyFont="1" applyFill="1" applyBorder="1" applyAlignment="1">
      <alignment horizontal="right"/>
    </xf>
    <xf numFmtId="3" fontId="3" fillId="6" borderId="0" xfId="0" applyNumberFormat="1" applyFont="1" applyFill="1" applyAlignment="1">
      <alignment horizontal="right"/>
    </xf>
    <xf numFmtId="0" fontId="5" fillId="0" borderId="2" xfId="0" applyFont="1" applyBorder="1">
      <alignment vertical="center"/>
    </xf>
    <xf numFmtId="0" fontId="33" fillId="0" borderId="0" xfId="18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33" fillId="0" borderId="4" xfId="18" applyFont="1" applyBorder="1">
      <alignment vertical="center"/>
    </xf>
    <xf numFmtId="0" fontId="5" fillId="0" borderId="9" xfId="0" applyFont="1" applyBorder="1">
      <alignment vertical="center"/>
    </xf>
    <xf numFmtId="38" fontId="5" fillId="0" borderId="0" xfId="9" applyFont="1" applyAlignment="1"/>
    <xf numFmtId="38" fontId="5" fillId="0" borderId="0" xfId="0" applyNumberFormat="1" applyFont="1" applyAlignment="1">
      <alignment wrapText="1"/>
    </xf>
    <xf numFmtId="55" fontId="5" fillId="2" borderId="0" xfId="0" applyNumberFormat="1" applyFont="1" applyFill="1" applyAlignment="1"/>
    <xf numFmtId="38" fontId="5" fillId="0" borderId="3" xfId="9" applyFont="1" applyBorder="1" applyAlignment="1"/>
    <xf numFmtId="38" fontId="5" fillId="0" borderId="0" xfId="9" applyFont="1" applyBorder="1" applyAlignment="1"/>
    <xf numFmtId="38" fontId="5" fillId="0" borderId="4" xfId="9" applyFont="1" applyBorder="1" applyAlignment="1"/>
    <xf numFmtId="0" fontId="32" fillId="0" borderId="1" xfId="0" applyFont="1" applyBorder="1" applyAlignment="1"/>
    <xf numFmtId="0" fontId="32" fillId="0" borderId="1" xfId="0" applyFont="1" applyBorder="1" applyAlignment="1">
      <alignment wrapText="1"/>
    </xf>
    <xf numFmtId="55" fontId="5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38" fontId="3" fillId="0" borderId="3" xfId="9" applyFont="1" applyFill="1" applyBorder="1" applyAlignment="1">
      <alignment horizontal="center"/>
    </xf>
    <xf numFmtId="183" fontId="3" fillId="0" borderId="1" xfId="0" applyNumberFormat="1" applyFont="1" applyBorder="1" applyAlignment="1">
      <alignment horizontal="center" vertical="center"/>
    </xf>
    <xf numFmtId="183" fontId="3" fillId="0" borderId="10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3" borderId="14" xfId="0" applyFont="1" applyFill="1" applyBorder="1">
      <alignment vertical="center"/>
    </xf>
    <xf numFmtId="0" fontId="34" fillId="0" borderId="13" xfId="18" applyFont="1" applyBorder="1">
      <alignment vertical="center"/>
    </xf>
    <xf numFmtId="0" fontId="32" fillId="0" borderId="15" xfId="0" applyFont="1" applyBorder="1">
      <alignment vertical="center"/>
    </xf>
    <xf numFmtId="0" fontId="32" fillId="3" borderId="15" xfId="0" applyFont="1" applyFill="1" applyBorder="1">
      <alignment vertical="center"/>
    </xf>
    <xf numFmtId="0" fontId="34" fillId="0" borderId="8" xfId="18" applyFont="1" applyBorder="1">
      <alignment vertical="center"/>
    </xf>
    <xf numFmtId="0" fontId="34" fillId="6" borderId="8" xfId="18" applyFont="1" applyFill="1" applyBorder="1">
      <alignment vertical="center"/>
    </xf>
    <xf numFmtId="0" fontId="34" fillId="0" borderId="15" xfId="18" applyFont="1" applyBorder="1">
      <alignment vertical="center"/>
    </xf>
    <xf numFmtId="0" fontId="32" fillId="6" borderId="8" xfId="0" applyFont="1" applyFill="1" applyBorder="1">
      <alignment vertical="center"/>
    </xf>
    <xf numFmtId="0" fontId="34" fillId="0" borderId="16" xfId="18" applyFont="1" applyBorder="1">
      <alignment vertical="center"/>
    </xf>
    <xf numFmtId="0" fontId="34" fillId="0" borderId="9" xfId="18" applyFont="1" applyBorder="1">
      <alignment vertical="center"/>
    </xf>
    <xf numFmtId="0" fontId="32" fillId="6" borderId="9" xfId="0" applyFont="1" applyFill="1" applyBorder="1">
      <alignment vertical="center"/>
    </xf>
    <xf numFmtId="0" fontId="32" fillId="0" borderId="16" xfId="0" applyFont="1" applyBorder="1">
      <alignment vertical="center"/>
    </xf>
    <xf numFmtId="38" fontId="5" fillId="0" borderId="0" xfId="0" applyNumberFormat="1" applyFont="1" applyBorder="1">
      <alignment vertical="center"/>
    </xf>
  </cellXfs>
  <cellStyles count="20">
    <cellStyle name="パーセント 2" xfId="2" xr:uid="{A78CB76C-0E9D-42E9-A3B6-B1930C47B1C1}"/>
    <cellStyle name="ハイパーリンク" xfId="18" builtinId="8"/>
    <cellStyle name="桁区切り" xfId="9" builtinId="6"/>
    <cellStyle name="桁区切り 2" xfId="1" xr:uid="{E20071D5-8102-40CB-91CE-751BF4E4ECF8}"/>
    <cellStyle name="桁区切り 2 2" xfId="4" xr:uid="{8739F2D1-FCB2-4E8F-B60F-39C6FBB21C40}"/>
    <cellStyle name="桁区切り 4" xfId="15" xr:uid="{244C7758-DA12-4D3F-8787-357BBD5A1D1C}"/>
    <cellStyle name="標準" xfId="0" builtinId="0"/>
    <cellStyle name="標準 2" xfId="5" xr:uid="{FD521C00-8D08-443D-8AAE-3D156C853FF0}"/>
    <cellStyle name="標準 2 2" xfId="7" xr:uid="{3609321F-26F6-4C9E-97B2-93CFA027AFA0}"/>
    <cellStyle name="標準 2 3" xfId="8" xr:uid="{35B5C89C-A220-4FE0-A147-388A76CC9904}"/>
    <cellStyle name="標準 3" xfId="6" xr:uid="{CA004173-76FE-4A01-9046-57EBDE46F53D}"/>
    <cellStyle name="標準 5" xfId="3" xr:uid="{A23BC94F-4126-4D48-97A7-7ED43D650F7A}"/>
    <cellStyle name="標準_2001市町のすがた" xfId="17" xr:uid="{7B5C4418-44F6-4C5B-B2D4-BED4302B616D}"/>
    <cellStyle name="標準_H25人口要覧レイアウトサンプル" xfId="19" xr:uid="{D4962F33-1F30-4C57-8005-0E071273BB0A}"/>
    <cellStyle name="標準_t070216" xfId="10" xr:uid="{AD2DC197-3DDE-40C1-9328-61FE464AC161}"/>
    <cellStyle name="標準_t080216" xfId="14" xr:uid="{5F8145B0-CA25-4167-A45C-F9F322E90E6B}"/>
    <cellStyle name="標準_t100216" xfId="12" xr:uid="{4DFA12D6-74B7-4BDD-AD94-80ED01E4FCA7}"/>
    <cellStyle name="標準_T120203a" xfId="11" xr:uid="{C86462D4-CAD7-406B-B5BD-C51C4CE286E3}"/>
    <cellStyle name="標準_t90216" xfId="13" xr:uid="{2384A078-EF57-4BD8-870C-A80BA3FA8BCF}"/>
    <cellStyle name="標準_市町C3" xfId="16" xr:uid="{4E69FA98-2934-4127-BFE8-B6C66CBF797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2" name="テキスト 67">
          <a:extLst>
            <a:ext uri="{FF2B5EF4-FFF2-40B4-BE49-F238E27FC236}">
              <a16:creationId xmlns:a16="http://schemas.microsoft.com/office/drawing/2014/main" id="{1A2BF399-A815-4725-9AFC-52A38643830D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3" name="テキスト 96">
          <a:extLst>
            <a:ext uri="{FF2B5EF4-FFF2-40B4-BE49-F238E27FC236}">
              <a16:creationId xmlns:a16="http://schemas.microsoft.com/office/drawing/2014/main" id="{8F93C4BE-A672-4973-A70B-CC6A5E2BC3D3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0</xdr:row>
      <xdr:rowOff>0</xdr:rowOff>
    </xdr:from>
    <xdr:to>
      <xdr:col>25</xdr:col>
      <xdr:colOff>76200</xdr:colOff>
      <xdr:row>1</xdr:row>
      <xdr:rowOff>31750</xdr:rowOff>
    </xdr:to>
    <xdr:sp macro="" textlink="">
      <xdr:nvSpPr>
        <xdr:cNvPr id="4" name="テキスト 96">
          <a:extLst>
            <a:ext uri="{FF2B5EF4-FFF2-40B4-BE49-F238E27FC236}">
              <a16:creationId xmlns:a16="http://schemas.microsoft.com/office/drawing/2014/main" id="{7B62FBFF-05A1-44A4-AFB7-085AB687803D}"/>
            </a:ext>
          </a:extLst>
        </xdr:cNvPr>
        <xdr:cNvSpPr txBox="1">
          <a:spLocks noChangeArrowheads="1"/>
        </xdr:cNvSpPr>
      </xdr:nvSpPr>
      <xdr:spPr bwMode="auto">
        <a:xfrm>
          <a:off x="158623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5" name="テキスト 96">
          <a:extLst>
            <a:ext uri="{FF2B5EF4-FFF2-40B4-BE49-F238E27FC236}">
              <a16:creationId xmlns:a16="http://schemas.microsoft.com/office/drawing/2014/main" id="{6272814E-B488-4CC5-BB88-3C6F738C2959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6" name="テキスト 67">
          <a:extLst>
            <a:ext uri="{FF2B5EF4-FFF2-40B4-BE49-F238E27FC236}">
              <a16:creationId xmlns:a16="http://schemas.microsoft.com/office/drawing/2014/main" id="{46F9CDFB-7039-458D-B52D-740A228ED800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76200</xdr:colOff>
      <xdr:row>41</xdr:row>
      <xdr:rowOff>31750</xdr:rowOff>
    </xdr:to>
    <xdr:sp macro="" textlink="">
      <xdr:nvSpPr>
        <xdr:cNvPr id="7" name="テキスト 96">
          <a:extLst>
            <a:ext uri="{FF2B5EF4-FFF2-40B4-BE49-F238E27FC236}">
              <a16:creationId xmlns:a16="http://schemas.microsoft.com/office/drawing/2014/main" id="{574DB0C6-CF7D-4610-8390-42EB6B048B67}"/>
            </a:ext>
          </a:extLst>
        </xdr:cNvPr>
        <xdr:cNvSpPr txBox="1">
          <a:spLocks noChangeArrowheads="1"/>
        </xdr:cNvSpPr>
      </xdr:nvSpPr>
      <xdr:spPr bwMode="auto">
        <a:xfrm>
          <a:off x="15862300" y="75628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7767-1BDC-4EA4-B52C-0CC2971F0290}">
  <sheetPr>
    <tabColor theme="7" tint="0.59999389629810485"/>
  </sheetPr>
  <dimension ref="A1:M20"/>
  <sheetViews>
    <sheetView workbookViewId="0">
      <selection activeCell="F4" sqref="F4"/>
    </sheetView>
  </sheetViews>
  <sheetFormatPr defaultColWidth="9" defaultRowHeight="13"/>
  <cols>
    <col min="1" max="1" width="4.33203125" style="4" customWidth="1"/>
    <col min="2" max="2" width="19.75" style="4" customWidth="1"/>
    <col min="3" max="3" width="9" style="4"/>
    <col min="4" max="4" width="31.08203125" style="4" customWidth="1"/>
    <col min="5" max="6" width="9" style="4"/>
    <col min="7" max="7" width="13.75" style="4" customWidth="1"/>
    <col min="8" max="8" width="3.75" style="4" customWidth="1"/>
    <col min="9" max="12" width="8.58203125" style="4" customWidth="1"/>
    <col min="13" max="16384" width="9" style="4"/>
  </cols>
  <sheetData>
    <row r="1" spans="1:13" ht="18" customHeight="1">
      <c r="A1" s="14" t="s">
        <v>774</v>
      </c>
      <c r="B1" s="36"/>
      <c r="C1" s="36"/>
      <c r="E1" s="35" t="s">
        <v>146</v>
      </c>
      <c r="F1" s="36"/>
      <c r="G1" s="37" t="s">
        <v>1229</v>
      </c>
      <c r="H1" s="350"/>
    </row>
    <row r="2" spans="1:13" ht="18" customHeight="1">
      <c r="A2" s="39"/>
      <c r="B2" s="40" t="s">
        <v>147</v>
      </c>
      <c r="C2" s="471" t="s">
        <v>150</v>
      </c>
      <c r="D2" s="471"/>
      <c r="E2" s="472" t="s">
        <v>148</v>
      </c>
      <c r="F2" s="473"/>
      <c r="G2" s="352" t="s">
        <v>149</v>
      </c>
      <c r="H2" s="351"/>
      <c r="I2" s="499" t="s">
        <v>792</v>
      </c>
      <c r="J2" s="500"/>
      <c r="K2" s="500"/>
      <c r="L2" s="501"/>
      <c r="M2" s="502" t="s">
        <v>793</v>
      </c>
    </row>
    <row r="3" spans="1:13" ht="18" customHeight="1">
      <c r="A3" s="306">
        <v>1</v>
      </c>
      <c r="B3" s="307" t="s">
        <v>153</v>
      </c>
      <c r="C3" s="5" t="s">
        <v>151</v>
      </c>
      <c r="D3" s="15" t="s">
        <v>152</v>
      </c>
      <c r="E3" s="344" t="s">
        <v>480</v>
      </c>
      <c r="F3" s="308" t="s">
        <v>1230</v>
      </c>
      <c r="G3" s="353"/>
      <c r="I3" s="503"/>
      <c r="J3" s="504">
        <v>2001</v>
      </c>
      <c r="K3" s="504">
        <v>2011</v>
      </c>
      <c r="L3" s="504">
        <v>2021</v>
      </c>
      <c r="M3" s="505"/>
    </row>
    <row r="4" spans="1:13" ht="15" customHeight="1">
      <c r="A4" s="167" t="s">
        <v>760</v>
      </c>
      <c r="I4" s="506"/>
      <c r="J4" s="507">
        <v>2002</v>
      </c>
      <c r="K4" s="507">
        <v>2012</v>
      </c>
      <c r="L4" s="507">
        <v>2022</v>
      </c>
      <c r="M4" s="505"/>
    </row>
    <row r="5" spans="1:13">
      <c r="I5" s="506"/>
      <c r="J5" s="507">
        <v>2003</v>
      </c>
      <c r="K5" s="507">
        <v>2013</v>
      </c>
      <c r="L5" s="507">
        <v>2023</v>
      </c>
      <c r="M5" s="505"/>
    </row>
    <row r="6" spans="1:13">
      <c r="I6" s="506"/>
      <c r="J6" s="507">
        <v>2004</v>
      </c>
      <c r="K6" s="507">
        <v>2014</v>
      </c>
      <c r="L6" s="508">
        <v>2024</v>
      </c>
      <c r="M6" s="505"/>
    </row>
    <row r="7" spans="1:13">
      <c r="I7" s="509">
        <v>1995</v>
      </c>
      <c r="J7" s="507">
        <v>2005</v>
      </c>
      <c r="K7" s="507">
        <v>2015</v>
      </c>
      <c r="L7" s="508">
        <v>2025</v>
      </c>
      <c r="M7" s="505"/>
    </row>
    <row r="8" spans="1:13">
      <c r="I8" s="509">
        <v>1996</v>
      </c>
      <c r="J8" s="507">
        <v>2006</v>
      </c>
      <c r="K8" s="507">
        <v>2016</v>
      </c>
      <c r="L8" s="510"/>
      <c r="M8" s="505"/>
    </row>
    <row r="9" spans="1:13">
      <c r="G9" s="4" t="s">
        <v>998</v>
      </c>
      <c r="I9" s="509">
        <v>1997</v>
      </c>
      <c r="J9" s="507">
        <v>2007</v>
      </c>
      <c r="K9" s="507">
        <v>2017</v>
      </c>
      <c r="L9" s="510"/>
      <c r="M9" s="505"/>
    </row>
    <row r="10" spans="1:13">
      <c r="I10" s="509">
        <v>1998</v>
      </c>
      <c r="J10" s="507">
        <v>2008</v>
      </c>
      <c r="K10" s="507">
        <v>2018</v>
      </c>
      <c r="L10" s="510"/>
      <c r="M10" s="505"/>
    </row>
    <row r="11" spans="1:13">
      <c r="I11" s="509">
        <v>1999</v>
      </c>
      <c r="J11" s="507">
        <v>2009</v>
      </c>
      <c r="K11" s="507">
        <v>2019</v>
      </c>
      <c r="L11" s="510"/>
      <c r="M11" s="505"/>
    </row>
    <row r="12" spans="1:13">
      <c r="D12" s="4" t="s">
        <v>1030</v>
      </c>
      <c r="I12" s="511">
        <v>2000</v>
      </c>
      <c r="J12" s="512">
        <v>2010</v>
      </c>
      <c r="K12" s="512">
        <v>2020</v>
      </c>
      <c r="L12" s="513"/>
      <c r="M12" s="514"/>
    </row>
    <row r="13" spans="1:13">
      <c r="I13" s="209"/>
      <c r="J13" s="209"/>
      <c r="K13" s="209"/>
      <c r="L13" s="209"/>
    </row>
    <row r="14" spans="1:13">
      <c r="H14" s="306"/>
      <c r="I14" s="15" t="s">
        <v>1029</v>
      </c>
      <c r="J14" s="307"/>
    </row>
    <row r="15" spans="1:13">
      <c r="H15" s="456">
        <v>1</v>
      </c>
      <c r="I15" s="457" t="s">
        <v>1023</v>
      </c>
      <c r="J15" s="458"/>
    </row>
    <row r="16" spans="1:13">
      <c r="H16" s="456">
        <v>2</v>
      </c>
      <c r="I16" s="457" t="s">
        <v>1024</v>
      </c>
      <c r="J16" s="458"/>
    </row>
    <row r="17" spans="8:10">
      <c r="H17" s="456">
        <v>3</v>
      </c>
      <c r="I17" s="457" t="s">
        <v>1025</v>
      </c>
      <c r="J17" s="458"/>
    </row>
    <row r="18" spans="8:10">
      <c r="H18" s="456">
        <v>4</v>
      </c>
      <c r="I18" s="457" t="s">
        <v>1026</v>
      </c>
      <c r="J18" s="458"/>
    </row>
    <row r="19" spans="8:10">
      <c r="H19" s="456">
        <v>5</v>
      </c>
      <c r="I19" s="457" t="s">
        <v>1027</v>
      </c>
      <c r="J19" s="458"/>
    </row>
    <row r="20" spans="8:10">
      <c r="H20" s="459">
        <v>6</v>
      </c>
      <c r="I20" s="460" t="s">
        <v>1028</v>
      </c>
      <c r="J20" s="461"/>
    </row>
  </sheetData>
  <mergeCells count="3">
    <mergeCell ref="C2:D2"/>
    <mergeCell ref="E2:F2"/>
    <mergeCell ref="I2:L2"/>
  </mergeCells>
  <phoneticPr fontId="1"/>
  <hyperlinks>
    <hyperlink ref="I7" location="'95'!A1" display="'95'!A1" xr:uid="{A856605A-E1B0-4174-B057-1E52183A9B21}"/>
    <hyperlink ref="I8" location="'96'!A1" display="'96'!A1" xr:uid="{FDFA9CB6-FB2B-4FF3-8B9E-2CF3AB477AA3}"/>
    <hyperlink ref="I9" location="'97'!A1" display="'97'!A1" xr:uid="{AC572595-1713-4BCB-A79D-1971EF092DA6}"/>
    <hyperlink ref="I10" location="'98'!A1" display="'98'!A1" xr:uid="{817ECC36-084A-4715-8486-745F40584545}"/>
    <hyperlink ref="I11" location="'99'!A1" display="'99'!A1" xr:uid="{37542C82-E7A1-4893-A359-CA2A2407ED4D}"/>
    <hyperlink ref="I12" location="'00'!A1" display="'00'!A1" xr:uid="{50996598-4035-4E28-B6FD-ACD0918BBCEB}"/>
    <hyperlink ref="J3" location="'01'!A1" display="'01'!A1" xr:uid="{A0032CE5-9C90-42C7-AC44-B28258A3103E}"/>
    <hyperlink ref="J4" location="'02'!A1" display="'02'!A1" xr:uid="{433935BE-9BD9-4560-98EE-EC3193A139D3}"/>
    <hyperlink ref="J5" location="'03'!A1" display="'03'!A1" xr:uid="{87BF3E78-97B3-4218-B9CE-D7040A4A802B}"/>
    <hyperlink ref="J6" location="'04'!A1" display="'04'!A1" xr:uid="{1A09B234-EAE9-4A8C-B45D-EAC633301BD3}"/>
    <hyperlink ref="J7" location="'05'!A1" display="'05'!A1" xr:uid="{7AD277F7-F9DB-4AB3-AF0E-87B429783D5A}"/>
    <hyperlink ref="J8" location="'06'!A1" display="'06'!A1" xr:uid="{AAB07008-DB54-4629-B001-3BD95145E04C}"/>
    <hyperlink ref="J9" location="'07'!A1" display="'07'!A1" xr:uid="{02A97B70-95E9-4D75-85C1-C6FC79AD8E4A}"/>
    <hyperlink ref="J10" location="'08'!A1" display="'08'!A1" xr:uid="{C8E5ECBF-BCBC-4DAA-9838-A61D3B1A344C}"/>
    <hyperlink ref="J11" location="'09'!A1" display="'09'!A1" xr:uid="{E47E822A-B317-47AF-A536-9D98640F7117}"/>
    <hyperlink ref="J12" location="'10'!A1" display="'10'!A1" xr:uid="{6A176DA6-860C-4718-937D-A899B7C07EF8}"/>
    <hyperlink ref="K3" location="'11'!A1" display="'11'!A1" xr:uid="{9A4DF0A4-525F-4392-97FA-B73AB1876A3B}"/>
    <hyperlink ref="K4" location="'12'!A1" display="'12'!A1" xr:uid="{5A8CEC9D-FC59-4D78-A2A6-CA083A9B5196}"/>
    <hyperlink ref="K5" location="'13'!A1" display="'13'!A1" xr:uid="{D7A0EADC-8BA5-4B04-A051-FC9AAFF3F593}"/>
    <hyperlink ref="K6" location="'14'!A1" display="'14'!A1" xr:uid="{E6339572-A8B8-4BC0-B643-A757B5F92862}"/>
    <hyperlink ref="K7" location="'15'!A1" display="'15'!A1" xr:uid="{96D2C25F-2A9F-4252-9F07-ACC81836D6A3}"/>
    <hyperlink ref="K8" location="'16'!A1" display="'16'!A1" xr:uid="{BCF91C2C-A3D8-4A06-9B89-CBBB8DAA22C7}"/>
    <hyperlink ref="K9" location="'17'!A1" display="'17'!A1" xr:uid="{21C2F215-CCBE-4237-A3CB-AFF58192A1DB}"/>
    <hyperlink ref="K10" location="'18'!A1" display="'18'!A1" xr:uid="{538BFD9C-EEC7-452A-AEFC-E483B3EB7926}"/>
    <hyperlink ref="K11" location="'19'!A1" display="'19'!A1" xr:uid="{198D7DAE-4D24-4C04-A856-4306DFF9C1BC}"/>
    <hyperlink ref="K12" location="'20'!A1" display="'20'!A1" xr:uid="{2A8D1082-859A-4EE5-A141-B50C16960F83}"/>
    <hyperlink ref="L3" location="'21'!A1" display="'21'!A1" xr:uid="{C9DA307C-6ED7-43CC-A14F-848245367FF3}"/>
    <hyperlink ref="L4" location="'22'!A1" display="'22'!A1" xr:uid="{C251B4F1-8FAA-46FA-8074-E530BB158C7C}"/>
    <hyperlink ref="L5" location="'23'!A1" display="'23'!A1" xr:uid="{1722E889-E4EB-4A5D-ABF8-793E80DF7B93}"/>
    <hyperlink ref="I15" location="'1韓国'!A1" display="韓国" xr:uid="{010D3E86-A099-4E3D-82A2-E3AE64ACE860}"/>
    <hyperlink ref="I16" location="'2ベトナム'!A1" display="ベトナム" xr:uid="{5BBBA8A0-987D-4DEA-AE94-2D08CCC30B85}"/>
    <hyperlink ref="I17" location="'3中国'!A1" display="中国" xr:uid="{15B9A530-D806-4444-BE1E-3274608C9B4B}"/>
    <hyperlink ref="I18" location="'4ネパール'!A1" display="ネパール" xr:uid="{3FDB8997-4B5F-4931-BA65-3E7C409C427F}"/>
    <hyperlink ref="I19" location="'5フィリピン'!A1" display="フィリピン" xr:uid="{D8B9F197-20C7-45A5-8928-ADC4F8729A2C}"/>
    <hyperlink ref="I20" location="'6インドネシア'!A1" display="インドネシア" xr:uid="{42A25B03-C6CC-4AA9-A06A-4F3599FA2F76}"/>
    <hyperlink ref="L6" location="'24'!A1" display="'24'!A1" xr:uid="{B6305783-EDF7-46A2-874D-5C275C468771}"/>
    <hyperlink ref="L7" location="'25_6'!A1" display="'25_6'!A1" xr:uid="{0067B3E7-E571-4088-8D40-D81525A3A1E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5E984-8603-42A9-8AB6-0481FF9CAC97}">
  <sheetPr>
    <tabColor theme="5" tint="0.79998168889431442"/>
  </sheetPr>
  <dimension ref="A1:AG55"/>
  <sheetViews>
    <sheetView workbookViewId="0">
      <pane xSplit="2" ySplit="2" topLeftCell="AD36" activePane="bottomRight" state="frozen"/>
      <selection pane="topRight" activeCell="C1" sqref="C1"/>
      <selection pane="bottomLeft" activeCell="A3" sqref="A3"/>
      <selection pane="bottomRight" activeCell="AF54" sqref="AF54:AG54"/>
    </sheetView>
  </sheetViews>
  <sheetFormatPr defaultColWidth="9" defaultRowHeight="13"/>
  <cols>
    <col min="1" max="1" width="5.83203125" style="4" customWidth="1"/>
    <col min="2" max="2" width="10.08203125" style="4" customWidth="1"/>
    <col min="3" max="7" width="9" style="4" hidden="1" customWidth="1"/>
    <col min="8" max="22" width="9" style="4" customWidth="1"/>
    <col min="23" max="16384" width="9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3">
      <c r="A2" s="414" t="s">
        <v>1005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25" t="s">
        <v>473</v>
      </c>
      <c r="I2" s="425" t="s">
        <v>474</v>
      </c>
      <c r="J2" s="425" t="s">
        <v>475</v>
      </c>
      <c r="K2" s="425" t="s">
        <v>476</v>
      </c>
      <c r="L2" s="425" t="s">
        <v>477</v>
      </c>
      <c r="M2" s="425" t="s">
        <v>478</v>
      </c>
      <c r="N2" s="183" t="s">
        <v>110</v>
      </c>
      <c r="O2" s="183" t="s">
        <v>111</v>
      </c>
      <c r="P2" s="183" t="s">
        <v>112</v>
      </c>
      <c r="Q2" s="414" t="s">
        <v>113</v>
      </c>
      <c r="R2" s="183" t="s">
        <v>114</v>
      </c>
      <c r="S2" s="183" t="s">
        <v>115</v>
      </c>
      <c r="T2" s="183" t="s">
        <v>116</v>
      </c>
      <c r="U2" s="414" t="s">
        <v>117</v>
      </c>
      <c r="V2" s="414" t="s">
        <v>118</v>
      </c>
      <c r="W2" s="414" t="s">
        <v>119</v>
      </c>
      <c r="X2" s="414" t="s">
        <v>120</v>
      </c>
      <c r="Y2" s="414" t="s">
        <v>121</v>
      </c>
      <c r="Z2" s="414" t="s">
        <v>122</v>
      </c>
      <c r="AA2" s="414" t="s">
        <v>123</v>
      </c>
      <c r="AB2" s="414" t="s">
        <v>124</v>
      </c>
      <c r="AC2" s="414" t="s">
        <v>125</v>
      </c>
      <c r="AD2" s="414" t="s">
        <v>126</v>
      </c>
      <c r="AE2" s="414" t="s">
        <v>822</v>
      </c>
      <c r="AF2" s="312" t="s">
        <v>1228</v>
      </c>
      <c r="AG2" s="470">
        <v>45809</v>
      </c>
    </row>
    <row r="3" spans="1:33">
      <c r="A3" s="7" t="s">
        <v>46</v>
      </c>
      <c r="B3" s="8" t="s">
        <v>3</v>
      </c>
      <c r="C3" s="15"/>
      <c r="D3" s="15"/>
      <c r="E3" s="15"/>
      <c r="F3" s="15"/>
      <c r="G3" s="15"/>
      <c r="H3" s="365">
        <f>SUM(H5:H53)</f>
        <v>15791</v>
      </c>
      <c r="I3" s="365">
        <f t="shared" ref="I3:AE3" si="0">SUM(I5:I53)</f>
        <v>17477</v>
      </c>
      <c r="J3" s="365">
        <f t="shared" si="0"/>
        <v>18992</v>
      </c>
      <c r="K3" s="365">
        <f t="shared" si="0"/>
        <v>20191</v>
      </c>
      <c r="L3" s="365">
        <f t="shared" si="0"/>
        <v>20864</v>
      </c>
      <c r="M3" s="365">
        <f t="shared" si="0"/>
        <v>22178</v>
      </c>
      <c r="N3" s="365">
        <f t="shared" si="0"/>
        <v>22723</v>
      </c>
      <c r="O3" s="365">
        <f t="shared" si="0"/>
        <v>23587</v>
      </c>
      <c r="P3" s="365">
        <f t="shared" si="0"/>
        <v>24742</v>
      </c>
      <c r="Q3" s="365">
        <f t="shared" si="0"/>
        <v>25760</v>
      </c>
      <c r="R3" s="365">
        <f t="shared" si="0"/>
        <v>25600</v>
      </c>
      <c r="S3" s="365">
        <f t="shared" si="0"/>
        <v>25306</v>
      </c>
      <c r="T3" s="365">
        <f t="shared" si="0"/>
        <v>24338</v>
      </c>
      <c r="U3" s="365">
        <f t="shared" si="0"/>
        <v>23712</v>
      </c>
      <c r="V3" s="365">
        <f t="shared" si="0"/>
        <v>23151</v>
      </c>
      <c r="W3" s="365">
        <f t="shared" si="0"/>
        <v>22519</v>
      </c>
      <c r="X3" s="365">
        <f t="shared" si="0"/>
        <v>22727</v>
      </c>
      <c r="Y3" s="365">
        <f t="shared" si="0"/>
        <v>23153</v>
      </c>
      <c r="Z3" s="365">
        <f t="shared" si="0"/>
        <v>23670</v>
      </c>
      <c r="AA3" s="365">
        <f t="shared" si="0"/>
        <v>24496</v>
      </c>
      <c r="AB3" s="365">
        <f t="shared" si="0"/>
        <v>23258</v>
      </c>
      <c r="AC3" s="365">
        <f t="shared" si="0"/>
        <v>21804</v>
      </c>
      <c r="AD3" s="365">
        <f t="shared" si="0"/>
        <v>22411</v>
      </c>
      <c r="AE3" s="365">
        <f t="shared" si="0"/>
        <v>23396</v>
      </c>
      <c r="AF3" s="186">
        <f>'24'!Y4</f>
        <v>24081</v>
      </c>
      <c r="AG3" s="186">
        <f>'25_6'!Y4</f>
        <v>24972</v>
      </c>
    </row>
    <row r="4" spans="1:33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'00'!E122</f>
        <v>9963</v>
      </c>
      <c r="I4" s="365">
        <f>'01'!F121</f>
        <v>10765</v>
      </c>
      <c r="J4" s="365">
        <f>'02'!F121</f>
        <v>11635</v>
      </c>
      <c r="K4" s="19">
        <f>'03'!F121</f>
        <v>12254</v>
      </c>
      <c r="L4" s="19">
        <f>'04'!F113</f>
        <v>12117</v>
      </c>
      <c r="M4" s="19">
        <f>'05'!F83</f>
        <v>12482</v>
      </c>
      <c r="N4" s="19">
        <f>'06'!E20</f>
        <v>12606</v>
      </c>
      <c r="O4" s="412">
        <f>'07'!E20</f>
        <v>12623</v>
      </c>
      <c r="P4" s="412">
        <f>'08'!E20</f>
        <v>13114</v>
      </c>
      <c r="Q4" s="433">
        <f>'09'!E20</f>
        <v>14105</v>
      </c>
      <c r="R4" s="19">
        <f>'10'!E20</f>
        <v>14349</v>
      </c>
      <c r="S4" s="19">
        <f>'11'!E20</f>
        <v>14338</v>
      </c>
      <c r="T4" s="19">
        <f>'12'!D20</f>
        <v>13662</v>
      </c>
      <c r="U4" s="19">
        <f>'13'!D20</f>
        <v>13335</v>
      </c>
      <c r="V4" s="19">
        <f>'14'!D20</f>
        <v>13040</v>
      </c>
      <c r="W4" s="19">
        <f>'15'!D20</f>
        <v>12990</v>
      </c>
      <c r="X4" s="19">
        <f>'16'!D20</f>
        <v>13211</v>
      </c>
      <c r="Y4" s="19">
        <f>'17'!D20</f>
        <v>13464</v>
      </c>
      <c r="Z4" s="19">
        <f>'18'!D20</f>
        <v>13623</v>
      </c>
      <c r="AA4" s="19">
        <f>'19'!D20</f>
        <v>13906</v>
      </c>
      <c r="AB4" s="19">
        <f>'20'!D20</f>
        <v>13304</v>
      </c>
      <c r="AC4" s="19">
        <f>'21'!D20</f>
        <v>12603</v>
      </c>
      <c r="AD4" s="19">
        <f>'22'!D20</f>
        <v>13301</v>
      </c>
      <c r="AE4" s="19">
        <f>'23'!U7</f>
        <v>13965</v>
      </c>
      <c r="AF4" s="186">
        <f>'24'!Y5</f>
        <v>14472</v>
      </c>
      <c r="AG4" s="186">
        <f>'25_6'!Y5</f>
        <v>15033</v>
      </c>
    </row>
    <row r="5" spans="1:33">
      <c r="A5" s="2" t="s">
        <v>48</v>
      </c>
      <c r="B5" s="3" t="s">
        <v>97</v>
      </c>
      <c r="H5" s="16">
        <f>'00'!E123</f>
        <v>778</v>
      </c>
      <c r="I5" s="186">
        <f>'01'!F122</f>
        <v>844</v>
      </c>
      <c r="J5" s="186">
        <f>'02'!F122</f>
        <v>875</v>
      </c>
      <c r="K5" s="16">
        <f>'03'!F122</f>
        <v>935</v>
      </c>
      <c r="L5" s="16">
        <f>'04'!F114</f>
        <v>948</v>
      </c>
      <c r="M5" s="16">
        <f>'05'!F84</f>
        <v>1017</v>
      </c>
      <c r="N5" s="16">
        <f>'06'!E21</f>
        <v>1024</v>
      </c>
      <c r="O5" s="399">
        <f>'07'!E21</f>
        <v>1046</v>
      </c>
      <c r="P5" s="399">
        <f>'08'!E21</f>
        <v>1054</v>
      </c>
      <c r="Q5" s="450">
        <f>'09'!E21</f>
        <v>1192</v>
      </c>
      <c r="R5" s="16">
        <f>'10'!E21</f>
        <v>1197</v>
      </c>
      <c r="S5" s="16">
        <f>'11'!E21</f>
        <v>1294</v>
      </c>
      <c r="T5" s="16">
        <f>'12'!D21</f>
        <v>1321</v>
      </c>
      <c r="U5" s="16">
        <f>'13'!D21</f>
        <v>1334</v>
      </c>
      <c r="V5" s="16">
        <f>'14'!D21</f>
        <v>1369</v>
      </c>
      <c r="W5" s="16">
        <f>'15'!D21</f>
        <v>1376</v>
      </c>
      <c r="X5" s="16">
        <f>'16'!D21</f>
        <v>1342</v>
      </c>
      <c r="Y5" s="16">
        <f>'17'!D21</f>
        <v>1376</v>
      </c>
      <c r="Z5" s="16">
        <f>'18'!D21</f>
        <v>1349</v>
      </c>
      <c r="AA5" s="16">
        <f>'19'!D21</f>
        <v>1388</v>
      </c>
      <c r="AB5" s="16">
        <f>'20'!D21</f>
        <v>1264</v>
      </c>
      <c r="AC5" s="16">
        <f>'21'!D21</f>
        <v>1158</v>
      </c>
      <c r="AD5" s="16">
        <f>'22'!D21</f>
        <v>1260</v>
      </c>
      <c r="AE5" s="16">
        <f>'23'!U8</f>
        <v>1388</v>
      </c>
      <c r="AF5" s="186">
        <f>'24'!Y6</f>
        <v>1457</v>
      </c>
      <c r="AG5" s="186">
        <f>'25_6'!Y6</f>
        <v>1527</v>
      </c>
    </row>
    <row r="6" spans="1:33">
      <c r="A6" s="2" t="s">
        <v>49</v>
      </c>
      <c r="B6" s="3" t="s">
        <v>98</v>
      </c>
      <c r="H6" s="16">
        <f>'00'!E124</f>
        <v>885</v>
      </c>
      <c r="I6" s="186">
        <f>'01'!F123</f>
        <v>939</v>
      </c>
      <c r="J6" s="186">
        <f>'02'!F123</f>
        <v>993</v>
      </c>
      <c r="K6" s="16">
        <f>'03'!F123</f>
        <v>1051</v>
      </c>
      <c r="L6" s="16">
        <f>'04'!F115</f>
        <v>998</v>
      </c>
      <c r="M6" s="16">
        <f>'05'!F85</f>
        <v>1024</v>
      </c>
      <c r="N6" s="16">
        <f>'06'!E22</f>
        <v>1055</v>
      </c>
      <c r="O6" s="399">
        <f>'07'!E22</f>
        <v>1046</v>
      </c>
      <c r="P6" s="399">
        <f>'08'!E22</f>
        <v>1104</v>
      </c>
      <c r="Q6" s="449">
        <f>'09'!E22</f>
        <v>1216</v>
      </c>
      <c r="R6" s="16">
        <f>'10'!E22</f>
        <v>1304</v>
      </c>
      <c r="S6" s="16">
        <f>'11'!E22</f>
        <v>1330</v>
      </c>
      <c r="T6" s="16">
        <f>'12'!D22</f>
        <v>1254</v>
      </c>
      <c r="U6" s="16">
        <f>'13'!D22</f>
        <v>1242</v>
      </c>
      <c r="V6" s="16">
        <f>'14'!D22</f>
        <v>1214</v>
      </c>
      <c r="W6" s="16">
        <f>'15'!D22</f>
        <v>1210</v>
      </c>
      <c r="X6" s="16">
        <f>'16'!D22</f>
        <v>1276</v>
      </c>
      <c r="Y6" s="16">
        <f>'17'!D22</f>
        <v>1324</v>
      </c>
      <c r="Z6" s="16">
        <f>'18'!D22</f>
        <v>1466</v>
      </c>
      <c r="AA6" s="16">
        <f>'19'!D22</f>
        <v>1455</v>
      </c>
      <c r="AB6" s="16">
        <f>'20'!D22</f>
        <v>1290</v>
      </c>
      <c r="AC6" s="16">
        <f>'21'!D22</f>
        <v>1182</v>
      </c>
      <c r="AD6" s="16">
        <f>'22'!D22</f>
        <v>1290</v>
      </c>
      <c r="AE6" s="16">
        <f>'23'!U9</f>
        <v>1281</v>
      </c>
      <c r="AF6" s="186">
        <f>'24'!Y7</f>
        <v>1290</v>
      </c>
      <c r="AG6" s="186">
        <f>'25_6'!Y7</f>
        <v>1318</v>
      </c>
    </row>
    <row r="7" spans="1:33">
      <c r="A7" s="2" t="s">
        <v>50</v>
      </c>
      <c r="B7" s="3" t="s">
        <v>99</v>
      </c>
      <c r="H7" s="16">
        <f>'00'!E125</f>
        <v>1028</v>
      </c>
      <c r="I7" s="186">
        <f>'01'!F124</f>
        <v>1209</v>
      </c>
      <c r="J7" s="186">
        <f>'02'!F124</f>
        <v>1398</v>
      </c>
      <c r="K7" s="16">
        <f>'03'!F124</f>
        <v>1595</v>
      </c>
      <c r="L7" s="16">
        <f>'04'!F116</f>
        <v>1537</v>
      </c>
      <c r="M7" s="16">
        <f>'05'!F86</f>
        <v>1581</v>
      </c>
      <c r="N7" s="16">
        <f>'06'!E23</f>
        <v>1692</v>
      </c>
      <c r="O7" s="399">
        <f>'07'!E23</f>
        <v>1733</v>
      </c>
      <c r="P7" s="399">
        <f>'08'!E23</f>
        <v>1861</v>
      </c>
      <c r="Q7" s="449">
        <f>'09'!E23</f>
        <v>2109</v>
      </c>
      <c r="R7" s="16">
        <f>'10'!E23</f>
        <v>2156</v>
      </c>
      <c r="S7" s="16">
        <f>'11'!E23</f>
        <v>2112</v>
      </c>
      <c r="T7" s="16">
        <f>'12'!D23</f>
        <v>1969</v>
      </c>
      <c r="U7" s="16">
        <f>'13'!D23</f>
        <v>1874</v>
      </c>
      <c r="V7" s="16">
        <f>'14'!D23</f>
        <v>1774</v>
      </c>
      <c r="W7" s="16">
        <f>'15'!D23</f>
        <v>1814</v>
      </c>
      <c r="X7" s="16">
        <f>'16'!D23</f>
        <v>1895</v>
      </c>
      <c r="Y7" s="16">
        <f>'17'!D23</f>
        <v>2046</v>
      </c>
      <c r="Z7" s="16">
        <f>'18'!D23</f>
        <v>2020</v>
      </c>
      <c r="AA7" s="16">
        <f>'19'!D23</f>
        <v>2029</v>
      </c>
      <c r="AB7" s="16">
        <f>'20'!D23</f>
        <v>1951</v>
      </c>
      <c r="AC7" s="16">
        <f>'21'!D23</f>
        <v>1779</v>
      </c>
      <c r="AD7" s="16">
        <f>'22'!D23</f>
        <v>1917</v>
      </c>
      <c r="AE7" s="16">
        <f>'23'!U10</f>
        <v>2031</v>
      </c>
      <c r="AF7" s="186">
        <f>'24'!Y8</f>
        <v>2104</v>
      </c>
      <c r="AG7" s="186">
        <f>'25_6'!Y8</f>
        <v>2216</v>
      </c>
    </row>
    <row r="8" spans="1:33">
      <c r="A8" s="2" t="s">
        <v>51</v>
      </c>
      <c r="B8" s="3" t="s">
        <v>100</v>
      </c>
      <c r="H8" s="16">
        <f>'00'!E126</f>
        <v>444</v>
      </c>
      <c r="I8" s="186">
        <f>'01'!F125</f>
        <v>437</v>
      </c>
      <c r="J8" s="186">
        <f>'02'!F125</f>
        <v>456</v>
      </c>
      <c r="K8" s="16">
        <f>'03'!F125</f>
        <v>489</v>
      </c>
      <c r="L8" s="16">
        <f>'04'!F117</f>
        <v>502</v>
      </c>
      <c r="M8" s="16">
        <f>'05'!F87</f>
        <v>488</v>
      </c>
      <c r="N8" s="16">
        <f>'06'!E24</f>
        <v>524</v>
      </c>
      <c r="O8" s="399">
        <f>'07'!E24</f>
        <v>511</v>
      </c>
      <c r="P8" s="399">
        <f>'08'!E24</f>
        <v>569</v>
      </c>
      <c r="Q8" s="449">
        <f>'09'!E24</f>
        <v>610</v>
      </c>
      <c r="R8" s="16">
        <f>'10'!E24</f>
        <v>631</v>
      </c>
      <c r="S8" s="16">
        <f>'11'!E24</f>
        <v>657</v>
      </c>
      <c r="T8" s="16">
        <f>'12'!D24</f>
        <v>684</v>
      </c>
      <c r="U8" s="16">
        <f>'13'!D24</f>
        <v>697</v>
      </c>
      <c r="V8" s="16">
        <f>'14'!D24</f>
        <v>743</v>
      </c>
      <c r="W8" s="16">
        <f>'15'!D24</f>
        <v>745</v>
      </c>
      <c r="X8" s="16">
        <f>'16'!D24</f>
        <v>775</v>
      </c>
      <c r="Y8" s="16">
        <f>'17'!D24</f>
        <v>763</v>
      </c>
      <c r="Z8" s="16">
        <f>'18'!D24</f>
        <v>740</v>
      </c>
      <c r="AA8" s="16">
        <f>'19'!D24</f>
        <v>802</v>
      </c>
      <c r="AB8" s="16">
        <f>'20'!D24</f>
        <v>880</v>
      </c>
      <c r="AC8" s="16">
        <f>'21'!D24</f>
        <v>843</v>
      </c>
      <c r="AD8" s="16">
        <f>'22'!D24</f>
        <v>905</v>
      </c>
      <c r="AE8" s="16">
        <f>'23'!U11</f>
        <v>934</v>
      </c>
      <c r="AF8" s="186">
        <f>'24'!Y9</f>
        <v>1005</v>
      </c>
      <c r="AG8" s="186">
        <f>'25_6'!Y9</f>
        <v>1070</v>
      </c>
    </row>
    <row r="9" spans="1:33">
      <c r="A9" s="2" t="s">
        <v>52</v>
      </c>
      <c r="B9" s="3" t="s">
        <v>101</v>
      </c>
      <c r="H9" s="16">
        <f>'00'!E127</f>
        <v>385</v>
      </c>
      <c r="I9" s="186">
        <f>'01'!F126</f>
        <v>397</v>
      </c>
      <c r="J9" s="186">
        <f>'02'!F126</f>
        <v>496</v>
      </c>
      <c r="K9" s="16">
        <f>'03'!F126</f>
        <v>493</v>
      </c>
      <c r="L9" s="16">
        <f>'04'!F118</f>
        <v>495</v>
      </c>
      <c r="M9" s="16">
        <f>'05'!F88</f>
        <v>500</v>
      </c>
      <c r="N9" s="16">
        <f>'06'!E25</f>
        <v>458</v>
      </c>
      <c r="O9" s="399">
        <f>'07'!E25</f>
        <v>448</v>
      </c>
      <c r="P9" s="399">
        <f>'08'!E25</f>
        <v>480</v>
      </c>
      <c r="Q9" s="449">
        <f>'09'!E25</f>
        <v>506</v>
      </c>
      <c r="R9" s="16">
        <f>'10'!E25</f>
        <v>500</v>
      </c>
      <c r="S9" s="16">
        <f>'11'!E25</f>
        <v>487</v>
      </c>
      <c r="T9" s="16">
        <f>'12'!D25</f>
        <v>424</v>
      </c>
      <c r="U9" s="16">
        <f>'13'!D25</f>
        <v>422</v>
      </c>
      <c r="V9" s="16">
        <f>'14'!D25</f>
        <v>420</v>
      </c>
      <c r="W9" s="16">
        <f>'15'!D25</f>
        <v>389</v>
      </c>
      <c r="X9" s="16">
        <f>'16'!D25</f>
        <v>399</v>
      </c>
      <c r="Y9" s="16">
        <f>'17'!D25</f>
        <v>410</v>
      </c>
      <c r="Z9" s="16">
        <f>'18'!D25</f>
        <v>410</v>
      </c>
      <c r="AA9" s="16">
        <f>'19'!D25</f>
        <v>429</v>
      </c>
      <c r="AB9" s="16">
        <f>'20'!D25</f>
        <v>425</v>
      </c>
      <c r="AC9" s="16">
        <f>'21'!D25</f>
        <v>438</v>
      </c>
      <c r="AD9" s="16">
        <f>'22'!D25</f>
        <v>480</v>
      </c>
      <c r="AE9" s="16">
        <f>'23'!U12</f>
        <v>539</v>
      </c>
      <c r="AF9" s="186">
        <f>'24'!Y10</f>
        <v>573</v>
      </c>
      <c r="AG9" s="186">
        <f>'25_6'!Y10</f>
        <v>606</v>
      </c>
    </row>
    <row r="10" spans="1:33">
      <c r="A10" s="2" t="s">
        <v>53</v>
      </c>
      <c r="B10" s="3" t="s">
        <v>102</v>
      </c>
      <c r="H10" s="16">
        <f>'00'!E128</f>
        <v>800</v>
      </c>
      <c r="I10" s="186">
        <f>'01'!F127</f>
        <v>838</v>
      </c>
      <c r="J10" s="186">
        <f>'02'!F127</f>
        <v>908</v>
      </c>
      <c r="K10" s="16">
        <f>'03'!F127</f>
        <v>929</v>
      </c>
      <c r="L10" s="16">
        <f>'04'!F119</f>
        <v>904</v>
      </c>
      <c r="M10" s="16">
        <f>'05'!F89</f>
        <v>913</v>
      </c>
      <c r="N10" s="16">
        <f>'06'!E26</f>
        <v>899</v>
      </c>
      <c r="O10" s="399">
        <f>'07'!E26</f>
        <v>857</v>
      </c>
      <c r="P10" s="399">
        <f>'08'!E26</f>
        <v>860</v>
      </c>
      <c r="Q10" s="449">
        <f>'09'!E26</f>
        <v>877</v>
      </c>
      <c r="R10" s="16">
        <f>'10'!E26</f>
        <v>913</v>
      </c>
      <c r="S10" s="16">
        <f>'11'!E26</f>
        <v>921</v>
      </c>
      <c r="T10" s="16">
        <f>'12'!D26</f>
        <v>870</v>
      </c>
      <c r="U10" s="16">
        <f>'13'!D26</f>
        <v>823</v>
      </c>
      <c r="V10" s="16">
        <f>'14'!D26</f>
        <v>784</v>
      </c>
      <c r="W10" s="16">
        <f>'15'!D26</f>
        <v>772</v>
      </c>
      <c r="X10" s="16">
        <f>'16'!D26</f>
        <v>776</v>
      </c>
      <c r="Y10" s="16">
        <f>'17'!D26</f>
        <v>794</v>
      </c>
      <c r="Z10" s="16">
        <f>'18'!D26</f>
        <v>817</v>
      </c>
      <c r="AA10" s="16">
        <f>'19'!D26</f>
        <v>809</v>
      </c>
      <c r="AB10" s="16">
        <f>'20'!D26</f>
        <v>785</v>
      </c>
      <c r="AC10" s="16">
        <f>'21'!D26</f>
        <v>766</v>
      </c>
      <c r="AD10" s="16">
        <f>'22'!D26</f>
        <v>792</v>
      </c>
      <c r="AE10" s="16">
        <f>'23'!U13</f>
        <v>811</v>
      </c>
      <c r="AF10" s="186">
        <f>'24'!Y11</f>
        <v>824</v>
      </c>
      <c r="AG10" s="186">
        <f>'25_6'!Y11</f>
        <v>842</v>
      </c>
    </row>
    <row r="11" spans="1:33">
      <c r="A11" s="2" t="s">
        <v>54</v>
      </c>
      <c r="B11" s="3" t="s">
        <v>103</v>
      </c>
      <c r="H11" s="16">
        <f>'00'!E129</f>
        <v>459</v>
      </c>
      <c r="I11" s="186">
        <f>'01'!F128</f>
        <v>489</v>
      </c>
      <c r="J11" s="186">
        <f>'02'!F128</f>
        <v>469</v>
      </c>
      <c r="K11" s="16">
        <f>'03'!F128</f>
        <v>476</v>
      </c>
      <c r="L11" s="16">
        <f>'04'!F120</f>
        <v>479</v>
      </c>
      <c r="M11" s="16">
        <f>'05'!F90</f>
        <v>532</v>
      </c>
      <c r="N11" s="16">
        <f>'06'!E27</f>
        <v>494</v>
      </c>
      <c r="O11" s="399">
        <f>'07'!E27</f>
        <v>515</v>
      </c>
      <c r="P11" s="399">
        <f>'08'!E27</f>
        <v>447</v>
      </c>
      <c r="Q11" s="449">
        <f>'09'!E27</f>
        <v>459</v>
      </c>
      <c r="R11" s="16">
        <f>'10'!E27</f>
        <v>462</v>
      </c>
      <c r="S11" s="16">
        <f>'11'!E27</f>
        <v>462</v>
      </c>
      <c r="T11" s="16">
        <f>'12'!D27</f>
        <v>414</v>
      </c>
      <c r="U11" s="16">
        <f>'13'!D27</f>
        <v>390</v>
      </c>
      <c r="V11" s="16">
        <f>'14'!D27</f>
        <v>351</v>
      </c>
      <c r="W11" s="16">
        <f>'15'!D27</f>
        <v>370</v>
      </c>
      <c r="X11" s="16">
        <f>'16'!D27</f>
        <v>369</v>
      </c>
      <c r="Y11" s="16">
        <f>'17'!D27</f>
        <v>389</v>
      </c>
      <c r="Z11" s="16">
        <f>'18'!D27</f>
        <v>402</v>
      </c>
      <c r="AA11" s="16">
        <f>'19'!D27</f>
        <v>450</v>
      </c>
      <c r="AB11" s="16">
        <f>'20'!D27</f>
        <v>437</v>
      </c>
      <c r="AC11" s="16">
        <f>'21'!D27</f>
        <v>426</v>
      </c>
      <c r="AD11" s="16">
        <f>'22'!D27</f>
        <v>477</v>
      </c>
      <c r="AE11" s="16">
        <f>'23'!U14</f>
        <v>541</v>
      </c>
      <c r="AF11" s="186">
        <f>'24'!Y12</f>
        <v>551</v>
      </c>
      <c r="AG11" s="186">
        <f>'25_6'!Y12</f>
        <v>580</v>
      </c>
    </row>
    <row r="12" spans="1:33">
      <c r="A12" s="2" t="s">
        <v>55</v>
      </c>
      <c r="B12" s="3" t="s">
        <v>104</v>
      </c>
      <c r="H12" s="16">
        <f>'00'!E130</f>
        <v>4655</v>
      </c>
      <c r="I12" s="186">
        <f>'01'!F129</f>
        <v>5043</v>
      </c>
      <c r="J12" s="186">
        <f>'02'!F129</f>
        <v>5444</v>
      </c>
      <c r="K12" s="16">
        <f>'03'!F129</f>
        <v>5682</v>
      </c>
      <c r="L12" s="16">
        <f>'04'!F121</f>
        <v>5666</v>
      </c>
      <c r="M12" s="16">
        <f>'05'!F91</f>
        <v>5807</v>
      </c>
      <c r="N12" s="16">
        <f>'06'!E28</f>
        <v>5839</v>
      </c>
      <c r="O12" s="399">
        <f>'07'!E28</f>
        <v>5821</v>
      </c>
      <c r="P12" s="399">
        <f>'08'!E28</f>
        <v>6042</v>
      </c>
      <c r="Q12" s="449">
        <f>'09'!E28</f>
        <v>6413</v>
      </c>
      <c r="R12" s="16">
        <f>'10'!E28</f>
        <v>6459</v>
      </c>
      <c r="S12" s="16">
        <f>'11'!E28</f>
        <v>6348</v>
      </c>
      <c r="T12" s="16">
        <f>'12'!D28</f>
        <v>5979</v>
      </c>
      <c r="U12" s="16">
        <f>'13'!D28</f>
        <v>5817</v>
      </c>
      <c r="V12" s="16">
        <f>'14'!D28</f>
        <v>5669</v>
      </c>
      <c r="W12" s="16">
        <f>'15'!D28</f>
        <v>5615</v>
      </c>
      <c r="X12" s="16">
        <f>'16'!D28</f>
        <v>5677</v>
      </c>
      <c r="Y12" s="16">
        <f>'17'!D28</f>
        <v>5660</v>
      </c>
      <c r="Z12" s="16">
        <f>'18'!D28</f>
        <v>5684</v>
      </c>
      <c r="AA12" s="16">
        <f>'19'!D28</f>
        <v>5813</v>
      </c>
      <c r="AB12" s="16">
        <f>'20'!D28</f>
        <v>5576</v>
      </c>
      <c r="AC12" s="16">
        <f>'21'!D28</f>
        <v>5312</v>
      </c>
      <c r="AD12" s="16">
        <f>'22'!D28</f>
        <v>5490</v>
      </c>
      <c r="AE12" s="16">
        <f>'23'!U15</f>
        <v>5700</v>
      </c>
      <c r="AF12" s="186">
        <f>'24'!Y13</f>
        <v>5887</v>
      </c>
      <c r="AG12" s="186">
        <f>'25_6'!Y13</f>
        <v>6077</v>
      </c>
    </row>
    <row r="13" spans="1:33">
      <c r="A13" s="2" t="s">
        <v>56</v>
      </c>
      <c r="B13" s="3" t="s">
        <v>105</v>
      </c>
      <c r="H13" s="16">
        <f>'00'!E131</f>
        <v>529</v>
      </c>
      <c r="I13" s="186">
        <f>'01'!F130</f>
        <v>569</v>
      </c>
      <c r="J13" s="186">
        <f>'02'!F130</f>
        <v>596</v>
      </c>
      <c r="K13" s="16">
        <f>'03'!F130</f>
        <v>604</v>
      </c>
      <c r="L13" s="16">
        <f>'04'!F122</f>
        <v>588</v>
      </c>
      <c r="M13" s="16">
        <f>'05'!F92</f>
        <v>620</v>
      </c>
      <c r="N13" s="16">
        <f>'06'!E29</f>
        <v>621</v>
      </c>
      <c r="O13" s="399">
        <f>'07'!E29</f>
        <v>646</v>
      </c>
      <c r="P13" s="399">
        <f>'08'!E29</f>
        <v>697</v>
      </c>
      <c r="Q13" s="451">
        <f>'09'!E29</f>
        <v>723</v>
      </c>
      <c r="R13" s="16">
        <f>'10'!E29</f>
        <v>727</v>
      </c>
      <c r="S13" s="16">
        <f>'11'!E29</f>
        <v>727</v>
      </c>
      <c r="T13" s="16">
        <f>'12'!D29</f>
        <v>747</v>
      </c>
      <c r="U13" s="16">
        <f>'13'!D29</f>
        <v>736</v>
      </c>
      <c r="V13" s="16">
        <f>'14'!D29</f>
        <v>716</v>
      </c>
      <c r="W13" s="16">
        <f>'15'!D29</f>
        <v>699</v>
      </c>
      <c r="X13" s="16">
        <f>'16'!D29</f>
        <v>702</v>
      </c>
      <c r="Y13" s="16">
        <f>'17'!D29</f>
        <v>702</v>
      </c>
      <c r="Z13" s="16">
        <f>'18'!D29</f>
        <v>735</v>
      </c>
      <c r="AA13" s="16">
        <f>'19'!D29</f>
        <v>731</v>
      </c>
      <c r="AB13" s="16">
        <f>'20'!D29</f>
        <v>696</v>
      </c>
      <c r="AC13" s="16">
        <f>'21'!D29</f>
        <v>699</v>
      </c>
      <c r="AD13" s="16">
        <f>'22'!D29</f>
        <v>690</v>
      </c>
      <c r="AE13" s="16">
        <f>'23'!U16</f>
        <v>740</v>
      </c>
      <c r="AF13" s="186">
        <f>'24'!Y14</f>
        <v>781</v>
      </c>
      <c r="AG13" s="186">
        <f>'25_6'!Y14</f>
        <v>797</v>
      </c>
    </row>
    <row r="14" spans="1:33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'00'!E132</f>
        <v>745</v>
      </c>
      <c r="I14" s="303">
        <f>'01'!F131</f>
        <v>891</v>
      </c>
      <c r="J14" s="303">
        <f>'02'!F131</f>
        <v>1046</v>
      </c>
      <c r="K14" s="20">
        <f>'03'!F131</f>
        <v>1195</v>
      </c>
      <c r="L14" s="20">
        <f>'04'!F123</f>
        <v>1308</v>
      </c>
      <c r="M14" s="20">
        <f>'05'!F93</f>
        <v>1483</v>
      </c>
      <c r="N14" s="20">
        <f>'06'!E30</f>
        <v>1519</v>
      </c>
      <c r="O14" s="433">
        <f>'07'!E30</f>
        <v>1703</v>
      </c>
      <c r="P14" s="433">
        <f>'08'!E30</f>
        <v>1909</v>
      </c>
      <c r="Q14" s="399">
        <f>'09'!E30</f>
        <v>1854</v>
      </c>
      <c r="R14" s="20">
        <f>'10'!E30</f>
        <v>1731</v>
      </c>
      <c r="S14" s="20">
        <f>'11'!E30</f>
        <v>1644</v>
      </c>
      <c r="T14" s="20">
        <f>'12'!D30</f>
        <v>1652</v>
      </c>
      <c r="U14" s="20">
        <f>'13'!D30</f>
        <v>1596</v>
      </c>
      <c r="V14" s="20">
        <f>'14'!D30</f>
        <v>1554</v>
      </c>
      <c r="W14" s="20">
        <f>'15'!D30</f>
        <v>1467</v>
      </c>
      <c r="X14" s="20">
        <f>'16'!D30</f>
        <v>1429</v>
      </c>
      <c r="Y14" s="20">
        <f>'17'!D30</f>
        <v>1458</v>
      </c>
      <c r="Z14" s="20">
        <f>'18'!D30</f>
        <v>1437</v>
      </c>
      <c r="AA14" s="20">
        <f>'19'!D30</f>
        <v>1508</v>
      </c>
      <c r="AB14" s="20">
        <f>'20'!D30</f>
        <v>1358</v>
      </c>
      <c r="AC14" s="20">
        <f>'21'!D30</f>
        <v>1263</v>
      </c>
      <c r="AD14" s="20">
        <f>'22'!D30</f>
        <v>1224</v>
      </c>
      <c r="AE14" s="20">
        <f>'23'!U17</f>
        <v>1257</v>
      </c>
      <c r="AF14" s="186">
        <f>'24'!Y15</f>
        <v>1289</v>
      </c>
      <c r="AG14" s="186">
        <f>'25_6'!Y15</f>
        <v>1352</v>
      </c>
    </row>
    <row r="15" spans="1:33">
      <c r="A15" s="2" t="s">
        <v>58</v>
      </c>
      <c r="B15" s="1" t="s">
        <v>6</v>
      </c>
      <c r="H15" s="17">
        <f>'00'!E133</f>
        <v>1005</v>
      </c>
      <c r="I15" s="186">
        <f>'01'!F132</f>
        <v>1155</v>
      </c>
      <c r="J15" s="186">
        <f>'02'!F132</f>
        <v>1298</v>
      </c>
      <c r="K15" s="17">
        <f>'03'!F132</f>
        <v>1464</v>
      </c>
      <c r="L15" s="17">
        <f>'04'!F124</f>
        <v>1564</v>
      </c>
      <c r="M15" s="17">
        <f>'05'!F94</f>
        <v>1699</v>
      </c>
      <c r="N15" s="17">
        <f>'06'!E31</f>
        <v>1655</v>
      </c>
      <c r="O15" s="399">
        <f>'07'!E31</f>
        <v>1763</v>
      </c>
      <c r="P15" s="399">
        <f>'08'!E31</f>
        <v>1950</v>
      </c>
      <c r="Q15" s="399">
        <f>'09'!E31</f>
        <v>2033</v>
      </c>
      <c r="R15" s="17">
        <f>'10'!E31</f>
        <v>1953</v>
      </c>
      <c r="S15" s="17">
        <f>'11'!E31</f>
        <v>1820</v>
      </c>
      <c r="T15" s="17">
        <f>'12'!D31</f>
        <v>1749</v>
      </c>
      <c r="U15" s="17">
        <f>'13'!D31</f>
        <v>1659</v>
      </c>
      <c r="V15" s="17">
        <f>'14'!D31</f>
        <v>1524</v>
      </c>
      <c r="W15" s="17">
        <f>'15'!D31</f>
        <v>1540</v>
      </c>
      <c r="X15" s="17">
        <f>'16'!D31</f>
        <v>1576</v>
      </c>
      <c r="Y15" s="17">
        <f>'17'!D31</f>
        <v>1627</v>
      </c>
      <c r="Z15" s="17">
        <f>'18'!D31</f>
        <v>1687</v>
      </c>
      <c r="AA15" s="17">
        <f>'19'!D31</f>
        <v>1787</v>
      </c>
      <c r="AB15" s="17">
        <f>'20'!D31</f>
        <v>1737</v>
      </c>
      <c r="AC15" s="17">
        <f>'21'!D31</f>
        <v>1681</v>
      </c>
      <c r="AD15" s="17">
        <f>'22'!D31</f>
        <v>1645</v>
      </c>
      <c r="AE15" s="17">
        <f>'23'!U18</f>
        <v>1711</v>
      </c>
      <c r="AF15" s="186">
        <f>'24'!Y16</f>
        <v>1786</v>
      </c>
      <c r="AG15" s="186">
        <f>'25_6'!Y16</f>
        <v>1824</v>
      </c>
    </row>
    <row r="16" spans="1:33">
      <c r="A16" s="2" t="s">
        <v>59</v>
      </c>
      <c r="B16" s="1" t="s">
        <v>7</v>
      </c>
      <c r="H16" s="17">
        <f>'00'!E134</f>
        <v>573</v>
      </c>
      <c r="I16" s="186">
        <f>'01'!F133</f>
        <v>583</v>
      </c>
      <c r="J16" s="186">
        <f>'02'!F133</f>
        <v>587</v>
      </c>
      <c r="K16" s="17">
        <f>'03'!F133</f>
        <v>593</v>
      </c>
      <c r="L16" s="17">
        <f>'04'!F125</f>
        <v>626</v>
      </c>
      <c r="M16" s="17">
        <f>'05'!F95</f>
        <v>637</v>
      </c>
      <c r="N16" s="17">
        <f>'06'!E32</f>
        <v>723</v>
      </c>
      <c r="O16" s="399">
        <f>'07'!E32</f>
        <v>822</v>
      </c>
      <c r="P16" s="399">
        <f>'08'!E32</f>
        <v>886</v>
      </c>
      <c r="Q16" s="399">
        <f>'09'!E32</f>
        <v>894</v>
      </c>
      <c r="R16" s="17">
        <f>'10'!E32</f>
        <v>885</v>
      </c>
      <c r="S16" s="17">
        <f>'11'!E32</f>
        <v>913</v>
      </c>
      <c r="T16" s="17">
        <f>'12'!D32</f>
        <v>830</v>
      </c>
      <c r="U16" s="17">
        <f>'13'!D32</f>
        <v>817</v>
      </c>
      <c r="V16" s="17">
        <f>'14'!D32</f>
        <v>823</v>
      </c>
      <c r="W16" s="17">
        <f>'15'!D32</f>
        <v>765</v>
      </c>
      <c r="X16" s="17">
        <f>'16'!D32</f>
        <v>755</v>
      </c>
      <c r="Y16" s="17">
        <f>'17'!D32</f>
        <v>788</v>
      </c>
      <c r="Z16" s="17">
        <f>'18'!D32</f>
        <v>770</v>
      </c>
      <c r="AA16" s="17">
        <f>'19'!D32</f>
        <v>764</v>
      </c>
      <c r="AB16" s="17">
        <f>'20'!D32</f>
        <v>716</v>
      </c>
      <c r="AC16" s="17">
        <f>'21'!D32</f>
        <v>675</v>
      </c>
      <c r="AD16" s="17">
        <f>'22'!D32</f>
        <v>670</v>
      </c>
      <c r="AE16" s="17">
        <f>'23'!U19</f>
        <v>686</v>
      </c>
      <c r="AF16" s="186">
        <f>'24'!Y17</f>
        <v>672</v>
      </c>
      <c r="AG16" s="186">
        <f>'25_6'!Y17</f>
        <v>682</v>
      </c>
    </row>
    <row r="17" spans="1:33">
      <c r="A17" s="2" t="s">
        <v>60</v>
      </c>
      <c r="B17" s="1" t="s">
        <v>8</v>
      </c>
      <c r="H17" s="17">
        <f>'00'!E135</f>
        <v>804</v>
      </c>
      <c r="I17" s="186">
        <f>'01'!F134</f>
        <v>859</v>
      </c>
      <c r="J17" s="186">
        <f>'02'!F134</f>
        <v>895</v>
      </c>
      <c r="K17" s="17">
        <f>'03'!F134</f>
        <v>977</v>
      </c>
      <c r="L17" s="17">
        <f>'04'!F126</f>
        <v>1040</v>
      </c>
      <c r="M17" s="17">
        <f>'05'!F96</f>
        <v>1119</v>
      </c>
      <c r="N17" s="17">
        <f>'06'!E33</f>
        <v>1112</v>
      </c>
      <c r="O17" s="399">
        <f>'07'!E33</f>
        <v>1172</v>
      </c>
      <c r="P17" s="399">
        <f>'08'!E33</f>
        <v>1216</v>
      </c>
      <c r="Q17" s="399">
        <f>'09'!E33</f>
        <v>1237</v>
      </c>
      <c r="R17" s="17">
        <f>'10'!E33</f>
        <v>1270</v>
      </c>
      <c r="S17" s="17">
        <f>'11'!E33</f>
        <v>1193</v>
      </c>
      <c r="T17" s="17">
        <f>'12'!D33</f>
        <v>1127</v>
      </c>
      <c r="U17" s="17">
        <f>'13'!D33</f>
        <v>1131</v>
      </c>
      <c r="V17" s="17">
        <f>'14'!D33</f>
        <v>1189</v>
      </c>
      <c r="W17" s="17">
        <f>'15'!D33</f>
        <v>1146</v>
      </c>
      <c r="X17" s="17">
        <f>'16'!D33</f>
        <v>1179</v>
      </c>
      <c r="Y17" s="17">
        <f>'17'!D33</f>
        <v>1213</v>
      </c>
      <c r="Z17" s="17">
        <f>'18'!D33</f>
        <v>1217</v>
      </c>
      <c r="AA17" s="17">
        <f>'19'!D33</f>
        <v>1335</v>
      </c>
      <c r="AB17" s="17">
        <f>'20'!D33</f>
        <v>1336</v>
      </c>
      <c r="AC17" s="17">
        <f>'21'!D33</f>
        <v>1269</v>
      </c>
      <c r="AD17" s="17">
        <f>'22'!D33</f>
        <v>1405</v>
      </c>
      <c r="AE17" s="17">
        <f>'23'!U20</f>
        <v>1427</v>
      </c>
      <c r="AF17" s="186">
        <f>'24'!Y18</f>
        <v>1472</v>
      </c>
      <c r="AG17" s="186">
        <f>'25_6'!Y18</f>
        <v>1564</v>
      </c>
    </row>
    <row r="18" spans="1:33">
      <c r="A18" s="2" t="s">
        <v>61</v>
      </c>
      <c r="B18" s="1" t="s">
        <v>9</v>
      </c>
      <c r="H18" s="17">
        <f>'00'!E136</f>
        <v>32</v>
      </c>
      <c r="I18" s="186">
        <f>'01'!F135</f>
        <v>29</v>
      </c>
      <c r="J18" s="186">
        <f>'02'!F135</f>
        <v>36</v>
      </c>
      <c r="K18" s="17">
        <f>'03'!F135</f>
        <v>48</v>
      </c>
      <c r="L18" s="17">
        <f>'04'!F127</f>
        <v>44</v>
      </c>
      <c r="M18" s="17">
        <f>'05'!F97</f>
        <v>28</v>
      </c>
      <c r="N18" s="17">
        <f>'06'!E34</f>
        <v>48</v>
      </c>
      <c r="O18" s="399">
        <f>'07'!E34</f>
        <v>62</v>
      </c>
      <c r="P18" s="399">
        <f>'08'!E34</f>
        <v>80</v>
      </c>
      <c r="Q18" s="399">
        <f>'09'!E34</f>
        <v>108</v>
      </c>
      <c r="R18" s="17">
        <f>'10'!E34</f>
        <v>97</v>
      </c>
      <c r="S18" s="17">
        <f>'11'!E34</f>
        <v>85</v>
      </c>
      <c r="T18" s="17">
        <f>'12'!D34</f>
        <v>65</v>
      </c>
      <c r="U18" s="17">
        <f>'13'!D34</f>
        <v>72</v>
      </c>
      <c r="V18" s="17">
        <f>'14'!D34</f>
        <v>63</v>
      </c>
      <c r="W18" s="17">
        <f>'15'!D34</f>
        <v>53</v>
      </c>
      <c r="X18" s="17">
        <f>'16'!D34</f>
        <v>53</v>
      </c>
      <c r="Y18" s="17">
        <f>'17'!D34</f>
        <v>52</v>
      </c>
      <c r="Z18" s="17">
        <f>'18'!D34</f>
        <v>60</v>
      </c>
      <c r="AA18" s="17">
        <f>'19'!D34</f>
        <v>57</v>
      </c>
      <c r="AB18" s="17">
        <f>'20'!D34</f>
        <v>67</v>
      </c>
      <c r="AC18" s="17">
        <f>'21'!D34</f>
        <v>51</v>
      </c>
      <c r="AD18" s="17">
        <f>'22'!D34</f>
        <v>53</v>
      </c>
      <c r="AE18" s="17">
        <f>'23'!U21</f>
        <v>58</v>
      </c>
      <c r="AF18" s="186">
        <f>'24'!Y19</f>
        <v>71</v>
      </c>
      <c r="AG18" s="186">
        <f>'25_6'!Y19</f>
        <v>75</v>
      </c>
    </row>
    <row r="19" spans="1:33">
      <c r="A19" s="2" t="s">
        <v>62</v>
      </c>
      <c r="B19" s="1" t="s">
        <v>10</v>
      </c>
      <c r="H19" s="17">
        <f>'00'!E137</f>
        <v>272</v>
      </c>
      <c r="I19" s="186">
        <f>'01'!F136</f>
        <v>282</v>
      </c>
      <c r="J19" s="186">
        <f>'02'!F136</f>
        <v>313</v>
      </c>
      <c r="K19" s="17">
        <f>'03'!F136</f>
        <v>320</v>
      </c>
      <c r="L19" s="17">
        <f>'04'!F128</f>
        <v>323</v>
      </c>
      <c r="M19" s="17">
        <f>'05'!F98</f>
        <v>318</v>
      </c>
      <c r="N19" s="17">
        <f>'06'!E35</f>
        <v>311</v>
      </c>
      <c r="O19" s="399">
        <f>'07'!E35</f>
        <v>369</v>
      </c>
      <c r="P19" s="399">
        <f>'08'!E35</f>
        <v>344</v>
      </c>
      <c r="Q19" s="399">
        <f>'09'!E35</f>
        <v>380</v>
      </c>
      <c r="R19" s="17">
        <f>'10'!E35</f>
        <v>377</v>
      </c>
      <c r="S19" s="17">
        <f>'11'!E35</f>
        <v>355</v>
      </c>
      <c r="T19" s="17">
        <f>'12'!D35</f>
        <v>369</v>
      </c>
      <c r="U19" s="17">
        <f>'13'!D35</f>
        <v>317</v>
      </c>
      <c r="V19" s="17">
        <f>'14'!D35</f>
        <v>338</v>
      </c>
      <c r="W19" s="17">
        <f>'15'!D35</f>
        <v>287</v>
      </c>
      <c r="X19" s="17">
        <f>'16'!D35</f>
        <v>279</v>
      </c>
      <c r="Y19" s="17">
        <f>'17'!D35</f>
        <v>315</v>
      </c>
      <c r="Z19" s="17">
        <f>'18'!D35</f>
        <v>353</v>
      </c>
      <c r="AA19" s="17">
        <f>'19'!D35</f>
        <v>368</v>
      </c>
      <c r="AB19" s="17">
        <f>'20'!D35</f>
        <v>389</v>
      </c>
      <c r="AC19" s="17">
        <f>'21'!D35</f>
        <v>403</v>
      </c>
      <c r="AD19" s="17">
        <f>'22'!D35</f>
        <v>465</v>
      </c>
      <c r="AE19" s="17">
        <f>'23'!U22</f>
        <v>542</v>
      </c>
      <c r="AF19" s="186">
        <f>'24'!Y20</f>
        <v>578</v>
      </c>
      <c r="AG19" s="186">
        <f>'25_6'!Y20</f>
        <v>635</v>
      </c>
    </row>
    <row r="20" spans="1:33">
      <c r="A20" s="2" t="s">
        <v>63</v>
      </c>
      <c r="B20" s="1" t="s">
        <v>11</v>
      </c>
      <c r="H20" s="17">
        <f>'00'!E138</f>
        <v>431</v>
      </c>
      <c r="I20" s="186">
        <f>'01'!F137</f>
        <v>469</v>
      </c>
      <c r="J20" s="186">
        <f>'02'!F137</f>
        <v>474</v>
      </c>
      <c r="K20" s="17">
        <f>'03'!F137</f>
        <v>459</v>
      </c>
      <c r="L20" s="17">
        <f>'04'!F129</f>
        <v>482</v>
      </c>
      <c r="M20" s="17">
        <f>'05'!F99</f>
        <v>512</v>
      </c>
      <c r="N20" s="17">
        <f>'06'!E36</f>
        <v>537</v>
      </c>
      <c r="O20" s="399">
        <f>'07'!E36</f>
        <v>576</v>
      </c>
      <c r="P20" s="399">
        <f>'08'!E36</f>
        <v>600</v>
      </c>
      <c r="Q20" s="399">
        <f>'09'!E36</f>
        <v>587</v>
      </c>
      <c r="R20" s="17">
        <f>'10'!E36</f>
        <v>576</v>
      </c>
      <c r="S20" s="17">
        <f>'11'!E36</f>
        <v>582</v>
      </c>
      <c r="T20" s="17">
        <f>'12'!D36</f>
        <v>549</v>
      </c>
      <c r="U20" s="17">
        <f>'13'!D36</f>
        <v>550</v>
      </c>
      <c r="V20" s="17">
        <f>'14'!D36</f>
        <v>586</v>
      </c>
      <c r="W20" s="17">
        <f>'15'!D36</f>
        <v>545</v>
      </c>
      <c r="X20" s="17">
        <f>'16'!D36</f>
        <v>535</v>
      </c>
      <c r="Y20" s="17">
        <f>'17'!D36</f>
        <v>529</v>
      </c>
      <c r="Z20" s="17">
        <f>'18'!D36</f>
        <v>548</v>
      </c>
      <c r="AA20" s="17">
        <f>'19'!D36</f>
        <v>561</v>
      </c>
      <c r="AB20" s="17">
        <f>'20'!D36</f>
        <v>528</v>
      </c>
      <c r="AC20" s="17">
        <f>'21'!D36</f>
        <v>504</v>
      </c>
      <c r="AD20" s="17">
        <f>'22'!D36</f>
        <v>508</v>
      </c>
      <c r="AE20" s="17">
        <f>'23'!U23</f>
        <v>495</v>
      </c>
      <c r="AF20" s="186">
        <f>'24'!Y21</f>
        <v>484</v>
      </c>
      <c r="AG20" s="186">
        <f>'25_6'!Y21</f>
        <v>486</v>
      </c>
    </row>
    <row r="21" spans="1:33">
      <c r="A21" s="2" t="s">
        <v>64</v>
      </c>
      <c r="B21" s="1" t="s">
        <v>12</v>
      </c>
      <c r="H21" s="17">
        <f>'00'!E139</f>
        <v>16</v>
      </c>
      <c r="I21" s="186">
        <f>'01'!F138</f>
        <v>19</v>
      </c>
      <c r="J21" s="186">
        <f>'02'!F138</f>
        <v>30</v>
      </c>
      <c r="K21" s="17">
        <f>'03'!F138</f>
        <v>20</v>
      </c>
      <c r="L21" s="17">
        <f>'04'!F130</f>
        <v>44</v>
      </c>
      <c r="M21" s="17">
        <f>'05'!F100</f>
        <v>50</v>
      </c>
      <c r="N21" s="17">
        <f>'06'!E37</f>
        <v>55</v>
      </c>
      <c r="O21" s="399">
        <f>'07'!E37</f>
        <v>49</v>
      </c>
      <c r="P21" s="399">
        <f>'08'!E37</f>
        <v>63</v>
      </c>
      <c r="Q21" s="399">
        <f>'09'!E37</f>
        <v>58</v>
      </c>
      <c r="R21" s="17">
        <f>'10'!E37</f>
        <v>67</v>
      </c>
      <c r="S21" s="17">
        <f>'11'!E37</f>
        <v>54</v>
      </c>
      <c r="T21" s="17">
        <f>'12'!D37</f>
        <v>54</v>
      </c>
      <c r="U21" s="17">
        <f>'13'!D37</f>
        <v>53</v>
      </c>
      <c r="V21" s="17">
        <f>'14'!D37</f>
        <v>46</v>
      </c>
      <c r="W21" s="17">
        <f>'15'!D37</f>
        <v>35</v>
      </c>
      <c r="X21" s="17">
        <f>'16'!D37</f>
        <v>31</v>
      </c>
      <c r="Y21" s="17">
        <f>'17'!D37</f>
        <v>46</v>
      </c>
      <c r="Z21" s="17">
        <f>'18'!D37</f>
        <v>61</v>
      </c>
      <c r="AA21" s="17">
        <f>'19'!D37</f>
        <v>84</v>
      </c>
      <c r="AB21" s="17">
        <f>'20'!D37</f>
        <v>62</v>
      </c>
      <c r="AC21" s="17">
        <f>'21'!D37</f>
        <v>43</v>
      </c>
      <c r="AD21" s="17">
        <f>'22'!D37</f>
        <v>53</v>
      </c>
      <c r="AE21" s="17">
        <f>'23'!U24</f>
        <v>47</v>
      </c>
      <c r="AF21" s="186">
        <f>'24'!Y22</f>
        <v>51</v>
      </c>
      <c r="AG21" s="186">
        <f>'25_6'!Y22</f>
        <v>50</v>
      </c>
    </row>
    <row r="22" spans="1:33">
      <c r="A22" s="2" t="s">
        <v>65</v>
      </c>
      <c r="B22" s="1" t="s">
        <v>13</v>
      </c>
      <c r="H22" s="17">
        <f>'00'!E140</f>
        <v>87</v>
      </c>
      <c r="I22" s="186">
        <f>'01'!F139</f>
        <v>107</v>
      </c>
      <c r="J22" s="186">
        <f>'02'!F139</f>
        <v>142</v>
      </c>
      <c r="K22" s="17">
        <f>'03'!F139</f>
        <v>160</v>
      </c>
      <c r="L22" s="17">
        <f>'04'!F131</f>
        <v>194</v>
      </c>
      <c r="M22" s="17">
        <f>'05'!F101</f>
        <v>243</v>
      </c>
      <c r="N22" s="17">
        <f>'06'!E38</f>
        <v>260</v>
      </c>
      <c r="O22" s="399">
        <f>'07'!E38</f>
        <v>318</v>
      </c>
      <c r="P22" s="399">
        <f>'08'!E38</f>
        <v>331</v>
      </c>
      <c r="Q22" s="399">
        <f>'09'!E38</f>
        <v>380</v>
      </c>
      <c r="R22" s="17">
        <f>'10'!E38</f>
        <v>305</v>
      </c>
      <c r="S22" s="17">
        <f>'11'!E38</f>
        <v>273</v>
      </c>
      <c r="T22" s="17">
        <f>'12'!D38</f>
        <v>248</v>
      </c>
      <c r="U22" s="17">
        <f>'13'!D38</f>
        <v>252</v>
      </c>
      <c r="V22" s="17">
        <f>'14'!D38</f>
        <v>213</v>
      </c>
      <c r="W22" s="17">
        <f>'15'!D38</f>
        <v>184</v>
      </c>
      <c r="X22" s="17">
        <f>'16'!D38</f>
        <v>178</v>
      </c>
      <c r="Y22" s="17">
        <f>'17'!D38</f>
        <v>186</v>
      </c>
      <c r="Z22" s="17">
        <f>'18'!D38</f>
        <v>180</v>
      </c>
      <c r="AA22" s="17">
        <f>'19'!D38</f>
        <v>174</v>
      </c>
      <c r="AB22" s="17">
        <f>'20'!D38</f>
        <v>143</v>
      </c>
      <c r="AC22" s="17">
        <f>'21'!D38</f>
        <v>137</v>
      </c>
      <c r="AD22" s="17">
        <f>'22'!D38</f>
        <v>133</v>
      </c>
      <c r="AE22" s="17">
        <f>'23'!U25</f>
        <v>145</v>
      </c>
      <c r="AF22" s="186">
        <f>'24'!Y23</f>
        <v>148</v>
      </c>
      <c r="AG22" s="186">
        <f>'25_6'!Y23</f>
        <v>146</v>
      </c>
    </row>
    <row r="23" spans="1:33">
      <c r="A23" s="2" t="s">
        <v>66</v>
      </c>
      <c r="B23" s="1" t="s">
        <v>14</v>
      </c>
      <c r="H23" s="17">
        <f>'00'!E141</f>
        <v>234</v>
      </c>
      <c r="I23" s="186">
        <f>'01'!F140</f>
        <v>258</v>
      </c>
      <c r="J23" s="186">
        <f>'02'!F140</f>
        <v>257</v>
      </c>
      <c r="K23" s="17">
        <f>'03'!F140</f>
        <v>238</v>
      </c>
      <c r="L23" s="17">
        <f>'04'!F132</f>
        <v>278</v>
      </c>
      <c r="M23" s="17">
        <f>'05'!F102</f>
        <v>272</v>
      </c>
      <c r="N23" s="17">
        <f>'06'!E39</f>
        <v>308</v>
      </c>
      <c r="O23" s="399">
        <f>'07'!E39</f>
        <v>393</v>
      </c>
      <c r="P23" s="399">
        <f>'08'!E39</f>
        <v>464</v>
      </c>
      <c r="Q23" s="399">
        <f>'09'!E39</f>
        <v>486</v>
      </c>
      <c r="R23" s="17">
        <f>'10'!E39</f>
        <v>514</v>
      </c>
      <c r="S23" s="17">
        <f>'11'!E39</f>
        <v>532</v>
      </c>
      <c r="T23" s="17">
        <f>'12'!D39</f>
        <v>532</v>
      </c>
      <c r="U23" s="17">
        <f>'13'!D39</f>
        <v>518</v>
      </c>
      <c r="V23" s="17">
        <f>'14'!D39</f>
        <v>510</v>
      </c>
      <c r="W23" s="17">
        <f>'15'!D39</f>
        <v>467</v>
      </c>
      <c r="X23" s="17">
        <f>'16'!D39</f>
        <v>488</v>
      </c>
      <c r="Y23" s="17">
        <f>'17'!D39</f>
        <v>463</v>
      </c>
      <c r="Z23" s="17">
        <f>'18'!D39</f>
        <v>462</v>
      </c>
      <c r="AA23" s="17">
        <f>'19'!D39</f>
        <v>464</v>
      </c>
      <c r="AB23" s="17">
        <f>'20'!D39</f>
        <v>450</v>
      </c>
      <c r="AC23" s="17">
        <f>'21'!D39</f>
        <v>465</v>
      </c>
      <c r="AD23" s="17">
        <f>'22'!D39</f>
        <v>468</v>
      </c>
      <c r="AE23" s="17">
        <f>'23'!U26</f>
        <v>484</v>
      </c>
      <c r="AF23" s="186">
        <f>'24'!Y24</f>
        <v>473</v>
      </c>
      <c r="AG23" s="186">
        <f>'25_6'!Y24</f>
        <v>478</v>
      </c>
    </row>
    <row r="24" spans="1:33">
      <c r="A24" s="2" t="s">
        <v>67</v>
      </c>
      <c r="B24" s="1" t="s">
        <v>15</v>
      </c>
      <c r="H24" s="17">
        <f>'00'!E142</f>
        <v>24</v>
      </c>
      <c r="I24" s="186">
        <f>'01'!F141</f>
        <v>24</v>
      </c>
      <c r="J24" s="186">
        <f>'02'!F141</f>
        <v>27</v>
      </c>
      <c r="K24" s="17">
        <f>'03'!F141</f>
        <v>20</v>
      </c>
      <c r="L24" s="17">
        <f>'04'!F133</f>
        <v>28</v>
      </c>
      <c r="M24" s="17">
        <f>'05'!F103</f>
        <v>33</v>
      </c>
      <c r="N24" s="17">
        <f>'06'!E40</f>
        <v>40</v>
      </c>
      <c r="O24" s="399">
        <f>'07'!E40</f>
        <v>43</v>
      </c>
      <c r="P24" s="399">
        <f>'08'!E40</f>
        <v>63</v>
      </c>
      <c r="Q24" s="399">
        <f>'09'!E40</f>
        <v>75</v>
      </c>
      <c r="R24" s="17">
        <f>'10'!E40</f>
        <v>72</v>
      </c>
      <c r="S24" s="17">
        <f>'11'!E40</f>
        <v>70</v>
      </c>
      <c r="T24" s="17">
        <f>'12'!D40</f>
        <v>69</v>
      </c>
      <c r="U24" s="17">
        <f>'13'!D40</f>
        <v>61</v>
      </c>
      <c r="V24" s="17">
        <f>'14'!D40</f>
        <v>67</v>
      </c>
      <c r="W24" s="17">
        <f>'15'!D40</f>
        <v>54</v>
      </c>
      <c r="X24" s="17">
        <f>'16'!D40</f>
        <v>62</v>
      </c>
      <c r="Y24" s="17">
        <f>'17'!D40</f>
        <v>62</v>
      </c>
      <c r="Z24" s="17">
        <f>'18'!D40</f>
        <v>65</v>
      </c>
      <c r="AA24" s="17">
        <f>'19'!D40</f>
        <v>71</v>
      </c>
      <c r="AB24" s="17">
        <f>'20'!D40</f>
        <v>71</v>
      </c>
      <c r="AC24" s="17">
        <f>'21'!D40</f>
        <v>60</v>
      </c>
      <c r="AD24" s="17">
        <f>'22'!D40</f>
        <v>54</v>
      </c>
      <c r="AE24" s="17">
        <f>'23'!U27</f>
        <v>66</v>
      </c>
      <c r="AF24" s="186">
        <f>'24'!Y25</f>
        <v>63</v>
      </c>
      <c r="AG24" s="186">
        <f>'25_6'!Y25</f>
        <v>66</v>
      </c>
    </row>
    <row r="25" spans="1:33">
      <c r="A25" s="2" t="s">
        <v>68</v>
      </c>
      <c r="B25" s="1" t="s">
        <v>16</v>
      </c>
      <c r="H25" s="17">
        <f>'00'!E143</f>
        <v>53</v>
      </c>
      <c r="I25" s="186">
        <f>'01'!F142</f>
        <v>68</v>
      </c>
      <c r="J25" s="186">
        <f>'02'!F142</f>
        <v>49</v>
      </c>
      <c r="K25" s="17">
        <f>'03'!F142</f>
        <v>57</v>
      </c>
      <c r="L25" s="17">
        <f>'04'!F134</f>
        <v>78</v>
      </c>
      <c r="M25" s="17">
        <f>'05'!F104</f>
        <v>102</v>
      </c>
      <c r="N25" s="17">
        <f>'06'!E41</f>
        <v>101</v>
      </c>
      <c r="O25" s="399">
        <f>'07'!E41</f>
        <v>99</v>
      </c>
      <c r="P25" s="399">
        <f>'08'!E41</f>
        <v>100</v>
      </c>
      <c r="Q25" s="399">
        <f>'09'!E41</f>
        <v>89</v>
      </c>
      <c r="R25" s="17">
        <f>'10'!E41</f>
        <v>83</v>
      </c>
      <c r="S25" s="17">
        <f>'11'!E41</f>
        <v>81</v>
      </c>
      <c r="T25" s="17">
        <f>'12'!D41</f>
        <v>82</v>
      </c>
      <c r="U25" s="17">
        <f>'13'!D41</f>
        <v>90</v>
      </c>
      <c r="V25" s="17">
        <f>'14'!D41</f>
        <v>89</v>
      </c>
      <c r="W25" s="17">
        <f>'15'!D41</f>
        <v>72</v>
      </c>
      <c r="X25" s="17">
        <f>'16'!D41</f>
        <v>56</v>
      </c>
      <c r="Y25" s="17">
        <f>'17'!D41</f>
        <v>49</v>
      </c>
      <c r="Z25" s="17">
        <f>'18'!D41</f>
        <v>60</v>
      </c>
      <c r="AA25" s="17">
        <f>'19'!D41</f>
        <v>78</v>
      </c>
      <c r="AB25" s="17">
        <f>'20'!D41</f>
        <v>63</v>
      </c>
      <c r="AC25" s="17">
        <f>'21'!D41</f>
        <v>52</v>
      </c>
      <c r="AD25" s="17">
        <f>'22'!D41</f>
        <v>43</v>
      </c>
      <c r="AE25" s="17">
        <f>'23'!U28</f>
        <v>49</v>
      </c>
      <c r="AF25" s="186">
        <f>'24'!Y26</f>
        <v>41</v>
      </c>
      <c r="AG25" s="186">
        <f>'25_6'!Y26</f>
        <v>40</v>
      </c>
    </row>
    <row r="26" spans="1:33">
      <c r="A26" s="2" t="s">
        <v>69</v>
      </c>
      <c r="B26" s="1" t="s">
        <v>17</v>
      </c>
      <c r="H26" s="17">
        <f>'00'!E144</f>
        <v>305</v>
      </c>
      <c r="I26" s="186">
        <f>'01'!F143</f>
        <v>334</v>
      </c>
      <c r="J26" s="186">
        <f>'02'!F143</f>
        <v>333</v>
      </c>
      <c r="K26" s="17">
        <f>'03'!F143</f>
        <v>326</v>
      </c>
      <c r="L26" s="17">
        <f>'04'!F135</f>
        <v>347</v>
      </c>
      <c r="M26" s="17">
        <f>'05'!F105</f>
        <v>359</v>
      </c>
      <c r="N26" s="17">
        <f>'06'!E42</f>
        <v>364</v>
      </c>
      <c r="O26" s="399">
        <f>'07'!E42</f>
        <v>389</v>
      </c>
      <c r="P26" s="399">
        <f>'08'!E42</f>
        <v>379</v>
      </c>
      <c r="Q26" s="399">
        <f>'09'!E42</f>
        <v>379</v>
      </c>
      <c r="R26" s="17">
        <f>'10'!E42</f>
        <v>364</v>
      </c>
      <c r="S26" s="17">
        <f>'11'!E42</f>
        <v>351</v>
      </c>
      <c r="T26" s="17">
        <f>'12'!D42</f>
        <v>331</v>
      </c>
      <c r="U26" s="17">
        <f>'13'!D42</f>
        <v>330</v>
      </c>
      <c r="V26" s="17">
        <f>'14'!D42</f>
        <v>323</v>
      </c>
      <c r="W26" s="17">
        <f>'15'!D42</f>
        <v>321</v>
      </c>
      <c r="X26" s="17">
        <f>'16'!D42</f>
        <v>328</v>
      </c>
      <c r="Y26" s="17">
        <f>'17'!D42</f>
        <v>357</v>
      </c>
      <c r="Z26" s="17">
        <f>'18'!D42</f>
        <v>371</v>
      </c>
      <c r="AA26" s="17">
        <f>'19'!D42</f>
        <v>396</v>
      </c>
      <c r="AB26" s="17">
        <f>'20'!D42</f>
        <v>419</v>
      </c>
      <c r="AC26" s="17">
        <f>'21'!D42</f>
        <v>435</v>
      </c>
      <c r="AD26" s="17">
        <f>'22'!D42</f>
        <v>443</v>
      </c>
      <c r="AE26" s="17">
        <f>'23'!U29</f>
        <v>483</v>
      </c>
      <c r="AF26" s="186">
        <f>'24'!Y27</f>
        <v>479</v>
      </c>
      <c r="AG26" s="186">
        <f>'25_6'!Y27</f>
        <v>498</v>
      </c>
    </row>
    <row r="27" spans="1:33">
      <c r="A27" s="2" t="s">
        <v>70</v>
      </c>
      <c r="B27" s="1" t="s">
        <v>18</v>
      </c>
      <c r="H27" s="443">
        <f>'00'!E145</f>
        <v>56</v>
      </c>
      <c r="I27" s="186">
        <f>'01'!F144</f>
        <v>58</v>
      </c>
      <c r="J27" s="186">
        <f>'02'!F144</f>
        <v>68</v>
      </c>
      <c r="K27" s="17">
        <f>'03'!F144</f>
        <v>66</v>
      </c>
      <c r="L27" s="17">
        <f>'04'!F136</f>
        <v>89</v>
      </c>
      <c r="M27" s="17">
        <f>'05'!F106</f>
        <v>95</v>
      </c>
      <c r="N27" s="17">
        <f>'06'!E43</f>
        <v>118</v>
      </c>
      <c r="O27" s="399">
        <f>'07'!E43</f>
        <v>125</v>
      </c>
      <c r="P27" s="399">
        <f>'08'!E43</f>
        <v>151</v>
      </c>
      <c r="Q27" s="399">
        <f>'09'!E43</f>
        <v>175</v>
      </c>
      <c r="R27" s="17">
        <f>'10'!E43</f>
        <v>187</v>
      </c>
      <c r="S27" s="17">
        <f>'11'!E43</f>
        <v>201</v>
      </c>
      <c r="T27" s="17">
        <f>'12'!D43</f>
        <v>191</v>
      </c>
      <c r="U27" s="17">
        <f>'13'!D43</f>
        <v>191</v>
      </c>
      <c r="V27" s="17">
        <f>'14'!D43</f>
        <v>211</v>
      </c>
      <c r="W27" s="17">
        <f>'15'!D43</f>
        <v>223</v>
      </c>
      <c r="X27" s="17">
        <f>'16'!D43</f>
        <v>183</v>
      </c>
      <c r="Y27" s="17">
        <f>'17'!D43</f>
        <v>160</v>
      </c>
      <c r="Z27" s="17">
        <f>'18'!D43</f>
        <v>237</v>
      </c>
      <c r="AA27" s="17">
        <f>'19'!D43</f>
        <v>294</v>
      </c>
      <c r="AB27" s="17">
        <f>'20'!D43</f>
        <v>266</v>
      </c>
      <c r="AC27" s="17">
        <f>'21'!D43</f>
        <v>228</v>
      </c>
      <c r="AD27" s="17">
        <f>'22'!D43</f>
        <v>190</v>
      </c>
      <c r="AE27" s="17">
        <f>'23'!U30</f>
        <v>172</v>
      </c>
      <c r="AF27" s="186">
        <f>'24'!Y28</f>
        <v>172</v>
      </c>
      <c r="AG27" s="186">
        <f>'25_6'!Y28</f>
        <v>195</v>
      </c>
    </row>
    <row r="28" spans="1:33">
      <c r="A28" s="2" t="s">
        <v>71</v>
      </c>
      <c r="B28" s="1" t="s">
        <v>19</v>
      </c>
      <c r="H28" s="17">
        <f>'00'!E146</f>
        <v>43</v>
      </c>
      <c r="I28" s="186">
        <f>'01'!F145</f>
        <v>46</v>
      </c>
      <c r="J28" s="186">
        <f>'02'!F145</f>
        <v>82</v>
      </c>
      <c r="K28" s="17">
        <f>'03'!F145</f>
        <v>69</v>
      </c>
      <c r="L28" s="17">
        <f>'04'!F137</f>
        <v>82</v>
      </c>
      <c r="M28" s="17">
        <f>'05'!F107</f>
        <v>87</v>
      </c>
      <c r="N28" s="17">
        <f>'06'!E44</f>
        <v>72</v>
      </c>
      <c r="O28" s="399">
        <f>'07'!E44</f>
        <v>98</v>
      </c>
      <c r="P28" s="399">
        <f>'08'!E44</f>
        <v>115</v>
      </c>
      <c r="Q28" s="399">
        <f>'09'!E44</f>
        <v>117</v>
      </c>
      <c r="R28" s="17">
        <f>'10'!E44</f>
        <v>103</v>
      </c>
      <c r="S28" s="17">
        <f>'11'!E44</f>
        <v>96</v>
      </c>
      <c r="T28" s="17">
        <f>'12'!D44</f>
        <v>98</v>
      </c>
      <c r="U28" s="17">
        <f>'13'!D44</f>
        <v>88</v>
      </c>
      <c r="V28" s="17">
        <f>'14'!D44</f>
        <v>98</v>
      </c>
      <c r="W28" s="17">
        <f>'15'!D44</f>
        <v>97</v>
      </c>
      <c r="X28" s="17">
        <f>'16'!D44</f>
        <v>90</v>
      </c>
      <c r="Y28" s="17">
        <f>'17'!D44</f>
        <v>82</v>
      </c>
      <c r="Z28" s="17">
        <f>'18'!D44</f>
        <v>84</v>
      </c>
      <c r="AA28" s="17">
        <f>'19'!D44</f>
        <v>104</v>
      </c>
      <c r="AB28" s="17">
        <f>'20'!D44</f>
        <v>124</v>
      </c>
      <c r="AC28" s="17">
        <f>'21'!D44</f>
        <v>105</v>
      </c>
      <c r="AD28" s="17">
        <f>'22'!D44</f>
        <v>105</v>
      </c>
      <c r="AE28" s="17">
        <f>'23'!U31</f>
        <v>113</v>
      </c>
      <c r="AF28" s="186">
        <f>'24'!Y29</f>
        <v>115</v>
      </c>
      <c r="AG28" s="186">
        <f>'25_6'!Y29</f>
        <v>124</v>
      </c>
    </row>
    <row r="29" spans="1:33">
      <c r="A29" s="2" t="s">
        <v>72</v>
      </c>
      <c r="B29" s="1" t="s">
        <v>20</v>
      </c>
      <c r="H29" s="17">
        <f>'00'!E147</f>
        <v>81</v>
      </c>
      <c r="I29" s="186">
        <f>'01'!F146</f>
        <v>95</v>
      </c>
      <c r="J29" s="186">
        <f>'02'!F146</f>
        <v>95</v>
      </c>
      <c r="K29" s="17">
        <f>'03'!F146</f>
        <v>109</v>
      </c>
      <c r="L29" s="17">
        <f>'04'!F138</f>
        <v>103</v>
      </c>
      <c r="M29" s="17">
        <f>'05'!F108</f>
        <v>99</v>
      </c>
      <c r="N29" s="17">
        <f>'06'!E45</f>
        <v>99</v>
      </c>
      <c r="O29" s="399">
        <f>'07'!E45</f>
        <v>107</v>
      </c>
      <c r="P29" s="399">
        <f>'08'!E45</f>
        <v>109</v>
      </c>
      <c r="Q29" s="399">
        <f>'09'!E45</f>
        <v>107</v>
      </c>
      <c r="R29" s="17">
        <f>'10'!E45</f>
        <v>115</v>
      </c>
      <c r="S29" s="17">
        <f>'11'!E45</f>
        <v>121</v>
      </c>
      <c r="T29" s="17">
        <f>'12'!D45</f>
        <v>185</v>
      </c>
      <c r="U29" s="17">
        <f>'13'!D45</f>
        <v>186</v>
      </c>
      <c r="V29" s="17">
        <f>'14'!D45</f>
        <v>174</v>
      </c>
      <c r="W29" s="17">
        <f>'15'!D45</f>
        <v>177</v>
      </c>
      <c r="X29" s="17">
        <f>'16'!D45</f>
        <v>173</v>
      </c>
      <c r="Y29" s="17">
        <f>'17'!D45</f>
        <v>188</v>
      </c>
      <c r="Z29" s="17">
        <f>'18'!D45</f>
        <v>197</v>
      </c>
      <c r="AA29" s="17">
        <f>'19'!D45</f>
        <v>208</v>
      </c>
      <c r="AB29" s="17">
        <f>'20'!D45</f>
        <v>201</v>
      </c>
      <c r="AC29" s="17">
        <f>'21'!D45</f>
        <v>191</v>
      </c>
      <c r="AD29" s="17">
        <f>'22'!D45</f>
        <v>200</v>
      </c>
      <c r="AE29" s="17">
        <f>'23'!U32</f>
        <v>190</v>
      </c>
      <c r="AF29" s="186">
        <f>'24'!Y30</f>
        <v>195</v>
      </c>
      <c r="AG29" s="186">
        <f>'25_6'!Y30</f>
        <v>201</v>
      </c>
    </row>
    <row r="30" spans="1:33">
      <c r="A30" s="2" t="s">
        <v>73</v>
      </c>
      <c r="B30" s="1" t="s">
        <v>21</v>
      </c>
      <c r="H30" s="17">
        <f>'00'!E148</f>
        <v>56</v>
      </c>
      <c r="I30" s="186">
        <f>'01'!F147</f>
        <v>51</v>
      </c>
      <c r="J30" s="186">
        <f>'02'!F147</f>
        <v>67</v>
      </c>
      <c r="K30" s="17">
        <f>'03'!F147</f>
        <v>81</v>
      </c>
      <c r="L30" s="17">
        <f>'04'!F139</f>
        <v>115</v>
      </c>
      <c r="M30" s="17">
        <f>'05'!F109</f>
        <v>131</v>
      </c>
      <c r="N30" s="17">
        <f>'06'!E46</f>
        <v>137</v>
      </c>
      <c r="O30" s="399">
        <f>'07'!E46</f>
        <v>118</v>
      </c>
      <c r="P30" s="399">
        <f>'08'!E46</f>
        <v>129</v>
      </c>
      <c r="Q30" s="399">
        <f>'09'!E46</f>
        <v>111</v>
      </c>
      <c r="R30" s="17">
        <f>'10'!E46</f>
        <v>100</v>
      </c>
      <c r="S30" s="17">
        <f>'11'!E46</f>
        <v>102</v>
      </c>
      <c r="T30" s="17">
        <f>'12'!D46</f>
        <v>95</v>
      </c>
      <c r="U30" s="17">
        <f>'13'!D46</f>
        <v>88</v>
      </c>
      <c r="V30" s="17">
        <f>'14'!D46</f>
        <v>54</v>
      </c>
      <c r="W30" s="17">
        <f>'15'!D46</f>
        <v>51</v>
      </c>
      <c r="X30" s="17">
        <f>'16'!D46</f>
        <v>51</v>
      </c>
      <c r="Y30" s="17">
        <f>'17'!D46</f>
        <v>56</v>
      </c>
      <c r="Z30" s="17">
        <f>'18'!D46</f>
        <v>59</v>
      </c>
      <c r="AA30" s="17">
        <f>'19'!D46</f>
        <v>61</v>
      </c>
      <c r="AB30" s="17">
        <f>'20'!D46</f>
        <v>59</v>
      </c>
      <c r="AC30" s="17">
        <f>'21'!D46</f>
        <v>49</v>
      </c>
      <c r="AD30" s="17">
        <f>'22'!D46</f>
        <v>57</v>
      </c>
      <c r="AE30" s="17">
        <f>'23'!U33</f>
        <v>66</v>
      </c>
      <c r="AF30" s="186">
        <f>'24'!Y31</f>
        <v>64</v>
      </c>
      <c r="AG30" s="186">
        <f>'25_6'!Y31</f>
        <v>65</v>
      </c>
    </row>
    <row r="31" spans="1:33">
      <c r="A31" s="2" t="s">
        <v>74</v>
      </c>
      <c r="B31" s="1" t="s">
        <v>22</v>
      </c>
      <c r="H31" s="17">
        <f>'00'!E149</f>
        <v>59</v>
      </c>
      <c r="I31" s="186">
        <f>'01'!F148</f>
        <v>82</v>
      </c>
      <c r="J31" s="186">
        <f>'02'!F148</f>
        <v>97</v>
      </c>
      <c r="K31" s="17">
        <f>'03'!F148</f>
        <v>95</v>
      </c>
      <c r="L31" s="17">
        <f>'04'!F140</f>
        <v>112</v>
      </c>
      <c r="M31" s="17">
        <f>'05'!F110</f>
        <v>110</v>
      </c>
      <c r="N31" s="17">
        <f>'06'!E47</f>
        <v>118</v>
      </c>
      <c r="O31" s="399">
        <f>'07'!E47</f>
        <v>113</v>
      </c>
      <c r="P31" s="399">
        <f>'08'!E47</f>
        <v>127</v>
      </c>
      <c r="Q31" s="399">
        <f>'09'!E47</f>
        <v>132</v>
      </c>
      <c r="R31" s="17">
        <f>'10'!E47</f>
        <v>149</v>
      </c>
      <c r="S31" s="17">
        <f>'11'!E47</f>
        <v>166</v>
      </c>
      <c r="T31" s="17">
        <f>'12'!D47</f>
        <v>165</v>
      </c>
      <c r="U31" s="17">
        <f>'13'!D47</f>
        <v>169</v>
      </c>
      <c r="V31" s="17">
        <f>'14'!D47</f>
        <v>168</v>
      </c>
      <c r="W31" s="17">
        <f>'15'!D47</f>
        <v>168</v>
      </c>
      <c r="X31" s="17">
        <f>'16'!D47</f>
        <v>184</v>
      </c>
      <c r="Y31" s="17">
        <f>'17'!D47</f>
        <v>202</v>
      </c>
      <c r="Z31" s="17">
        <f>'18'!D47</f>
        <v>224</v>
      </c>
      <c r="AA31" s="17">
        <f>'19'!D47</f>
        <v>243</v>
      </c>
      <c r="AB31" s="17">
        <f>'20'!D47</f>
        <v>241</v>
      </c>
      <c r="AC31" s="17">
        <f>'21'!D47</f>
        <v>229</v>
      </c>
      <c r="AD31" s="17">
        <f>'22'!D47</f>
        <v>212</v>
      </c>
      <c r="AE31" s="17">
        <f>'23'!U34</f>
        <v>234</v>
      </c>
      <c r="AF31" s="186">
        <f>'24'!Y32</f>
        <v>251</v>
      </c>
      <c r="AG31" s="186">
        <f>'25_6'!Y32</f>
        <v>281</v>
      </c>
    </row>
    <row r="32" spans="1:33">
      <c r="A32" s="2" t="s">
        <v>75</v>
      </c>
      <c r="B32" s="1" t="s">
        <v>23</v>
      </c>
      <c r="H32" s="17">
        <f>'00'!E150</f>
        <v>255</v>
      </c>
      <c r="I32" s="186">
        <f>'01'!F149</f>
        <v>324</v>
      </c>
      <c r="J32" s="186">
        <f>'02'!F149</f>
        <v>374</v>
      </c>
      <c r="K32" s="17">
        <f>'03'!F149</f>
        <v>417</v>
      </c>
      <c r="L32" s="17">
        <f>'04'!F141</f>
        <v>420</v>
      </c>
      <c r="M32" s="17">
        <f>'05'!F111</f>
        <v>492</v>
      </c>
      <c r="N32" s="17">
        <f>'06'!E48</f>
        <v>511</v>
      </c>
      <c r="O32" s="399">
        <f>'07'!E48</f>
        <v>494</v>
      </c>
      <c r="P32" s="399">
        <f>'08'!E48</f>
        <v>456</v>
      </c>
      <c r="Q32" s="399">
        <f>'09'!E48</f>
        <v>390</v>
      </c>
      <c r="R32" s="17">
        <f>'10'!E48</f>
        <v>320</v>
      </c>
      <c r="S32" s="17">
        <f>'11'!E48</f>
        <v>341</v>
      </c>
      <c r="T32" s="17">
        <f>'12'!D48</f>
        <v>368</v>
      </c>
      <c r="U32" s="17">
        <f>'13'!D48</f>
        <v>334</v>
      </c>
      <c r="V32" s="17">
        <f>'14'!D48</f>
        <v>309</v>
      </c>
      <c r="W32" s="17">
        <f>'15'!D48</f>
        <v>279</v>
      </c>
      <c r="X32" s="17">
        <f>'16'!D48</f>
        <v>303</v>
      </c>
      <c r="Y32" s="17">
        <f>'17'!D48</f>
        <v>294</v>
      </c>
      <c r="Z32" s="17">
        <f>'18'!D48</f>
        <v>348</v>
      </c>
      <c r="AA32" s="17">
        <f>'19'!D48</f>
        <v>314</v>
      </c>
      <c r="AB32" s="17">
        <f>'20'!D48</f>
        <v>258</v>
      </c>
      <c r="AC32" s="17">
        <f>'21'!D48</f>
        <v>151</v>
      </c>
      <c r="AD32" s="17">
        <f>'22'!D48</f>
        <v>107</v>
      </c>
      <c r="AE32" s="17">
        <f>'23'!U35</f>
        <v>112</v>
      </c>
      <c r="AF32" s="186">
        <f>'24'!Y33</f>
        <v>119</v>
      </c>
      <c r="AG32" s="186">
        <f>'25_6'!Y33</f>
        <v>109</v>
      </c>
    </row>
    <row r="33" spans="1:33">
      <c r="A33" s="2" t="s">
        <v>76</v>
      </c>
      <c r="B33" s="1" t="s">
        <v>45</v>
      </c>
      <c r="H33" s="443">
        <f>'00'!E151</f>
        <v>24</v>
      </c>
      <c r="I33" s="186">
        <f>'01'!F150</f>
        <v>50</v>
      </c>
      <c r="J33" s="186">
        <f>'02'!F150</f>
        <v>67</v>
      </c>
      <c r="K33" s="17">
        <f>'03'!F150</f>
        <v>75</v>
      </c>
      <c r="L33" s="17">
        <f>'04'!F142</f>
        <v>95</v>
      </c>
      <c r="M33" s="17">
        <f>'05'!F112</f>
        <v>117</v>
      </c>
      <c r="N33" s="17">
        <f>'06'!E49</f>
        <v>110</v>
      </c>
      <c r="O33" s="399">
        <f>'07'!E49</f>
        <v>113</v>
      </c>
      <c r="P33" s="399">
        <f>'08'!E49</f>
        <v>106</v>
      </c>
      <c r="Q33" s="399">
        <f>'09'!E49</f>
        <v>100</v>
      </c>
      <c r="R33" s="17">
        <f>'10'!E49</f>
        <v>108</v>
      </c>
      <c r="S33" s="17">
        <f>'11'!E49</f>
        <v>101</v>
      </c>
      <c r="T33" s="17">
        <f>'12'!D49</f>
        <v>94</v>
      </c>
      <c r="U33" s="17">
        <f>'13'!D49</f>
        <v>81</v>
      </c>
      <c r="V33" s="17">
        <f>'14'!D49</f>
        <v>73</v>
      </c>
      <c r="W33" s="17">
        <f>'15'!D49</f>
        <v>68</v>
      </c>
      <c r="X33" s="17">
        <f>'16'!D49</f>
        <v>68</v>
      </c>
      <c r="Y33" s="17">
        <f>'17'!D49</f>
        <v>74</v>
      </c>
      <c r="Z33" s="17">
        <f>'18'!D49</f>
        <v>62</v>
      </c>
      <c r="AA33" s="17">
        <f>'19'!D49</f>
        <v>68</v>
      </c>
      <c r="AB33" s="17">
        <f>'20'!D49</f>
        <v>76</v>
      </c>
      <c r="AC33" s="17">
        <f>'21'!D49</f>
        <v>62</v>
      </c>
      <c r="AD33" s="17">
        <f>'22'!D49</f>
        <v>65</v>
      </c>
      <c r="AE33" s="17">
        <f>'23'!U36</f>
        <v>59</v>
      </c>
      <c r="AF33" s="186">
        <f>'24'!Y34</f>
        <v>62</v>
      </c>
      <c r="AG33" s="186">
        <f>'25_6'!Y34</f>
        <v>62</v>
      </c>
    </row>
    <row r="34" spans="1:33">
      <c r="A34" s="2" t="s">
        <v>77</v>
      </c>
      <c r="B34" s="1" t="s">
        <v>24</v>
      </c>
      <c r="H34" s="17">
        <f>'00'!E152</f>
        <v>34</v>
      </c>
      <c r="I34" s="186">
        <f>'01'!F151</f>
        <v>26</v>
      </c>
      <c r="J34" s="186">
        <f>'02'!F151</f>
        <v>14</v>
      </c>
      <c r="K34" s="17">
        <f>'03'!F151</f>
        <v>21</v>
      </c>
      <c r="L34" s="17">
        <f>'04'!F143</f>
        <v>35</v>
      </c>
      <c r="M34" s="17">
        <f>'05'!F113</f>
        <v>36</v>
      </c>
      <c r="N34" s="17">
        <f>'06'!E50</f>
        <v>45</v>
      </c>
      <c r="O34" s="399">
        <f>'07'!E50</f>
        <v>55</v>
      </c>
      <c r="P34" s="399">
        <f>'08'!E50</f>
        <v>55</v>
      </c>
      <c r="Q34" s="399">
        <f>'09'!E50</f>
        <v>42</v>
      </c>
      <c r="R34" s="17">
        <f>'10'!E50</f>
        <v>38</v>
      </c>
      <c r="S34" s="17">
        <f>'11'!E50</f>
        <v>37</v>
      </c>
      <c r="T34" s="17">
        <f>'12'!D50</f>
        <v>30</v>
      </c>
      <c r="U34" s="17">
        <f>'13'!D50</f>
        <v>38</v>
      </c>
      <c r="V34" s="17">
        <f>'14'!D50</f>
        <v>37</v>
      </c>
      <c r="W34" s="17">
        <f>'15'!D50</f>
        <v>33</v>
      </c>
      <c r="X34" s="17">
        <f>'16'!D50</f>
        <v>43</v>
      </c>
      <c r="Y34" s="17">
        <f>'17'!D50</f>
        <v>42</v>
      </c>
      <c r="Z34" s="17">
        <f>'18'!D50</f>
        <v>41</v>
      </c>
      <c r="AA34" s="17">
        <f>'19'!D50</f>
        <v>39</v>
      </c>
      <c r="AB34" s="17">
        <f>'20'!D50</f>
        <v>40</v>
      </c>
      <c r="AC34" s="17">
        <f>'21'!D50</f>
        <v>41</v>
      </c>
      <c r="AD34" s="17">
        <f>'22'!D50</f>
        <v>42</v>
      </c>
      <c r="AE34" s="17">
        <f>'23'!U37</f>
        <v>38</v>
      </c>
      <c r="AF34" s="186">
        <f>'24'!Y35</f>
        <v>39</v>
      </c>
      <c r="AG34" s="186">
        <f>'25_6'!Y35</f>
        <v>37</v>
      </c>
    </row>
    <row r="35" spans="1:33">
      <c r="A35" s="2" t="s">
        <v>78</v>
      </c>
      <c r="B35" s="1" t="s">
        <v>25</v>
      </c>
      <c r="H35" s="17">
        <f>'00'!E153</f>
        <v>81</v>
      </c>
      <c r="I35" s="186">
        <f>'01'!F152</f>
        <v>90</v>
      </c>
      <c r="J35" s="186">
        <f>'02'!F152</f>
        <v>110</v>
      </c>
      <c r="K35" s="17">
        <f>'03'!F152</f>
        <v>139</v>
      </c>
      <c r="L35" s="17">
        <f>'04'!F144</f>
        <v>192</v>
      </c>
      <c r="M35" s="17">
        <f>'05'!F114</f>
        <v>302</v>
      </c>
      <c r="N35" s="17">
        <f>'06'!E51</f>
        <v>330</v>
      </c>
      <c r="O35" s="399">
        <f>'07'!E51</f>
        <v>320</v>
      </c>
      <c r="P35" s="399">
        <f>'08'!E51</f>
        <v>309</v>
      </c>
      <c r="Q35" s="399">
        <f>'09'!E51</f>
        <v>301</v>
      </c>
      <c r="R35" s="17">
        <f>'10'!E51</f>
        <v>297</v>
      </c>
      <c r="S35" s="17">
        <f>'11'!E51</f>
        <v>318</v>
      </c>
      <c r="T35" s="17">
        <f>'12'!D51</f>
        <v>310</v>
      </c>
      <c r="U35" s="17">
        <f>'13'!D51</f>
        <v>305</v>
      </c>
      <c r="V35" s="17">
        <f>'14'!D51</f>
        <v>310</v>
      </c>
      <c r="W35" s="17">
        <f>'15'!D51</f>
        <v>292</v>
      </c>
      <c r="X35" s="17">
        <f>'16'!D51</f>
        <v>287</v>
      </c>
      <c r="Y35" s="17">
        <f>'17'!D51</f>
        <v>279</v>
      </c>
      <c r="Z35" s="17">
        <f>'18'!D51</f>
        <v>319</v>
      </c>
      <c r="AA35" s="17">
        <f>'19'!D51</f>
        <v>341</v>
      </c>
      <c r="AB35" s="17">
        <f>'20'!D51</f>
        <v>273</v>
      </c>
      <c r="AC35" s="17">
        <f>'21'!D51</f>
        <v>185</v>
      </c>
      <c r="AD35" s="17">
        <f>'22'!D51</f>
        <v>151</v>
      </c>
      <c r="AE35" s="17">
        <f>'23'!U38</f>
        <v>134</v>
      </c>
      <c r="AF35" s="186">
        <f>'24'!Y36</f>
        <v>132</v>
      </c>
      <c r="AG35" s="186">
        <f>'25_6'!Y36</f>
        <v>140</v>
      </c>
    </row>
    <row r="36" spans="1:33">
      <c r="A36" s="2" t="s">
        <v>79</v>
      </c>
      <c r="B36" s="1" t="s">
        <v>26</v>
      </c>
      <c r="H36" s="17">
        <f>'00'!E154</f>
        <v>9</v>
      </c>
      <c r="I36" s="186">
        <f>'01'!F153</f>
        <v>13</v>
      </c>
      <c r="J36" s="186">
        <f>'02'!F153</f>
        <v>16</v>
      </c>
      <c r="K36" s="17">
        <f>'03'!F153</f>
        <v>19</v>
      </c>
      <c r="L36" s="17">
        <f>'04'!F145</f>
        <v>20</v>
      </c>
      <c r="M36" s="17">
        <f>'05'!F115</f>
        <v>28</v>
      </c>
      <c r="N36" s="17">
        <f>'06'!E52</f>
        <v>37</v>
      </c>
      <c r="O36" s="399">
        <f>'07'!E52</f>
        <v>60</v>
      </c>
      <c r="P36" s="399">
        <f>'08'!E52</f>
        <v>65</v>
      </c>
      <c r="Q36" s="399">
        <f>'09'!E52</f>
        <v>82</v>
      </c>
      <c r="R36" s="17">
        <f>'10'!E52</f>
        <v>74</v>
      </c>
      <c r="S36" s="17">
        <f>'11'!E52</f>
        <v>84</v>
      </c>
      <c r="T36" s="17">
        <f>'12'!D52</f>
        <v>98</v>
      </c>
      <c r="U36" s="17">
        <f>'13'!D52</f>
        <v>108</v>
      </c>
      <c r="V36" s="17">
        <f>'14'!D52</f>
        <v>114</v>
      </c>
      <c r="W36" s="17">
        <f>'15'!D52</f>
        <v>112</v>
      </c>
      <c r="X36" s="17">
        <f>'16'!D52</f>
        <v>101</v>
      </c>
      <c r="Y36" s="17">
        <f>'17'!D52</f>
        <v>99</v>
      </c>
      <c r="Z36" s="17">
        <f>'18'!D52</f>
        <v>86</v>
      </c>
      <c r="AA36" s="17">
        <f>'19'!D52</f>
        <v>81</v>
      </c>
      <c r="AB36" s="17">
        <f>'20'!D52</f>
        <v>77</v>
      </c>
      <c r="AC36" s="17">
        <f>'21'!D52</f>
        <v>67</v>
      </c>
      <c r="AD36" s="17">
        <f>'22'!D52</f>
        <v>55</v>
      </c>
      <c r="AE36" s="17">
        <f>'23'!U39</f>
        <v>64</v>
      </c>
      <c r="AF36" s="186">
        <f>'24'!Y37</f>
        <v>60</v>
      </c>
      <c r="AG36" s="186">
        <f>'25_6'!Y37</f>
        <v>64</v>
      </c>
    </row>
    <row r="37" spans="1:33">
      <c r="A37" s="2" t="s">
        <v>80</v>
      </c>
      <c r="B37" s="1" t="s">
        <v>27</v>
      </c>
      <c r="H37" s="17">
        <f>'00'!E155</f>
        <v>157</v>
      </c>
      <c r="I37" s="186">
        <f>'01'!F154</f>
        <v>189</v>
      </c>
      <c r="J37" s="186">
        <f>'02'!F154</f>
        <v>180</v>
      </c>
      <c r="K37" s="17">
        <f>'03'!F154</f>
        <v>165</v>
      </c>
      <c r="L37" s="17">
        <f>'04'!F146</f>
        <v>192</v>
      </c>
      <c r="M37" s="17">
        <f>'05'!F116</f>
        <v>199</v>
      </c>
      <c r="N37" s="17">
        <f>'06'!E53</f>
        <v>201</v>
      </c>
      <c r="O37" s="399">
        <f>'07'!E53</f>
        <v>161</v>
      </c>
      <c r="P37" s="399">
        <f>'08'!E53</f>
        <v>112</v>
      </c>
      <c r="Q37" s="399">
        <f>'09'!E53</f>
        <v>59</v>
      </c>
      <c r="R37" s="17">
        <f>'10'!E53</f>
        <v>59</v>
      </c>
      <c r="S37" s="17">
        <f>'11'!E53</f>
        <v>60</v>
      </c>
      <c r="T37" s="17">
        <f>'12'!D53</f>
        <v>73</v>
      </c>
      <c r="U37" s="17">
        <f>'13'!D53</f>
        <v>65</v>
      </c>
      <c r="V37" s="17">
        <f>'14'!D53</f>
        <v>71</v>
      </c>
      <c r="W37" s="17">
        <f>'15'!D53</f>
        <v>74</v>
      </c>
      <c r="X37" s="17">
        <f>'16'!D53</f>
        <v>72</v>
      </c>
      <c r="Y37" s="17">
        <f>'17'!D53</f>
        <v>75</v>
      </c>
      <c r="Z37" s="17">
        <f>'18'!D53</f>
        <v>70</v>
      </c>
      <c r="AA37" s="17">
        <f>'19'!D53</f>
        <v>75</v>
      </c>
      <c r="AB37" s="17">
        <f>'20'!D53</f>
        <v>76</v>
      </c>
      <c r="AC37" s="17">
        <f>'21'!D53</f>
        <v>78</v>
      </c>
      <c r="AD37" s="17">
        <f>'22'!D53</f>
        <v>72</v>
      </c>
      <c r="AE37" s="17">
        <f>'23'!U40</f>
        <v>84</v>
      </c>
      <c r="AF37" s="186">
        <f>'24'!Y38</f>
        <v>85</v>
      </c>
      <c r="AG37" s="186">
        <f>'25_6'!Y38</f>
        <v>84</v>
      </c>
    </row>
    <row r="38" spans="1:33">
      <c r="A38" s="2" t="s">
        <v>81</v>
      </c>
      <c r="B38" s="1" t="s">
        <v>28</v>
      </c>
      <c r="H38" s="17">
        <f>'00'!E156</f>
        <v>23</v>
      </c>
      <c r="I38" s="186">
        <f>'01'!F155</f>
        <v>33</v>
      </c>
      <c r="J38" s="186">
        <f>'02'!F155</f>
        <v>41</v>
      </c>
      <c r="K38" s="17">
        <f>'03'!F155</f>
        <v>39</v>
      </c>
      <c r="L38" s="17">
        <f>'04'!F147</f>
        <v>44</v>
      </c>
      <c r="M38" s="17">
        <f>'05'!F117</f>
        <v>55</v>
      </c>
      <c r="N38" s="17">
        <f>'06'!E54</f>
        <v>60</v>
      </c>
      <c r="O38" s="399">
        <f>'07'!E54</f>
        <v>62</v>
      </c>
      <c r="P38" s="399">
        <f>'08'!E54</f>
        <v>69</v>
      </c>
      <c r="Q38" s="399">
        <f>'09'!E54</f>
        <v>59</v>
      </c>
      <c r="R38" s="17">
        <f>'10'!E54</f>
        <v>57</v>
      </c>
      <c r="S38" s="17">
        <f>'11'!E54</f>
        <v>60</v>
      </c>
      <c r="T38" s="17">
        <f>'12'!D54</f>
        <v>60</v>
      </c>
      <c r="U38" s="17">
        <f>'13'!D54</f>
        <v>55</v>
      </c>
      <c r="V38" s="17">
        <f>'14'!D54</f>
        <v>41</v>
      </c>
      <c r="W38" s="17">
        <f>'15'!D54</f>
        <v>41</v>
      </c>
      <c r="X38" s="17">
        <f>'16'!D54</f>
        <v>39</v>
      </c>
      <c r="Y38" s="17">
        <f>'17'!D54</f>
        <v>46</v>
      </c>
      <c r="Z38" s="17">
        <f>'18'!D54</f>
        <v>47</v>
      </c>
      <c r="AA38" s="17">
        <f>'19'!D54</f>
        <v>56</v>
      </c>
      <c r="AB38" s="17">
        <f>'20'!D54</f>
        <v>56</v>
      </c>
      <c r="AC38" s="17">
        <f>'21'!D54</f>
        <v>52</v>
      </c>
      <c r="AD38" s="17">
        <f>'22'!D54</f>
        <v>50</v>
      </c>
      <c r="AE38" s="17">
        <f>'23'!U41</f>
        <v>61</v>
      </c>
      <c r="AF38" s="186">
        <f>'24'!Y39</f>
        <v>56</v>
      </c>
      <c r="AG38" s="186">
        <f>'25_6'!Y39</f>
        <v>45</v>
      </c>
    </row>
    <row r="39" spans="1:33">
      <c r="A39" s="2" t="s">
        <v>82</v>
      </c>
      <c r="B39" s="1" t="s">
        <v>29</v>
      </c>
      <c r="H39" s="17">
        <f>'00'!E157</f>
        <v>36</v>
      </c>
      <c r="I39" s="186">
        <f>'01'!F156</f>
        <v>54</v>
      </c>
      <c r="J39" s="186">
        <f>'02'!F156</f>
        <v>74</v>
      </c>
      <c r="K39" s="17">
        <f>'03'!F156</f>
        <v>84</v>
      </c>
      <c r="L39" s="17">
        <f>'04'!F148</f>
        <v>118</v>
      </c>
      <c r="M39" s="17">
        <f>'05'!F118</f>
        <v>144</v>
      </c>
      <c r="N39" s="17">
        <f>'06'!E55</f>
        <v>164</v>
      </c>
      <c r="O39" s="399">
        <f>'07'!E55</f>
        <v>166</v>
      </c>
      <c r="P39" s="399">
        <f>'08'!E55</f>
        <v>162</v>
      </c>
      <c r="Q39" s="399">
        <f>'09'!E55</f>
        <v>165</v>
      </c>
      <c r="R39" s="17">
        <f>'10'!E55</f>
        <v>148</v>
      </c>
      <c r="S39" s="17">
        <f>'11'!E55</f>
        <v>137</v>
      </c>
      <c r="T39" s="17">
        <f>'12'!D55</f>
        <v>107</v>
      </c>
      <c r="U39" s="17">
        <f>'13'!D55</f>
        <v>97</v>
      </c>
      <c r="V39" s="17">
        <f>'14'!D55</f>
        <v>86</v>
      </c>
      <c r="W39" s="17">
        <f>'15'!D55</f>
        <v>59</v>
      </c>
      <c r="X39" s="17">
        <f>'16'!D55</f>
        <v>55</v>
      </c>
      <c r="Y39" s="17">
        <f>'17'!D55</f>
        <v>54</v>
      </c>
      <c r="Z39" s="17">
        <f>'18'!D55</f>
        <v>74</v>
      </c>
      <c r="AA39" s="17">
        <f>'19'!D55</f>
        <v>84</v>
      </c>
      <c r="AB39" s="17">
        <f>'20'!D55</f>
        <v>73</v>
      </c>
      <c r="AC39" s="17">
        <f>'21'!D55</f>
        <v>46</v>
      </c>
      <c r="AD39" s="17">
        <f>'22'!D55</f>
        <v>42</v>
      </c>
      <c r="AE39" s="17">
        <f>'23'!U42</f>
        <v>43</v>
      </c>
      <c r="AF39" s="186">
        <f>'24'!Y40</f>
        <v>40</v>
      </c>
      <c r="AG39" s="186">
        <f>'25_6'!Y40</f>
        <v>39</v>
      </c>
    </row>
    <row r="40" spans="1:33">
      <c r="A40" s="2" t="s">
        <v>83</v>
      </c>
      <c r="B40" s="1" t="s">
        <v>30</v>
      </c>
      <c r="H40" s="17">
        <f>'00'!E158</f>
        <v>51</v>
      </c>
      <c r="I40" s="186">
        <f>'01'!F157</f>
        <v>57</v>
      </c>
      <c r="J40" s="186">
        <f>'02'!F157</f>
        <v>55</v>
      </c>
      <c r="K40" s="17">
        <f>'03'!F157</f>
        <v>59</v>
      </c>
      <c r="L40" s="17">
        <f>'04'!F149</f>
        <v>57</v>
      </c>
      <c r="M40" s="17">
        <f>'05'!F119</f>
        <v>77</v>
      </c>
      <c r="N40" s="17">
        <f>'06'!E56</f>
        <v>90</v>
      </c>
      <c r="O40" s="399">
        <f>'07'!E56</f>
        <v>125</v>
      </c>
      <c r="P40" s="399">
        <f>'08'!E56</f>
        <v>142</v>
      </c>
      <c r="Q40" s="399">
        <f>'09'!E56</f>
        <v>181</v>
      </c>
      <c r="R40" s="17">
        <f>'10'!E56</f>
        <v>188</v>
      </c>
      <c r="S40" s="17">
        <f>'11'!E56</f>
        <v>245</v>
      </c>
      <c r="T40" s="17">
        <f>'12'!D56</f>
        <v>286</v>
      </c>
      <c r="U40" s="17">
        <f>'13'!D56</f>
        <v>272</v>
      </c>
      <c r="V40" s="17">
        <f>'14'!D56</f>
        <v>196</v>
      </c>
      <c r="W40" s="17">
        <f>'15'!D56</f>
        <v>134</v>
      </c>
      <c r="X40" s="17">
        <f>'16'!D56</f>
        <v>146</v>
      </c>
      <c r="Y40" s="17">
        <f>'17'!D56</f>
        <v>119</v>
      </c>
      <c r="Z40" s="17">
        <f>'18'!D56</f>
        <v>135</v>
      </c>
      <c r="AA40" s="17">
        <f>'19'!D56</f>
        <v>152</v>
      </c>
      <c r="AB40" s="17">
        <f>'20'!D56</f>
        <v>109</v>
      </c>
      <c r="AC40" s="17">
        <f>'21'!D56</f>
        <v>89</v>
      </c>
      <c r="AD40" s="17">
        <f>'22'!D56</f>
        <v>88</v>
      </c>
      <c r="AE40" s="17">
        <f>'23'!U43</f>
        <v>109</v>
      </c>
      <c r="AF40" s="186">
        <f>'24'!Y41</f>
        <v>122</v>
      </c>
      <c r="AG40" s="186">
        <f>'25_6'!Y41</f>
        <v>114</v>
      </c>
    </row>
    <row r="41" spans="1:33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'00'!E159</f>
        <v>18</v>
      </c>
      <c r="I41" s="298">
        <f>'01'!F158</f>
        <v>50</v>
      </c>
      <c r="J41" s="298">
        <f>'02'!F158</f>
        <v>56</v>
      </c>
      <c r="K41" s="18">
        <f>'03'!F158</f>
        <v>59</v>
      </c>
      <c r="L41" s="18">
        <f>'04'!F150</f>
        <v>66</v>
      </c>
      <c r="M41" s="18">
        <f>'05'!F120</f>
        <v>72</v>
      </c>
      <c r="N41" s="18">
        <f>'06'!E57</f>
        <v>85</v>
      </c>
      <c r="O41" s="434">
        <f>'07'!E57</f>
        <v>105</v>
      </c>
      <c r="P41" s="434">
        <f>'08'!E57</f>
        <v>129</v>
      </c>
      <c r="Q41" s="434">
        <f>'09'!E57</f>
        <v>114</v>
      </c>
      <c r="R41" s="18">
        <f>'10'!E57</f>
        <v>122</v>
      </c>
      <c r="S41" s="18">
        <f>'11'!E57</f>
        <v>133</v>
      </c>
      <c r="T41" s="18">
        <f>'12'!D57</f>
        <v>110</v>
      </c>
      <c r="U41" s="18">
        <f>'13'!D57</f>
        <v>111</v>
      </c>
      <c r="V41" s="18">
        <f>'14'!D57</f>
        <v>110</v>
      </c>
      <c r="W41" s="18">
        <f>'15'!D57</f>
        <v>108</v>
      </c>
      <c r="X41" s="18">
        <f>'16'!D57</f>
        <v>111</v>
      </c>
      <c r="Y41" s="18">
        <f>'17'!D57</f>
        <v>123</v>
      </c>
      <c r="Z41" s="18">
        <f>'18'!D57</f>
        <v>145</v>
      </c>
      <c r="AA41" s="18">
        <f>'19'!D57</f>
        <v>142</v>
      </c>
      <c r="AB41" s="18">
        <f>'20'!D57</f>
        <v>117</v>
      </c>
      <c r="AC41" s="18">
        <f>'21'!D57</f>
        <v>100</v>
      </c>
      <c r="AD41" s="18">
        <f>'22'!D57</f>
        <v>111</v>
      </c>
      <c r="AE41" s="18">
        <f>'23'!U44</f>
        <v>113</v>
      </c>
      <c r="AF41" s="186">
        <f>'24'!Y42</f>
        <v>95</v>
      </c>
      <c r="AG41" s="186">
        <f>'25_6'!Y42</f>
        <v>89</v>
      </c>
    </row>
    <row r="42" spans="1:33">
      <c r="A42" s="2" t="s">
        <v>85</v>
      </c>
      <c r="B42" s="1" t="s">
        <v>32</v>
      </c>
      <c r="H42" s="16">
        <f>'00'!E160</f>
        <v>4</v>
      </c>
      <c r="I42" s="186">
        <f>'01'!F159</f>
        <v>5</v>
      </c>
      <c r="J42" s="186">
        <f>'02'!F159</f>
        <v>3</v>
      </c>
      <c r="K42" s="16">
        <f>'03'!F159</f>
        <v>8</v>
      </c>
      <c r="L42" s="16">
        <f>'04'!F151</f>
        <v>13</v>
      </c>
      <c r="M42" s="16">
        <f>'05'!F121</f>
        <v>15</v>
      </c>
      <c r="N42" s="16">
        <f>'06'!E58</f>
        <v>23</v>
      </c>
      <c r="O42" s="399">
        <f>'07'!E58</f>
        <v>48</v>
      </c>
      <c r="P42" s="399">
        <f>'08'!E58</f>
        <v>63</v>
      </c>
      <c r="Q42" s="399">
        <f>'09'!E58</f>
        <v>64</v>
      </c>
      <c r="R42" s="16">
        <f>'10'!E58</f>
        <v>61</v>
      </c>
      <c r="S42" s="16">
        <f>'11'!E58</f>
        <v>50</v>
      </c>
      <c r="T42" s="16">
        <f>'12'!D58</f>
        <v>38</v>
      </c>
      <c r="U42" s="16">
        <f>'13'!D58</f>
        <v>35</v>
      </c>
      <c r="V42" s="16">
        <f>'14'!D58</f>
        <v>24</v>
      </c>
      <c r="W42" s="16">
        <f>'15'!D58</f>
        <v>13</v>
      </c>
      <c r="X42" s="16">
        <f>'16'!D58</f>
        <v>13</v>
      </c>
      <c r="Y42" s="16">
        <f>'17'!D58</f>
        <v>15</v>
      </c>
      <c r="Z42" s="16">
        <f>'18'!D58</f>
        <v>23</v>
      </c>
      <c r="AA42" s="16">
        <f>'19'!D58</f>
        <v>18</v>
      </c>
      <c r="AB42" s="16">
        <f>'20'!D58</f>
        <v>19</v>
      </c>
      <c r="AC42" s="16">
        <f>'21'!D58</f>
        <v>23</v>
      </c>
      <c r="AD42" s="16">
        <f>'22'!D58</f>
        <v>22</v>
      </c>
      <c r="AE42" s="16">
        <f>'23'!U45</f>
        <v>24</v>
      </c>
      <c r="AF42" s="186">
        <f>'24'!Y43</f>
        <v>23</v>
      </c>
      <c r="AG42" s="186">
        <f>'25_6'!Y43</f>
        <v>21</v>
      </c>
    </row>
    <row r="43" spans="1:33">
      <c r="A43" s="2" t="s">
        <v>86</v>
      </c>
      <c r="B43" s="1" t="s">
        <v>33</v>
      </c>
      <c r="H43" s="16">
        <f>'00'!E161</f>
        <v>26</v>
      </c>
      <c r="I43" s="186">
        <f>'01'!F160</f>
        <v>36</v>
      </c>
      <c r="J43" s="186">
        <f>'02'!F160</f>
        <v>44</v>
      </c>
      <c r="K43" s="16">
        <f>'03'!F160</f>
        <v>50</v>
      </c>
      <c r="L43" s="16">
        <f>'04'!F152</f>
        <v>55</v>
      </c>
      <c r="M43" s="16">
        <f>'05'!F122</f>
        <v>63</v>
      </c>
      <c r="N43" s="16">
        <f>'06'!E59</f>
        <v>71</v>
      </c>
      <c r="O43" s="399">
        <f>'07'!E59</f>
        <v>66</v>
      </c>
      <c r="P43" s="399">
        <f>'08'!E59</f>
        <v>64</v>
      </c>
      <c r="Q43" s="399">
        <f>'09'!E59</f>
        <v>56</v>
      </c>
      <c r="R43" s="16">
        <f>'10'!E59</f>
        <v>61</v>
      </c>
      <c r="S43" s="16">
        <f>'11'!E59</f>
        <v>73</v>
      </c>
      <c r="T43" s="16">
        <f>'12'!D59</f>
        <v>79</v>
      </c>
      <c r="U43" s="16">
        <f>'13'!D59</f>
        <v>71</v>
      </c>
      <c r="V43" s="16">
        <f>'14'!D59</f>
        <v>72</v>
      </c>
      <c r="W43" s="16">
        <f>'15'!D59</f>
        <v>73</v>
      </c>
      <c r="X43" s="16">
        <f>'16'!D59</f>
        <v>72</v>
      </c>
      <c r="Y43" s="16">
        <f>'17'!D59</f>
        <v>94</v>
      </c>
      <c r="Z43" s="16">
        <f>'18'!D59</f>
        <v>79</v>
      </c>
      <c r="AA43" s="16">
        <f>'19'!D59</f>
        <v>77</v>
      </c>
      <c r="AB43" s="16">
        <f>'20'!D59</f>
        <v>58</v>
      </c>
      <c r="AC43" s="16">
        <f>'21'!D59</f>
        <v>45</v>
      </c>
      <c r="AD43" s="16">
        <f>'22'!D59</f>
        <v>38</v>
      </c>
      <c r="AE43" s="16">
        <f>'23'!U46</f>
        <v>30</v>
      </c>
      <c r="AF43" s="186">
        <f>'24'!Y44</f>
        <v>35</v>
      </c>
      <c r="AG43" s="186">
        <f>'25_6'!Y44</f>
        <v>39</v>
      </c>
    </row>
    <row r="44" spans="1:33">
      <c r="A44" s="2" t="s">
        <v>87</v>
      </c>
      <c r="B44" s="1" t="s">
        <v>34</v>
      </c>
      <c r="H44" s="16">
        <f>'00'!E162</f>
        <v>22</v>
      </c>
      <c r="I44" s="186">
        <f>'01'!F161</f>
        <v>29</v>
      </c>
      <c r="J44" s="186">
        <f>'02'!F161</f>
        <v>26</v>
      </c>
      <c r="K44" s="16">
        <f>'03'!F161</f>
        <v>26</v>
      </c>
      <c r="L44" s="16">
        <f>'04'!F153</f>
        <v>29</v>
      </c>
      <c r="M44" s="16">
        <f>'05'!F123</f>
        <v>37</v>
      </c>
      <c r="N44" s="16">
        <f>'06'!E60</f>
        <v>47</v>
      </c>
      <c r="O44" s="399">
        <f>'07'!E60</f>
        <v>48</v>
      </c>
      <c r="P44" s="399">
        <f>'08'!E60</f>
        <v>42</v>
      </c>
      <c r="Q44" s="399">
        <f>'09'!E60</f>
        <v>43</v>
      </c>
      <c r="R44" s="16">
        <f>'10'!E60</f>
        <v>38</v>
      </c>
      <c r="S44" s="16">
        <f>'11'!E60</f>
        <v>36</v>
      </c>
      <c r="T44" s="16">
        <f>'12'!D60</f>
        <v>36</v>
      </c>
      <c r="U44" s="16">
        <f>'13'!D60</f>
        <v>36</v>
      </c>
      <c r="V44" s="16">
        <f>'14'!D60</f>
        <v>46</v>
      </c>
      <c r="W44" s="16">
        <f>'15'!D60</f>
        <v>50</v>
      </c>
      <c r="X44" s="16">
        <f>'16'!D60</f>
        <v>44</v>
      </c>
      <c r="Y44" s="16">
        <f>'17'!D60</f>
        <v>39</v>
      </c>
      <c r="Z44" s="16">
        <f>'18'!D60</f>
        <v>48</v>
      </c>
      <c r="AA44" s="16">
        <f>'19'!D60</f>
        <v>46</v>
      </c>
      <c r="AB44" s="16">
        <f>'20'!D60</f>
        <v>41</v>
      </c>
      <c r="AC44" s="16">
        <f>'21'!D60</f>
        <v>43</v>
      </c>
      <c r="AD44" s="16">
        <f>'22'!D60</f>
        <v>52</v>
      </c>
      <c r="AE44" s="16">
        <f>'23'!U47</f>
        <v>58</v>
      </c>
      <c r="AF44" s="186">
        <f>'24'!Y45</f>
        <v>65</v>
      </c>
      <c r="AG44" s="186">
        <f>'25_6'!Y45</f>
        <v>70</v>
      </c>
    </row>
    <row r="45" spans="1:33">
      <c r="A45" s="2" t="s">
        <v>88</v>
      </c>
      <c r="B45" s="1" t="s">
        <v>35</v>
      </c>
      <c r="H45" s="16">
        <f>'00'!E163</f>
        <v>21</v>
      </c>
      <c r="I45" s="186">
        <f>'01'!F162</f>
        <v>27</v>
      </c>
      <c r="J45" s="186">
        <f>'02'!F162</f>
        <v>32</v>
      </c>
      <c r="K45" s="16">
        <f>'03'!F162</f>
        <v>27</v>
      </c>
      <c r="L45" s="16">
        <f>'04'!F154</f>
        <v>54</v>
      </c>
      <c r="M45" s="16">
        <f>'05'!F124</f>
        <v>93</v>
      </c>
      <c r="N45" s="16">
        <f>'06'!E61</f>
        <v>125</v>
      </c>
      <c r="O45" s="399">
        <f>'07'!E61</f>
        <v>133</v>
      </c>
      <c r="P45" s="399">
        <f>'08'!E61</f>
        <v>114</v>
      </c>
      <c r="Q45" s="399">
        <f>'09'!E61</f>
        <v>127</v>
      </c>
      <c r="R45" s="16">
        <f>'10'!E61</f>
        <v>111</v>
      </c>
      <c r="S45" s="16">
        <f>'11'!E61</f>
        <v>115</v>
      </c>
      <c r="T45" s="16">
        <f>'12'!D61</f>
        <v>98</v>
      </c>
      <c r="U45" s="16">
        <f>'13'!D61</f>
        <v>97</v>
      </c>
      <c r="V45" s="16">
        <f>'14'!D61</f>
        <v>104</v>
      </c>
      <c r="W45" s="16">
        <f>'15'!D61</f>
        <v>83</v>
      </c>
      <c r="X45" s="16">
        <f>'16'!D61</f>
        <v>100</v>
      </c>
      <c r="Y45" s="16">
        <f>'17'!D61</f>
        <v>98</v>
      </c>
      <c r="Z45" s="16">
        <f>'18'!D61</f>
        <v>81</v>
      </c>
      <c r="AA45" s="16">
        <f>'19'!D61</f>
        <v>89</v>
      </c>
      <c r="AB45" s="16">
        <f>'20'!D61</f>
        <v>75</v>
      </c>
      <c r="AC45" s="16">
        <f>'21'!D61</f>
        <v>71</v>
      </c>
      <c r="AD45" s="16">
        <f>'22'!D61</f>
        <v>55</v>
      </c>
      <c r="AE45" s="16">
        <f>'23'!U48</f>
        <v>51</v>
      </c>
      <c r="AF45" s="186">
        <f>'24'!Y46</f>
        <v>49</v>
      </c>
      <c r="AG45" s="186">
        <f>'25_6'!Y46</f>
        <v>52</v>
      </c>
    </row>
    <row r="46" spans="1:33">
      <c r="A46" s="2" t="s">
        <v>89</v>
      </c>
      <c r="B46" s="1" t="s">
        <v>36</v>
      </c>
      <c r="H46" s="16">
        <f>'00'!E164</f>
        <v>36</v>
      </c>
      <c r="I46" s="186">
        <f>'01'!F163</f>
        <v>47</v>
      </c>
      <c r="J46" s="186">
        <f>'02'!F163</f>
        <v>18</v>
      </c>
      <c r="K46" s="16">
        <f>'03'!F163</f>
        <v>18</v>
      </c>
      <c r="L46" s="16">
        <f>'04'!F155</f>
        <v>16</v>
      </c>
      <c r="M46" s="16">
        <f>'05'!F125</f>
        <v>23</v>
      </c>
      <c r="N46" s="16">
        <f>'06'!E62</f>
        <v>40</v>
      </c>
      <c r="O46" s="399">
        <f>'07'!E62</f>
        <v>46</v>
      </c>
      <c r="P46" s="399">
        <f>'08'!E62</f>
        <v>65</v>
      </c>
      <c r="Q46" s="399">
        <f>'09'!E62</f>
        <v>61</v>
      </c>
      <c r="R46" s="16">
        <f>'10'!E62</f>
        <v>53</v>
      </c>
      <c r="S46" s="16">
        <f>'11'!E62</f>
        <v>48</v>
      </c>
      <c r="T46" s="16">
        <f>'12'!D62</f>
        <v>52</v>
      </c>
      <c r="U46" s="16">
        <f>'13'!D62</f>
        <v>55</v>
      </c>
      <c r="V46" s="16">
        <f>'14'!D62</f>
        <v>53</v>
      </c>
      <c r="W46" s="16">
        <f>'15'!D62</f>
        <v>52</v>
      </c>
      <c r="X46" s="16">
        <f>'16'!D62</f>
        <v>45</v>
      </c>
      <c r="Y46" s="16">
        <f>'17'!D62</f>
        <v>42</v>
      </c>
      <c r="Z46" s="16">
        <f>'18'!D62</f>
        <v>36</v>
      </c>
      <c r="AA46" s="16">
        <f>'19'!D62</f>
        <v>44</v>
      </c>
      <c r="AB46" s="16">
        <f>'20'!D62</f>
        <v>40</v>
      </c>
      <c r="AC46" s="16">
        <f>'21'!D62</f>
        <v>39</v>
      </c>
      <c r="AD46" s="16">
        <f>'22'!D62</f>
        <v>27</v>
      </c>
      <c r="AE46" s="16">
        <f>'23'!U49</f>
        <v>28</v>
      </c>
      <c r="AF46" s="186">
        <f>'24'!Y47</f>
        <v>22</v>
      </c>
      <c r="AG46" s="186">
        <f>'25_6'!Y47</f>
        <v>22</v>
      </c>
    </row>
    <row r="47" spans="1:33">
      <c r="A47" s="2" t="s">
        <v>90</v>
      </c>
      <c r="B47" s="1" t="s">
        <v>37</v>
      </c>
      <c r="H47" s="16">
        <f>'00'!E165</f>
        <v>89</v>
      </c>
      <c r="I47" s="186">
        <f>'01'!F164</f>
        <v>187</v>
      </c>
      <c r="J47" s="186">
        <f>'02'!F164</f>
        <v>243</v>
      </c>
      <c r="K47" s="16">
        <f>'03'!F164</f>
        <v>283</v>
      </c>
      <c r="L47" s="16">
        <f>'04'!F156</f>
        <v>330</v>
      </c>
      <c r="M47" s="16">
        <f>'05'!F126</f>
        <v>370</v>
      </c>
      <c r="N47" s="16">
        <f>'06'!E63</f>
        <v>368</v>
      </c>
      <c r="O47" s="399">
        <f>'07'!E63</f>
        <v>374</v>
      </c>
      <c r="P47" s="399">
        <f>'08'!E63</f>
        <v>372</v>
      </c>
      <c r="Q47" s="399">
        <f>'09'!E63</f>
        <v>339</v>
      </c>
      <c r="R47" s="16">
        <f>'10'!E63</f>
        <v>323</v>
      </c>
      <c r="S47" s="16">
        <f>'11'!E63</f>
        <v>270</v>
      </c>
      <c r="T47" s="16">
        <f>'12'!D63</f>
        <v>238</v>
      </c>
      <c r="U47" s="16">
        <f>'13'!D63</f>
        <v>240</v>
      </c>
      <c r="V47" s="16">
        <f>'14'!D63</f>
        <v>230</v>
      </c>
      <c r="W47" s="16">
        <f>'15'!D63</f>
        <v>232</v>
      </c>
      <c r="X47" s="16">
        <f>'16'!D63</f>
        <v>244</v>
      </c>
      <c r="Y47" s="16">
        <f>'17'!D63</f>
        <v>250</v>
      </c>
      <c r="Z47" s="16">
        <f>'18'!D63</f>
        <v>264</v>
      </c>
      <c r="AA47" s="16">
        <f>'19'!D63</f>
        <v>282</v>
      </c>
      <c r="AB47" s="16">
        <f>'20'!D63</f>
        <v>211</v>
      </c>
      <c r="AC47" s="16">
        <f>'21'!D63</f>
        <v>155</v>
      </c>
      <c r="AD47" s="16">
        <f>'22'!D63</f>
        <v>100</v>
      </c>
      <c r="AE47" s="16">
        <f>'23'!U50</f>
        <v>92</v>
      </c>
      <c r="AF47" s="186">
        <f>'24'!Y48</f>
        <v>84</v>
      </c>
      <c r="AG47" s="186">
        <f>'25_6'!Y48</f>
        <v>88</v>
      </c>
    </row>
    <row r="48" spans="1:33">
      <c r="A48" s="2" t="s">
        <v>91</v>
      </c>
      <c r="B48" s="1" t="s">
        <v>38</v>
      </c>
      <c r="H48" s="16">
        <f>'00'!E166</f>
        <v>11</v>
      </c>
      <c r="I48" s="186">
        <f>'01'!F165</f>
        <v>11</v>
      </c>
      <c r="J48" s="186">
        <f>'02'!F165</f>
        <v>11</v>
      </c>
      <c r="K48" s="16">
        <f>'03'!F165</f>
        <v>13</v>
      </c>
      <c r="L48" s="16">
        <f>'04'!F157</f>
        <v>15</v>
      </c>
      <c r="M48" s="16">
        <f>'05'!F127</f>
        <v>14</v>
      </c>
      <c r="N48" s="16">
        <f>'06'!E64</f>
        <v>7</v>
      </c>
      <c r="O48" s="399">
        <f>'07'!E64</f>
        <v>6</v>
      </c>
      <c r="P48" s="399">
        <f>'08'!E64</f>
        <v>6</v>
      </c>
      <c r="Q48" s="399">
        <f>'09'!E64</f>
        <v>6</v>
      </c>
      <c r="R48" s="16">
        <f>'10'!E64</f>
        <v>7</v>
      </c>
      <c r="S48" s="16">
        <f>'11'!E64</f>
        <v>7</v>
      </c>
      <c r="T48" s="16">
        <f>'12'!D64</f>
        <v>7</v>
      </c>
      <c r="U48" s="16">
        <f>'13'!D64</f>
        <v>8</v>
      </c>
      <c r="V48" s="16">
        <f>'14'!D64</f>
        <v>7</v>
      </c>
      <c r="W48" s="16">
        <f>'15'!D64</f>
        <v>7</v>
      </c>
      <c r="X48" s="16">
        <f>'16'!D64</f>
        <v>7</v>
      </c>
      <c r="Y48" s="16">
        <f>'17'!D64</f>
        <v>7</v>
      </c>
      <c r="Z48" s="16">
        <f>'18'!D64</f>
        <v>7</v>
      </c>
      <c r="AA48" s="16">
        <f>'19'!D64</f>
        <v>12</v>
      </c>
      <c r="AB48" s="16">
        <f>'20'!D64</f>
        <v>12</v>
      </c>
      <c r="AC48" s="16">
        <f>'21'!D64</f>
        <v>8</v>
      </c>
      <c r="AD48" s="16">
        <f>'22'!D64</f>
        <v>8</v>
      </c>
      <c r="AE48" s="16">
        <f>'23'!U51</f>
        <v>9</v>
      </c>
      <c r="AF48" s="186">
        <f>'24'!Y49</f>
        <v>11</v>
      </c>
      <c r="AG48" s="186">
        <f>'25_6'!Y49</f>
        <v>11</v>
      </c>
    </row>
    <row r="49" spans="1:33">
      <c r="A49" s="2" t="s">
        <v>92</v>
      </c>
      <c r="B49" s="1" t="s">
        <v>2</v>
      </c>
      <c r="H49" s="16">
        <f>'00'!E167</f>
        <v>17</v>
      </c>
      <c r="I49" s="186">
        <f>'01'!F166</f>
        <v>21</v>
      </c>
      <c r="J49" s="186">
        <f>'02'!F166</f>
        <v>20</v>
      </c>
      <c r="K49" s="16">
        <f>'03'!F166</f>
        <v>25</v>
      </c>
      <c r="L49" s="16">
        <f>'04'!F158</f>
        <v>23</v>
      </c>
      <c r="M49" s="16">
        <f>'05'!F128</f>
        <v>15</v>
      </c>
      <c r="N49" s="16">
        <f>'06'!E65</f>
        <v>16</v>
      </c>
      <c r="O49" s="399">
        <f>'07'!E65</f>
        <v>22</v>
      </c>
      <c r="P49" s="399">
        <f>'08'!E65</f>
        <v>31</v>
      </c>
      <c r="Q49" s="399">
        <f>'09'!E65</f>
        <v>29</v>
      </c>
      <c r="R49" s="16">
        <f>'10'!E65</f>
        <v>35</v>
      </c>
      <c r="S49" s="16">
        <f>'11'!E65</f>
        <v>41</v>
      </c>
      <c r="T49" s="16">
        <f>'12'!D65</f>
        <v>36</v>
      </c>
      <c r="U49" s="16">
        <f>'13'!D65</f>
        <v>39</v>
      </c>
      <c r="V49" s="16">
        <f>'14'!D65</f>
        <v>38</v>
      </c>
      <c r="W49" s="16">
        <f>'15'!D65</f>
        <v>25</v>
      </c>
      <c r="X49" s="16">
        <f>'16'!D65</f>
        <v>18</v>
      </c>
      <c r="Y49" s="16">
        <f>'17'!D65</f>
        <v>15</v>
      </c>
      <c r="Z49" s="16">
        <f>'18'!D65</f>
        <v>15</v>
      </c>
      <c r="AA49" s="16">
        <f>'19'!D65</f>
        <v>14</v>
      </c>
      <c r="AB49" s="16">
        <f>'20'!D65</f>
        <v>14</v>
      </c>
      <c r="AC49" s="16">
        <f>'21'!D65</f>
        <v>15</v>
      </c>
      <c r="AD49" s="16">
        <f>'22'!D65</f>
        <v>23</v>
      </c>
      <c r="AE49" s="16">
        <f>'23'!U52</f>
        <v>29</v>
      </c>
      <c r="AF49" s="186">
        <f>'24'!Y50</f>
        <v>33</v>
      </c>
      <c r="AG49" s="186">
        <f>'25_6'!Y50</f>
        <v>32</v>
      </c>
    </row>
    <row r="50" spans="1:33">
      <c r="A50" s="2" t="s">
        <v>93</v>
      </c>
      <c r="B50" s="1" t="s">
        <v>39</v>
      </c>
      <c r="H50" s="442">
        <f>'00'!E168</f>
        <v>7</v>
      </c>
      <c r="I50" s="186">
        <f>'01'!F167</f>
        <v>7</v>
      </c>
      <c r="J50" s="186">
        <f>'02'!F167</f>
        <v>10</v>
      </c>
      <c r="K50" s="16">
        <f>'03'!F167</f>
        <v>18</v>
      </c>
      <c r="L50" s="16">
        <f>'04'!F159</f>
        <v>18</v>
      </c>
      <c r="M50" s="16">
        <f>'05'!F129</f>
        <v>22</v>
      </c>
      <c r="N50" s="16">
        <f>'06'!E66</f>
        <v>30</v>
      </c>
      <c r="O50" s="399">
        <f>'07'!E66</f>
        <v>31</v>
      </c>
      <c r="P50" s="399">
        <f>'08'!E66</f>
        <v>36</v>
      </c>
      <c r="Q50" s="399">
        <f>'09'!E66</f>
        <v>32</v>
      </c>
      <c r="R50" s="16">
        <f>'10'!E66</f>
        <v>31</v>
      </c>
      <c r="S50" s="16">
        <f>'11'!E66</f>
        <v>19</v>
      </c>
      <c r="T50" s="16">
        <f>'12'!D66</f>
        <v>17</v>
      </c>
      <c r="U50" s="16">
        <f>'13'!D66</f>
        <v>13</v>
      </c>
      <c r="V50" s="16">
        <f>'14'!D66</f>
        <v>12</v>
      </c>
      <c r="W50" s="16">
        <f>'15'!D66</f>
        <v>15</v>
      </c>
      <c r="X50" s="16">
        <f>'16'!D66</f>
        <v>12</v>
      </c>
      <c r="Y50" s="16">
        <f>'17'!D66</f>
        <v>9</v>
      </c>
      <c r="Z50" s="16">
        <f>'18'!D66</f>
        <v>11</v>
      </c>
      <c r="AA50" s="16">
        <f>'19'!D66</f>
        <v>11</v>
      </c>
      <c r="AB50" s="16">
        <f>'20'!D66</f>
        <v>21</v>
      </c>
      <c r="AC50" s="16">
        <f>'21'!D66</f>
        <v>22</v>
      </c>
      <c r="AD50" s="16">
        <f>'22'!D66</f>
        <v>21</v>
      </c>
      <c r="AE50" s="16">
        <f>'23'!U53</f>
        <v>19</v>
      </c>
      <c r="AF50" s="186">
        <f>'24'!Y51</f>
        <v>18</v>
      </c>
      <c r="AG50" s="186">
        <f>'25_6'!Y51</f>
        <v>19</v>
      </c>
    </row>
    <row r="51" spans="1:33">
      <c r="A51" s="2" t="s">
        <v>94</v>
      </c>
      <c r="B51" s="1" t="s">
        <v>40</v>
      </c>
      <c r="H51" s="442">
        <f>'00'!E169</f>
        <v>10</v>
      </c>
      <c r="I51" s="186">
        <f>'01'!F168</f>
        <v>14</v>
      </c>
      <c r="J51" s="186">
        <f>'02'!F168</f>
        <v>17</v>
      </c>
      <c r="K51" s="16">
        <f>'03'!F168</f>
        <v>21</v>
      </c>
      <c r="L51" s="16">
        <f>'04'!F160</f>
        <v>30</v>
      </c>
      <c r="M51" s="16">
        <f>'05'!F130</f>
        <v>43</v>
      </c>
      <c r="N51" s="16">
        <f>'06'!E67</f>
        <v>62</v>
      </c>
      <c r="O51" s="399">
        <f>'07'!E67</f>
        <v>74</v>
      </c>
      <c r="P51" s="399">
        <f>'08'!E67</f>
        <v>70</v>
      </c>
      <c r="Q51" s="399">
        <f>'09'!E67</f>
        <v>63</v>
      </c>
      <c r="R51" s="16">
        <f>'10'!E67</f>
        <v>57</v>
      </c>
      <c r="S51" s="16">
        <f>'11'!E67</f>
        <v>55</v>
      </c>
      <c r="T51" s="16">
        <f>'12'!D67</f>
        <v>43</v>
      </c>
      <c r="U51" s="16">
        <f>'13'!D67</f>
        <v>42</v>
      </c>
      <c r="V51" s="16">
        <f>'14'!D67</f>
        <v>41</v>
      </c>
      <c r="W51" s="16">
        <f>'15'!D67</f>
        <v>42</v>
      </c>
      <c r="X51" s="16">
        <f>'16'!D67</f>
        <v>35</v>
      </c>
      <c r="Y51" s="16">
        <f>'17'!D67</f>
        <v>27</v>
      </c>
      <c r="Z51" s="16">
        <f>'18'!D67</f>
        <v>26</v>
      </c>
      <c r="AA51" s="16">
        <f>'19'!D67</f>
        <v>33</v>
      </c>
      <c r="AB51" s="16">
        <f>'20'!D67</f>
        <v>25</v>
      </c>
      <c r="AC51" s="16">
        <f>'21'!D67</f>
        <v>20</v>
      </c>
      <c r="AD51" s="16">
        <f>'22'!D67</f>
        <v>10</v>
      </c>
      <c r="AE51" s="16">
        <f>'23'!U54</f>
        <v>12</v>
      </c>
      <c r="AF51" s="186">
        <f>'24'!Y52</f>
        <v>10</v>
      </c>
      <c r="AG51" s="186">
        <f>'25_6'!Y52</f>
        <v>8</v>
      </c>
    </row>
    <row r="52" spans="1:33">
      <c r="A52" s="2" t="s">
        <v>95</v>
      </c>
      <c r="B52" s="1" t="s">
        <v>41</v>
      </c>
      <c r="H52" s="16">
        <f>'00'!E170</f>
        <v>7</v>
      </c>
      <c r="I52" s="186">
        <f>'01'!F169</f>
        <v>20</v>
      </c>
      <c r="J52" s="186">
        <f>'02'!F169</f>
        <v>32</v>
      </c>
      <c r="K52" s="16">
        <f>'03'!F169</f>
        <v>46</v>
      </c>
      <c r="L52" s="16">
        <f>'04'!F161</f>
        <v>38</v>
      </c>
      <c r="M52" s="16">
        <f>'05'!F131</f>
        <v>53</v>
      </c>
      <c r="N52" s="16">
        <f>'06'!E68</f>
        <v>57</v>
      </c>
      <c r="O52" s="399">
        <f>'07'!E68</f>
        <v>74</v>
      </c>
      <c r="P52" s="399">
        <f>'08'!E68</f>
        <v>77</v>
      </c>
      <c r="Q52" s="399">
        <f>'09'!E68</f>
        <v>88</v>
      </c>
      <c r="R52" s="16">
        <f>'10'!E68</f>
        <v>77</v>
      </c>
      <c r="S52" s="16">
        <f>'11'!E68</f>
        <v>65</v>
      </c>
      <c r="T52" s="16">
        <f>'12'!D68</f>
        <v>58</v>
      </c>
      <c r="U52" s="16">
        <f>'13'!D68</f>
        <v>57</v>
      </c>
      <c r="V52" s="16">
        <f>'14'!D68</f>
        <v>55</v>
      </c>
      <c r="W52" s="16">
        <f>'15'!D68</f>
        <v>41</v>
      </c>
      <c r="X52" s="16">
        <f>'16'!D68</f>
        <v>32</v>
      </c>
      <c r="Y52" s="16">
        <f>'17'!D68</f>
        <v>25</v>
      </c>
      <c r="Z52" s="16">
        <f>'18'!D68</f>
        <v>24</v>
      </c>
      <c r="AA52" s="16">
        <f>'19'!D68</f>
        <v>14</v>
      </c>
      <c r="AB52" s="16">
        <f>'20'!D68</f>
        <v>13</v>
      </c>
      <c r="AC52" s="16">
        <f>'21'!D68</f>
        <v>16</v>
      </c>
      <c r="AD52" s="16">
        <f>'22'!D68</f>
        <v>16</v>
      </c>
      <c r="AE52" s="16">
        <f>'23'!U55</f>
        <v>12</v>
      </c>
      <c r="AF52" s="186">
        <f>'24'!Y53</f>
        <v>24</v>
      </c>
      <c r="AG52" s="186">
        <f>'25_6'!Y53</f>
        <v>11</v>
      </c>
    </row>
    <row r="53" spans="1:33">
      <c r="A53" s="2" t="s">
        <v>96</v>
      </c>
      <c r="B53" s="1" t="s">
        <v>42</v>
      </c>
      <c r="H53" s="16">
        <f>'00'!E171</f>
        <v>14</v>
      </c>
      <c r="I53" s="186">
        <f>'01'!F170</f>
        <v>12</v>
      </c>
      <c r="J53" s="186">
        <f>'02'!F170</f>
        <v>18</v>
      </c>
      <c r="K53" s="16">
        <f>'03'!F170</f>
        <v>28</v>
      </c>
      <c r="L53" s="16">
        <f>'04'!F162</f>
        <v>30</v>
      </c>
      <c r="M53" s="16">
        <f>'05'!F132</f>
        <v>49</v>
      </c>
      <c r="N53" s="16">
        <f>'06'!E69</f>
        <v>61</v>
      </c>
      <c r="O53" s="399">
        <f>'07'!E69</f>
        <v>62</v>
      </c>
      <c r="P53" s="399">
        <f>'08'!E69</f>
        <v>67</v>
      </c>
      <c r="Q53" s="399">
        <f>'09'!E69</f>
        <v>52</v>
      </c>
      <c r="R53" s="16">
        <f>'10'!E69</f>
        <v>38</v>
      </c>
      <c r="S53" s="16">
        <f>'11'!E69</f>
        <v>34</v>
      </c>
      <c r="T53" s="16">
        <f>'12'!D69</f>
        <v>47</v>
      </c>
      <c r="U53" s="16">
        <f>'13'!D69</f>
        <v>50</v>
      </c>
      <c r="V53" s="16">
        <f>'14'!D69</f>
        <v>52</v>
      </c>
      <c r="W53" s="16">
        <f>'15'!D69</f>
        <v>44</v>
      </c>
      <c r="X53" s="16">
        <f>'16'!D69</f>
        <v>39</v>
      </c>
      <c r="Y53" s="16">
        <f>'17'!D69</f>
        <v>30</v>
      </c>
      <c r="Z53" s="16">
        <f>'18'!D69</f>
        <v>34</v>
      </c>
      <c r="AA53" s="16">
        <f>'19'!D69</f>
        <v>41</v>
      </c>
      <c r="AB53" s="16">
        <f>'20'!D69</f>
        <v>40</v>
      </c>
      <c r="AC53" s="16">
        <f>'21'!D69</f>
        <v>33</v>
      </c>
      <c r="AD53" s="16">
        <f>'22'!D69</f>
        <v>27</v>
      </c>
      <c r="AE53" s="16">
        <f>'23'!U56</f>
        <v>25</v>
      </c>
      <c r="AF53" s="186">
        <f>'24'!Y54</f>
        <v>21</v>
      </c>
      <c r="AG53" s="186">
        <f>'25_6'!Y54</f>
        <v>21</v>
      </c>
    </row>
    <row r="54" spans="1:33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4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1242-44F2-42BA-8E4E-FDE29988ADB9}">
  <dimension ref="A1:AG55"/>
  <sheetViews>
    <sheetView workbookViewId="0">
      <pane xSplit="2" ySplit="2" topLeftCell="AD36" activePane="bottomRight" state="frozen"/>
      <selection pane="topRight" activeCell="C1" sqref="C1"/>
      <selection pane="bottomLeft" activeCell="A3" sqref="A3"/>
      <selection pane="bottomRight" activeCell="AF54" sqref="AF54:AG54"/>
    </sheetView>
  </sheetViews>
  <sheetFormatPr defaultColWidth="8.58203125" defaultRowHeight="13"/>
  <cols>
    <col min="1" max="1" width="6.33203125" style="4" customWidth="1"/>
    <col min="2" max="2" width="10.08203125" style="4" customWidth="1"/>
    <col min="3" max="12" width="8.58203125" style="4" hidden="1" customWidth="1"/>
    <col min="13" max="22" width="8.58203125" style="4" customWidth="1"/>
    <col min="23" max="31" width="8.58203125" style="4"/>
    <col min="32" max="33" width="9.58203125" style="4" customWidth="1"/>
    <col min="34" max="16384" width="8.58203125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416" t="s">
        <v>1002</v>
      </c>
      <c r="U1" s="416" t="s">
        <v>1002</v>
      </c>
      <c r="V1" s="416" t="s">
        <v>1002</v>
      </c>
      <c r="W1" s="14"/>
      <c r="X1" s="14"/>
      <c r="Y1" s="14"/>
      <c r="Z1" s="14"/>
      <c r="AA1" s="14"/>
      <c r="AB1" s="14"/>
      <c r="AD1" s="6" t="s">
        <v>759</v>
      </c>
    </row>
    <row r="2" spans="1:33">
      <c r="A2" s="414" t="s">
        <v>1007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25" t="s">
        <v>473</v>
      </c>
      <c r="I2" s="425" t="s">
        <v>474</v>
      </c>
      <c r="J2" s="425" t="s">
        <v>475</v>
      </c>
      <c r="K2" s="425" t="s">
        <v>476</v>
      </c>
      <c r="L2" s="425" t="s">
        <v>477</v>
      </c>
      <c r="M2" s="425" t="s">
        <v>478</v>
      </c>
      <c r="N2" s="183" t="s">
        <v>110</v>
      </c>
      <c r="O2" s="183" t="s">
        <v>111</v>
      </c>
      <c r="P2" s="183" t="s">
        <v>112</v>
      </c>
      <c r="Q2" s="414" t="s">
        <v>113</v>
      </c>
      <c r="R2" s="183" t="s">
        <v>114</v>
      </c>
      <c r="S2" s="183" t="s">
        <v>115</v>
      </c>
      <c r="T2" s="183" t="s">
        <v>116</v>
      </c>
      <c r="U2" s="414" t="s">
        <v>117</v>
      </c>
      <c r="V2" s="414" t="s">
        <v>118</v>
      </c>
      <c r="W2" s="414" t="s">
        <v>119</v>
      </c>
      <c r="X2" s="414" t="s">
        <v>120</v>
      </c>
      <c r="Y2" s="414" t="s">
        <v>121</v>
      </c>
      <c r="Z2" s="414" t="s">
        <v>122</v>
      </c>
      <c r="AA2" s="414" t="s">
        <v>123</v>
      </c>
      <c r="AB2" s="414" t="s">
        <v>124</v>
      </c>
      <c r="AC2" s="414" t="s">
        <v>125</v>
      </c>
      <c r="AD2" s="414" t="s">
        <v>126</v>
      </c>
      <c r="AE2" s="414" t="s">
        <v>822</v>
      </c>
      <c r="AF2" s="312" t="s">
        <v>1228</v>
      </c>
      <c r="AG2" s="470">
        <v>45809</v>
      </c>
    </row>
    <row r="3" spans="1:33">
      <c r="A3" s="7" t="s">
        <v>46</v>
      </c>
      <c r="B3" s="8" t="s">
        <v>3</v>
      </c>
      <c r="C3" s="15"/>
      <c r="D3" s="15"/>
      <c r="E3" s="15"/>
      <c r="F3" s="15"/>
      <c r="G3" s="15"/>
      <c r="H3" s="413">
        <f>SUM(H5:H53)</f>
        <v>0</v>
      </c>
      <c r="I3" s="413">
        <f t="shared" ref="I3:AE3" si="0">SUM(I5:I53)</f>
        <v>0</v>
      </c>
      <c r="J3" s="413">
        <f t="shared" si="0"/>
        <v>0</v>
      </c>
      <c r="K3" s="413">
        <f t="shared" si="0"/>
        <v>0</v>
      </c>
      <c r="L3" s="413">
        <f t="shared" si="0"/>
        <v>0</v>
      </c>
      <c r="M3" s="413">
        <f t="shared" si="0"/>
        <v>149</v>
      </c>
      <c r="N3" s="413">
        <f t="shared" si="0"/>
        <v>181</v>
      </c>
      <c r="O3" s="413">
        <f t="shared" si="0"/>
        <v>202</v>
      </c>
      <c r="P3" s="413">
        <f t="shared" si="0"/>
        <v>219</v>
      </c>
      <c r="Q3" s="413">
        <f t="shared" si="0"/>
        <v>335</v>
      </c>
      <c r="R3" s="413">
        <f t="shared" si="0"/>
        <v>399</v>
      </c>
      <c r="S3" s="413">
        <f t="shared" si="0"/>
        <v>476</v>
      </c>
      <c r="T3" s="413">
        <f t="shared" si="0"/>
        <v>619</v>
      </c>
      <c r="U3" s="413">
        <f t="shared" si="0"/>
        <v>759</v>
      </c>
      <c r="V3" s="413">
        <f t="shared" si="0"/>
        <v>896</v>
      </c>
      <c r="W3" s="413">
        <f t="shared" si="0"/>
        <v>1029</v>
      </c>
      <c r="X3" s="413">
        <f t="shared" si="0"/>
        <v>1279</v>
      </c>
      <c r="Y3" s="413">
        <f t="shared" si="0"/>
        <v>1411</v>
      </c>
      <c r="Z3" s="413">
        <f t="shared" si="0"/>
        <v>1595</v>
      </c>
      <c r="AA3" s="413">
        <f t="shared" si="0"/>
        <v>1804</v>
      </c>
      <c r="AB3" s="413">
        <f t="shared" si="0"/>
        <v>2147</v>
      </c>
      <c r="AC3" s="413">
        <f t="shared" si="0"/>
        <v>2699</v>
      </c>
      <c r="AD3" s="413">
        <f t="shared" si="0"/>
        <v>5124</v>
      </c>
      <c r="AE3" s="413">
        <f t="shared" si="0"/>
        <v>6423</v>
      </c>
      <c r="AF3" s="186">
        <f>'24'!AA4</f>
        <v>8959</v>
      </c>
      <c r="AG3" s="186">
        <f>'25_6'!AA4</f>
        <v>10439</v>
      </c>
    </row>
    <row r="4" spans="1:33">
      <c r="A4" s="2" t="s">
        <v>47</v>
      </c>
      <c r="B4" s="1" t="s">
        <v>4</v>
      </c>
      <c r="H4" s="214"/>
      <c r="I4" s="214"/>
      <c r="J4" s="214"/>
      <c r="K4" s="214"/>
      <c r="L4" s="214"/>
      <c r="M4" s="16">
        <f>'05'!X83</f>
        <v>90</v>
      </c>
      <c r="N4" s="16">
        <f>'06'!V20</f>
        <v>116</v>
      </c>
      <c r="O4" s="399">
        <f>'07'!T20</f>
        <v>122</v>
      </c>
      <c r="P4" s="399">
        <f>'08'!S20</f>
        <v>113</v>
      </c>
      <c r="Q4" s="399">
        <f>'09'!Q20</f>
        <v>189</v>
      </c>
      <c r="R4" s="16">
        <f>'10'!Q20</f>
        <v>200</v>
      </c>
      <c r="S4" s="16">
        <f>'11'!O20</f>
        <v>224</v>
      </c>
      <c r="T4" s="423">
        <f>SUM(T5:T13)</f>
        <v>293</v>
      </c>
      <c r="U4" s="423">
        <f t="shared" ref="U4:V4" si="1">SUM(U5:U13)</f>
        <v>362</v>
      </c>
      <c r="V4" s="423">
        <f t="shared" si="1"/>
        <v>429</v>
      </c>
      <c r="W4" s="16">
        <f>'15'!Q20</f>
        <v>496</v>
      </c>
      <c r="X4" s="16">
        <f>'16'!Q20</f>
        <v>637</v>
      </c>
      <c r="Y4" s="16">
        <f>'17'!Q20</f>
        <v>740</v>
      </c>
      <c r="Z4" s="16">
        <f>'18'!Q20</f>
        <v>856</v>
      </c>
      <c r="AA4" s="16">
        <f>'19'!Q20</f>
        <v>989</v>
      </c>
      <c r="AB4" s="16">
        <f>'20'!Q20</f>
        <v>1202</v>
      </c>
      <c r="AC4" s="16">
        <f>'21'!Q20</f>
        <v>1542</v>
      </c>
      <c r="AD4" s="16">
        <f>'22'!Q20</f>
        <v>2835</v>
      </c>
      <c r="AE4" s="16">
        <f>'23'!Y7</f>
        <v>3438</v>
      </c>
      <c r="AF4" s="186">
        <f>'24'!AA5</f>
        <v>5166</v>
      </c>
      <c r="AG4" s="186">
        <f>'25_6'!AA5</f>
        <v>6003</v>
      </c>
    </row>
    <row r="5" spans="1:33">
      <c r="A5" s="9" t="s">
        <v>48</v>
      </c>
      <c r="B5" s="10" t="s">
        <v>97</v>
      </c>
      <c r="C5" s="209"/>
      <c r="D5" s="209"/>
      <c r="E5" s="209"/>
      <c r="F5" s="209"/>
      <c r="G5" s="209"/>
      <c r="H5" s="216"/>
      <c r="I5" s="216"/>
      <c r="J5" s="216"/>
      <c r="K5" s="216"/>
      <c r="L5" s="216"/>
      <c r="M5" s="20">
        <f>'05'!X84</f>
        <v>14</v>
      </c>
      <c r="N5" s="20">
        <f>'06'!V21</f>
        <v>20</v>
      </c>
      <c r="O5" s="433">
        <f>'07'!T21</f>
        <v>21</v>
      </c>
      <c r="P5" s="433">
        <f>'08'!S21</f>
        <v>24</v>
      </c>
      <c r="Q5" s="450">
        <f>'09'!Q21</f>
        <v>53</v>
      </c>
      <c r="R5" s="20">
        <f>'10'!Q21</f>
        <v>49</v>
      </c>
      <c r="S5" s="20">
        <f>'11'!O21</f>
        <v>46</v>
      </c>
      <c r="T5" s="420">
        <f>ROUND(S5+(W5-S5)/4,0)</f>
        <v>65</v>
      </c>
      <c r="U5" s="420">
        <f>ROUND(S5+(W5-S5)/4*2,0)</f>
        <v>84</v>
      </c>
      <c r="V5" s="420">
        <f>ROUND(S5+(W5-S5)/4*3,0)</f>
        <v>103</v>
      </c>
      <c r="W5" s="20">
        <f>'15'!Q21</f>
        <v>122</v>
      </c>
      <c r="X5" s="20">
        <f>'16'!Q21</f>
        <v>190</v>
      </c>
      <c r="Y5" s="20">
        <f>'17'!Q21</f>
        <v>243</v>
      </c>
      <c r="Z5" s="20">
        <f>'18'!Q21</f>
        <v>321</v>
      </c>
      <c r="AA5" s="20">
        <f>'19'!Q21</f>
        <v>399</v>
      </c>
      <c r="AB5" s="20">
        <f>'20'!Q21</f>
        <v>562</v>
      </c>
      <c r="AC5" s="20">
        <f>'21'!Q21</f>
        <v>842</v>
      </c>
      <c r="AD5" s="20">
        <f>'22'!Q21</f>
        <v>751</v>
      </c>
      <c r="AE5" s="20">
        <f>'23'!Y8</f>
        <v>696</v>
      </c>
      <c r="AF5" s="186">
        <f>'24'!AA6</f>
        <v>1495</v>
      </c>
      <c r="AG5" s="186">
        <f>'25_6'!AA6</f>
        <v>1749</v>
      </c>
    </row>
    <row r="6" spans="1:33">
      <c r="A6" s="2" t="s">
        <v>49</v>
      </c>
      <c r="B6" s="3" t="s">
        <v>98</v>
      </c>
      <c r="H6" s="214"/>
      <c r="I6" s="214"/>
      <c r="J6" s="214"/>
      <c r="K6" s="214"/>
      <c r="L6" s="214"/>
      <c r="M6" s="17">
        <f>'05'!X85</f>
        <v>16</v>
      </c>
      <c r="N6" s="17">
        <f>'06'!V22</f>
        <v>17</v>
      </c>
      <c r="O6" s="399">
        <f>'07'!T22</f>
        <v>16</v>
      </c>
      <c r="P6" s="399">
        <f>'08'!S22</f>
        <v>15</v>
      </c>
      <c r="Q6" s="449">
        <f>'09'!Q22</f>
        <v>32</v>
      </c>
      <c r="R6" s="17">
        <f>'10'!Q22</f>
        <v>19</v>
      </c>
      <c r="S6" s="17">
        <f>'11'!O22</f>
        <v>25</v>
      </c>
      <c r="T6" s="421">
        <f t="shared" ref="T6:T53" si="2">ROUND(S6+(W6-S6)/4,0)</f>
        <v>34</v>
      </c>
      <c r="U6" s="421">
        <f t="shared" ref="U6:U53" si="3">ROUND(S6+(W6-S6)/4*2,0)</f>
        <v>43</v>
      </c>
      <c r="V6" s="421">
        <f t="shared" ref="V6:V53" si="4">ROUND(S6+(W6-S6)/4*3,0)</f>
        <v>51</v>
      </c>
      <c r="W6" s="17">
        <f>'15'!Q22</f>
        <v>60</v>
      </c>
      <c r="X6" s="17">
        <f>'16'!Q22</f>
        <v>76</v>
      </c>
      <c r="Y6" s="17">
        <f>'17'!Q22</f>
        <v>74</v>
      </c>
      <c r="Z6" s="17">
        <f>'18'!Q22</f>
        <v>74</v>
      </c>
      <c r="AA6" s="17">
        <f>'19'!Q22</f>
        <v>68</v>
      </c>
      <c r="AB6" s="17">
        <f>'20'!Q22</f>
        <v>66</v>
      </c>
      <c r="AC6" s="17">
        <f>'21'!Q22</f>
        <v>111</v>
      </c>
      <c r="AD6" s="17">
        <f>'22'!Q22</f>
        <v>214</v>
      </c>
      <c r="AE6" s="17">
        <f>'23'!Y9</f>
        <v>252</v>
      </c>
      <c r="AF6" s="186">
        <f>'24'!AA7</f>
        <v>410</v>
      </c>
      <c r="AG6" s="186">
        <f>'25_6'!AA7</f>
        <v>503</v>
      </c>
    </row>
    <row r="7" spans="1:33">
      <c r="A7" s="2" t="s">
        <v>50</v>
      </c>
      <c r="B7" s="3" t="s">
        <v>99</v>
      </c>
      <c r="H7" s="214"/>
      <c r="I7" s="214"/>
      <c r="J7" s="214"/>
      <c r="K7" s="214"/>
      <c r="L7" s="214"/>
      <c r="M7" s="17">
        <f>'05'!X86</f>
        <v>8</v>
      </c>
      <c r="N7" s="17">
        <f>'06'!V23</f>
        <v>8</v>
      </c>
      <c r="O7" s="399">
        <f>'07'!T23</f>
        <v>5</v>
      </c>
      <c r="P7" s="399">
        <f>'08'!S23</f>
        <v>5</v>
      </c>
      <c r="Q7" s="449">
        <f>'09'!Q23</f>
        <v>19</v>
      </c>
      <c r="R7" s="17">
        <f>'10'!Q23</f>
        <v>22</v>
      </c>
      <c r="S7" s="17">
        <f>'11'!O23</f>
        <v>31</v>
      </c>
      <c r="T7" s="421">
        <f t="shared" si="2"/>
        <v>46</v>
      </c>
      <c r="U7" s="421">
        <f t="shared" si="3"/>
        <v>61</v>
      </c>
      <c r="V7" s="421">
        <f t="shared" si="4"/>
        <v>76</v>
      </c>
      <c r="W7" s="17">
        <f>'15'!Q23</f>
        <v>91</v>
      </c>
      <c r="X7" s="17">
        <f>'16'!Q23</f>
        <v>97</v>
      </c>
      <c r="Y7" s="17">
        <f>'17'!Q23</f>
        <v>112</v>
      </c>
      <c r="Z7" s="17">
        <f>'18'!Q23</f>
        <v>107</v>
      </c>
      <c r="AA7" s="17">
        <f>'19'!Q23</f>
        <v>113</v>
      </c>
      <c r="AB7" s="17">
        <f>'20'!Q23</f>
        <v>124</v>
      </c>
      <c r="AC7" s="17">
        <f>'21'!Q23</f>
        <v>116</v>
      </c>
      <c r="AD7" s="17">
        <f>'22'!Q23</f>
        <v>696</v>
      </c>
      <c r="AE7" s="17">
        <f>'23'!Y10</f>
        <v>839</v>
      </c>
      <c r="AF7" s="186">
        <f>'24'!AA8</f>
        <v>1097</v>
      </c>
      <c r="AG7" s="186">
        <f>'25_6'!AA8</f>
        <v>1248</v>
      </c>
    </row>
    <row r="8" spans="1:33">
      <c r="A8" s="2" t="s">
        <v>51</v>
      </c>
      <c r="B8" s="3" t="s">
        <v>100</v>
      </c>
      <c r="H8" s="214"/>
      <c r="I8" s="214"/>
      <c r="J8" s="214"/>
      <c r="K8" s="214"/>
      <c r="L8" s="214"/>
      <c r="M8" s="17">
        <f>'05'!X87</f>
        <v>2</v>
      </c>
      <c r="N8" s="17">
        <f>'06'!V24</f>
        <v>3</v>
      </c>
      <c r="O8" s="399">
        <f>'07'!T24</f>
        <v>5</v>
      </c>
      <c r="P8" s="399">
        <f>'08'!S24</f>
        <v>3</v>
      </c>
      <c r="Q8" s="449">
        <f>'09'!Q24</f>
        <v>3</v>
      </c>
      <c r="R8" s="17">
        <f>'10'!Q24</f>
        <v>8</v>
      </c>
      <c r="S8" s="17">
        <f>'11'!O24</f>
        <v>7</v>
      </c>
      <c r="T8" s="421">
        <f t="shared" si="2"/>
        <v>13</v>
      </c>
      <c r="U8" s="421">
        <f t="shared" si="3"/>
        <v>18</v>
      </c>
      <c r="V8" s="421">
        <f t="shared" si="4"/>
        <v>24</v>
      </c>
      <c r="W8" s="17">
        <f>'15'!Q24</f>
        <v>29</v>
      </c>
      <c r="X8" s="17">
        <f>'16'!Q24</f>
        <v>36</v>
      </c>
      <c r="Y8" s="17">
        <f>'17'!Q24</f>
        <v>28</v>
      </c>
      <c r="Z8" s="17">
        <f>'18'!Q24</f>
        <v>23</v>
      </c>
      <c r="AA8" s="17">
        <f>'19'!Q24</f>
        <v>21</v>
      </c>
      <c r="AB8" s="17">
        <f>'20'!Q24</f>
        <v>19</v>
      </c>
      <c r="AC8" s="17">
        <f>'21'!Q24</f>
        <v>20</v>
      </c>
      <c r="AD8" s="17">
        <f>'22'!Q24</f>
        <v>390</v>
      </c>
      <c r="AE8" s="17">
        <f>'23'!Y11</f>
        <v>574</v>
      </c>
      <c r="AF8" s="186">
        <f>'24'!AA9</f>
        <v>688</v>
      </c>
      <c r="AG8" s="186">
        <f>'25_6'!AA9</f>
        <v>782</v>
      </c>
    </row>
    <row r="9" spans="1:33">
      <c r="A9" s="2" t="s">
        <v>52</v>
      </c>
      <c r="B9" s="3" t="s">
        <v>101</v>
      </c>
      <c r="H9" s="214"/>
      <c r="I9" s="214"/>
      <c r="J9" s="214"/>
      <c r="K9" s="214"/>
      <c r="L9" s="214"/>
      <c r="M9" s="17">
        <f>'05'!X88</f>
        <v>2</v>
      </c>
      <c r="N9" s="17">
        <f>'06'!V25</f>
        <v>1</v>
      </c>
      <c r="O9" s="399">
        <f>'07'!T25</f>
        <v>1</v>
      </c>
      <c r="P9" s="399">
        <f>'08'!S25</f>
        <v>2</v>
      </c>
      <c r="Q9" s="449">
        <f>'09'!Q25</f>
        <v>1</v>
      </c>
      <c r="R9" s="17">
        <f>'10'!Q25</f>
        <v>5</v>
      </c>
      <c r="S9" s="17">
        <f>'11'!O25</f>
        <v>8</v>
      </c>
      <c r="T9" s="421">
        <f t="shared" si="2"/>
        <v>10</v>
      </c>
      <c r="U9" s="421">
        <f t="shared" si="3"/>
        <v>12</v>
      </c>
      <c r="V9" s="421">
        <f t="shared" si="4"/>
        <v>14</v>
      </c>
      <c r="W9" s="17">
        <f>'15'!Q25</f>
        <v>16</v>
      </c>
      <c r="X9" s="17">
        <f>'16'!Q25</f>
        <v>14</v>
      </c>
      <c r="Y9" s="17">
        <f>'17'!Q25</f>
        <v>19</v>
      </c>
      <c r="Z9" s="17">
        <f>'18'!Q25</f>
        <v>15</v>
      </c>
      <c r="AA9" s="17">
        <f>'19'!Q25</f>
        <v>20</v>
      </c>
      <c r="AB9" s="17">
        <f>'20'!Q25</f>
        <v>26</v>
      </c>
      <c r="AC9" s="17">
        <f>'21'!Q25</f>
        <v>27</v>
      </c>
      <c r="AD9" s="17">
        <f>'22'!Q25</f>
        <v>62</v>
      </c>
      <c r="AE9" s="17">
        <f>'23'!Y12</f>
        <v>79</v>
      </c>
      <c r="AF9" s="186">
        <f>'24'!AA10</f>
        <v>81</v>
      </c>
      <c r="AG9" s="186">
        <f>'25_6'!AA10</f>
        <v>90</v>
      </c>
    </row>
    <row r="10" spans="1:33">
      <c r="A10" s="2" t="s">
        <v>53</v>
      </c>
      <c r="B10" s="3" t="s">
        <v>102</v>
      </c>
      <c r="H10" s="214"/>
      <c r="I10" s="214"/>
      <c r="J10" s="214"/>
      <c r="K10" s="214"/>
      <c r="L10" s="214"/>
      <c r="M10" s="17">
        <f>'05'!X89</f>
        <v>5</v>
      </c>
      <c r="N10" s="17">
        <f>'06'!V26</f>
        <v>3</v>
      </c>
      <c r="O10" s="399">
        <f>'07'!T26</f>
        <v>1</v>
      </c>
      <c r="P10" s="399">
        <f>'08'!S26</f>
        <v>4</v>
      </c>
      <c r="Q10" s="449">
        <f>'09'!Q26</f>
        <v>4</v>
      </c>
      <c r="R10" s="17">
        <f>'10'!Q26</f>
        <v>10</v>
      </c>
      <c r="S10" s="17">
        <f>'11'!O26</f>
        <v>19</v>
      </c>
      <c r="T10" s="421">
        <f t="shared" si="2"/>
        <v>25</v>
      </c>
      <c r="U10" s="421">
        <f t="shared" si="3"/>
        <v>32</v>
      </c>
      <c r="V10" s="421">
        <f t="shared" si="4"/>
        <v>38</v>
      </c>
      <c r="W10" s="17">
        <f>'15'!Q26</f>
        <v>44</v>
      </c>
      <c r="X10" s="17">
        <f>'16'!Q26</f>
        <v>43</v>
      </c>
      <c r="Y10" s="17">
        <f>'17'!Q26</f>
        <v>45</v>
      </c>
      <c r="Z10" s="17">
        <f>'18'!Q26</f>
        <v>53</v>
      </c>
      <c r="AA10" s="17">
        <f>'19'!Q26</f>
        <v>55</v>
      </c>
      <c r="AB10" s="17">
        <f>'20'!Q26</f>
        <v>60</v>
      </c>
      <c r="AC10" s="17">
        <f>'21'!Q26</f>
        <v>63</v>
      </c>
      <c r="AD10" s="17">
        <f>'22'!Q26</f>
        <v>67</v>
      </c>
      <c r="AE10" s="17">
        <f>'23'!Y13</f>
        <v>90</v>
      </c>
      <c r="AF10" s="186">
        <f>'24'!AA11</f>
        <v>100</v>
      </c>
      <c r="AG10" s="186">
        <f>'25_6'!AA11</f>
        <v>119</v>
      </c>
    </row>
    <row r="11" spans="1:33">
      <c r="A11" s="2" t="s">
        <v>54</v>
      </c>
      <c r="B11" s="3" t="s">
        <v>103</v>
      </c>
      <c r="H11" s="214"/>
      <c r="I11" s="214"/>
      <c r="J11" s="214"/>
      <c r="K11" s="214"/>
      <c r="L11" s="214"/>
      <c r="M11" s="17">
        <f>'05'!X90</f>
        <v>0</v>
      </c>
      <c r="N11" s="17">
        <f>'06'!V27</f>
        <v>0</v>
      </c>
      <c r="O11" s="399">
        <f>'07'!T27</f>
        <v>0</v>
      </c>
      <c r="P11" s="399">
        <f>'08'!S27</f>
        <v>2</v>
      </c>
      <c r="Q11" s="449">
        <f>'09'!Q27</f>
        <v>1</v>
      </c>
      <c r="R11" s="17">
        <f>'10'!Q27</f>
        <v>5</v>
      </c>
      <c r="S11" s="17">
        <f>'11'!O27</f>
        <v>8</v>
      </c>
      <c r="T11" s="421">
        <f t="shared" si="2"/>
        <v>9</v>
      </c>
      <c r="U11" s="421">
        <f t="shared" si="3"/>
        <v>10</v>
      </c>
      <c r="V11" s="421">
        <f t="shared" si="4"/>
        <v>10</v>
      </c>
      <c r="W11" s="17">
        <f>'15'!Q27</f>
        <v>11</v>
      </c>
      <c r="X11" s="17">
        <f>'16'!Q27</f>
        <v>21</v>
      </c>
      <c r="Y11" s="17">
        <f>'17'!Q27</f>
        <v>30</v>
      </c>
      <c r="Z11" s="17">
        <f>'18'!Q27</f>
        <v>30</v>
      </c>
      <c r="AA11" s="17">
        <f>'19'!Q27</f>
        <v>32</v>
      </c>
      <c r="AB11" s="17">
        <f>'20'!Q27</f>
        <v>36</v>
      </c>
      <c r="AC11" s="17">
        <f>'21'!Q27</f>
        <v>35</v>
      </c>
      <c r="AD11" s="17">
        <f>'22'!Q27</f>
        <v>55</v>
      </c>
      <c r="AE11" s="17">
        <f>'23'!Y14</f>
        <v>68</v>
      </c>
      <c r="AF11" s="186">
        <f>'24'!AA12</f>
        <v>79</v>
      </c>
      <c r="AG11" s="186">
        <f>'25_6'!AA12</f>
        <v>109</v>
      </c>
    </row>
    <row r="12" spans="1:33">
      <c r="A12" s="2" t="s">
        <v>55</v>
      </c>
      <c r="B12" s="3" t="s">
        <v>104</v>
      </c>
      <c r="H12" s="214"/>
      <c r="I12" s="214"/>
      <c r="J12" s="214"/>
      <c r="K12" s="214"/>
      <c r="L12" s="214"/>
      <c r="M12" s="17">
        <f>'05'!X91</f>
        <v>42</v>
      </c>
      <c r="N12" s="17">
        <f>'06'!V28</f>
        <v>63</v>
      </c>
      <c r="O12" s="399">
        <f>'07'!T28</f>
        <v>72</v>
      </c>
      <c r="P12" s="399">
        <f>'08'!S28</f>
        <v>56</v>
      </c>
      <c r="Q12" s="449">
        <f>'09'!Q28</f>
        <v>74</v>
      </c>
      <c r="R12" s="17">
        <f>'10'!Q28</f>
        <v>77</v>
      </c>
      <c r="S12" s="17">
        <f>'11'!O28</f>
        <v>74</v>
      </c>
      <c r="T12" s="421">
        <f t="shared" si="2"/>
        <v>83</v>
      </c>
      <c r="U12" s="421">
        <f t="shared" si="3"/>
        <v>93</v>
      </c>
      <c r="V12" s="421">
        <f t="shared" si="4"/>
        <v>102</v>
      </c>
      <c r="W12" s="17">
        <f>'15'!Q28</f>
        <v>111</v>
      </c>
      <c r="X12" s="17">
        <f>'16'!Q28</f>
        <v>142</v>
      </c>
      <c r="Y12" s="17">
        <f>'17'!Q28</f>
        <v>177</v>
      </c>
      <c r="Z12" s="17">
        <f>'18'!Q28</f>
        <v>216</v>
      </c>
      <c r="AA12" s="17">
        <f>'19'!Q28</f>
        <v>259</v>
      </c>
      <c r="AB12" s="17">
        <f>'20'!Q28</f>
        <v>283</v>
      </c>
      <c r="AC12" s="17">
        <f>'21'!Q28</f>
        <v>293</v>
      </c>
      <c r="AD12" s="17">
        <f>'22'!Q28</f>
        <v>522</v>
      </c>
      <c r="AE12" s="17">
        <f>'23'!Y15</f>
        <v>748</v>
      </c>
      <c r="AF12" s="186">
        <f>'24'!AA13</f>
        <v>1099</v>
      </c>
      <c r="AG12" s="186">
        <f>'25_6'!AA13</f>
        <v>1276</v>
      </c>
    </row>
    <row r="13" spans="1:33">
      <c r="A13" s="11" t="s">
        <v>56</v>
      </c>
      <c r="B13" s="12" t="s">
        <v>105</v>
      </c>
      <c r="C13" s="38"/>
      <c r="D13" s="38"/>
      <c r="E13" s="38"/>
      <c r="F13" s="38"/>
      <c r="G13" s="38"/>
      <c r="H13" s="219"/>
      <c r="I13" s="219"/>
      <c r="J13" s="219"/>
      <c r="K13" s="219"/>
      <c r="L13" s="219"/>
      <c r="M13" s="18">
        <f>'05'!X92</f>
        <v>1</v>
      </c>
      <c r="N13" s="18">
        <f>'06'!V29</f>
        <v>1</v>
      </c>
      <c r="O13" s="434">
        <f>'07'!T29</f>
        <v>1</v>
      </c>
      <c r="P13" s="434">
        <f>'08'!S29</f>
        <v>2</v>
      </c>
      <c r="Q13" s="451">
        <f>'09'!Q29</f>
        <v>2</v>
      </c>
      <c r="R13" s="18">
        <f>'10'!Q29</f>
        <v>5</v>
      </c>
      <c r="S13" s="18">
        <f>'11'!O29</f>
        <v>6</v>
      </c>
      <c r="T13" s="422">
        <f t="shared" si="2"/>
        <v>8</v>
      </c>
      <c r="U13" s="422">
        <f t="shared" si="3"/>
        <v>9</v>
      </c>
      <c r="V13" s="422">
        <f t="shared" si="4"/>
        <v>11</v>
      </c>
      <c r="W13" s="18">
        <f>'15'!Q29</f>
        <v>12</v>
      </c>
      <c r="X13" s="18">
        <f>'16'!Q29</f>
        <v>18</v>
      </c>
      <c r="Y13" s="18">
        <f>'17'!Q29</f>
        <v>12</v>
      </c>
      <c r="Z13" s="18">
        <f>'18'!Q29</f>
        <v>17</v>
      </c>
      <c r="AA13" s="18">
        <f>'19'!Q29</f>
        <v>22</v>
      </c>
      <c r="AB13" s="18">
        <f>'20'!Q29</f>
        <v>26</v>
      </c>
      <c r="AC13" s="18">
        <f>'21'!Q29</f>
        <v>35</v>
      </c>
      <c r="AD13" s="18">
        <f>'22'!Q29</f>
        <v>78</v>
      </c>
      <c r="AE13" s="18">
        <f>'23'!Y16</f>
        <v>92</v>
      </c>
      <c r="AF13" s="186">
        <f>'24'!AA14</f>
        <v>117</v>
      </c>
      <c r="AG13" s="186">
        <f>'25_6'!AA14</f>
        <v>127</v>
      </c>
    </row>
    <row r="14" spans="1:33">
      <c r="A14" s="9" t="s">
        <v>57</v>
      </c>
      <c r="B14" s="314" t="s">
        <v>5</v>
      </c>
      <c r="C14" s="209"/>
      <c r="D14" s="209"/>
      <c r="E14" s="209"/>
      <c r="F14" s="209"/>
      <c r="G14" s="209"/>
      <c r="H14" s="216"/>
      <c r="I14" s="216"/>
      <c r="J14" s="216"/>
      <c r="K14" s="216"/>
      <c r="L14" s="216"/>
      <c r="M14" s="20">
        <f>'05'!X93</f>
        <v>5</v>
      </c>
      <c r="N14" s="20">
        <f>'06'!V30</f>
        <v>13</v>
      </c>
      <c r="O14" s="433">
        <f>'07'!T30</f>
        <v>11</v>
      </c>
      <c r="P14" s="433">
        <f>'08'!S30</f>
        <v>15</v>
      </c>
      <c r="Q14" s="433">
        <f>'09'!Q30</f>
        <v>19</v>
      </c>
      <c r="R14" s="20">
        <f>'10'!Q30</f>
        <v>20</v>
      </c>
      <c r="S14" s="20">
        <f>'11'!O30</f>
        <v>20</v>
      </c>
      <c r="T14" s="420">
        <f t="shared" si="2"/>
        <v>29</v>
      </c>
      <c r="U14" s="420">
        <f t="shared" si="3"/>
        <v>38</v>
      </c>
      <c r="V14" s="420">
        <f t="shared" si="4"/>
        <v>46</v>
      </c>
      <c r="W14" s="20">
        <f>'15'!Q30</f>
        <v>55</v>
      </c>
      <c r="X14" s="20">
        <f>'16'!Q30</f>
        <v>49</v>
      </c>
      <c r="Y14" s="20">
        <f>'17'!Q30</f>
        <v>52</v>
      </c>
      <c r="Z14" s="20">
        <f>'18'!Q30</f>
        <v>62</v>
      </c>
      <c r="AA14" s="20">
        <f>'19'!Q30</f>
        <v>70</v>
      </c>
      <c r="AB14" s="20">
        <f>'20'!Q30</f>
        <v>113</v>
      </c>
      <c r="AC14" s="446">
        <f>'21'!Q30</f>
        <v>177</v>
      </c>
      <c r="AD14" s="446">
        <f>'22'!Q30</f>
        <v>489</v>
      </c>
      <c r="AE14" s="20">
        <f>'23'!Y17</f>
        <v>677</v>
      </c>
      <c r="AF14" s="186">
        <f>'24'!AA15</f>
        <v>802</v>
      </c>
      <c r="AG14" s="186">
        <f>'25_6'!AA15</f>
        <v>916</v>
      </c>
    </row>
    <row r="15" spans="1:33">
      <c r="A15" s="2" t="s">
        <v>58</v>
      </c>
      <c r="B15" s="1" t="s">
        <v>6</v>
      </c>
      <c r="H15" s="214"/>
      <c r="I15" s="214"/>
      <c r="J15" s="214"/>
      <c r="K15" s="214"/>
      <c r="L15" s="214"/>
      <c r="M15" s="17">
        <f>'05'!X94</f>
        <v>7</v>
      </c>
      <c r="N15" s="17">
        <f>'06'!V31</f>
        <v>3</v>
      </c>
      <c r="O15" s="399">
        <f>'07'!T31</f>
        <v>5</v>
      </c>
      <c r="P15" s="399">
        <f>'08'!S31</f>
        <v>8</v>
      </c>
      <c r="Q15" s="399">
        <f>'09'!Q31</f>
        <v>9</v>
      </c>
      <c r="R15" s="17">
        <f>'10'!Q31</f>
        <v>18</v>
      </c>
      <c r="S15" s="17">
        <f>'11'!O31</f>
        <v>22</v>
      </c>
      <c r="T15" s="421">
        <f t="shared" si="2"/>
        <v>36</v>
      </c>
      <c r="U15" s="421">
        <f t="shared" si="3"/>
        <v>51</v>
      </c>
      <c r="V15" s="421">
        <f t="shared" si="4"/>
        <v>65</v>
      </c>
      <c r="W15" s="17">
        <f>'15'!Q31</f>
        <v>79</v>
      </c>
      <c r="X15" s="17">
        <f>'16'!Q31</f>
        <v>123</v>
      </c>
      <c r="Y15" s="17">
        <f>'17'!Q31</f>
        <v>126</v>
      </c>
      <c r="Z15" s="17">
        <f>'18'!Q31</f>
        <v>123</v>
      </c>
      <c r="AA15" s="17">
        <f>'19'!Q31</f>
        <v>125</v>
      </c>
      <c r="AB15" s="17">
        <f>'20'!Q31</f>
        <v>132</v>
      </c>
      <c r="AC15" s="17">
        <f>'21'!Q31</f>
        <v>178</v>
      </c>
      <c r="AD15" s="17">
        <f>'22'!Q31</f>
        <v>448</v>
      </c>
      <c r="AE15" s="17">
        <f>'23'!Y18</f>
        <v>580</v>
      </c>
      <c r="AF15" s="186">
        <f>'24'!AA16</f>
        <v>907</v>
      </c>
      <c r="AG15" s="186">
        <f>'25_6'!AA16</f>
        <v>1202</v>
      </c>
    </row>
    <row r="16" spans="1:33">
      <c r="A16" s="2" t="s">
        <v>59</v>
      </c>
      <c r="B16" s="1" t="s">
        <v>7</v>
      </c>
      <c r="H16" s="214"/>
      <c r="I16" s="214"/>
      <c r="J16" s="214"/>
      <c r="K16" s="214"/>
      <c r="L16" s="214"/>
      <c r="M16" s="17">
        <f>'05'!X95</f>
        <v>1</v>
      </c>
      <c r="N16" s="17">
        <f>'06'!V32</f>
        <v>1</v>
      </c>
      <c r="O16" s="399">
        <f>'07'!T32</f>
        <v>5</v>
      </c>
      <c r="P16" s="399">
        <f>'08'!S32</f>
        <v>4</v>
      </c>
      <c r="Q16" s="399">
        <f>'09'!Q32</f>
        <v>10</v>
      </c>
      <c r="R16" s="17">
        <f>'10'!Q32</f>
        <v>21</v>
      </c>
      <c r="S16" s="17">
        <f>'11'!O32</f>
        <v>21</v>
      </c>
      <c r="T16" s="421">
        <f t="shared" si="2"/>
        <v>23</v>
      </c>
      <c r="U16" s="421">
        <f t="shared" si="3"/>
        <v>25</v>
      </c>
      <c r="V16" s="421">
        <f t="shared" si="4"/>
        <v>27</v>
      </c>
      <c r="W16" s="17">
        <f>'15'!Q32</f>
        <v>29</v>
      </c>
      <c r="X16" s="17">
        <f>'16'!Q32</f>
        <v>38</v>
      </c>
      <c r="Y16" s="17">
        <f>'17'!Q32</f>
        <v>44</v>
      </c>
      <c r="Z16" s="17">
        <f>'18'!Q32</f>
        <v>46</v>
      </c>
      <c r="AA16" s="17">
        <f>'19'!Q32</f>
        <v>47</v>
      </c>
      <c r="AB16" s="17">
        <f>'20'!Q32</f>
        <v>53</v>
      </c>
      <c r="AC16" s="17">
        <f>'21'!Q32</f>
        <v>59</v>
      </c>
      <c r="AD16" s="17">
        <f>'22'!Q32</f>
        <v>69</v>
      </c>
      <c r="AE16" s="17">
        <f>'23'!Y19</f>
        <v>83</v>
      </c>
      <c r="AF16" s="186">
        <f>'24'!AA17</f>
        <v>108</v>
      </c>
      <c r="AG16" s="186">
        <f>'25_6'!AA17</f>
        <v>122</v>
      </c>
    </row>
    <row r="17" spans="1:33">
      <c r="A17" s="2" t="s">
        <v>60</v>
      </c>
      <c r="B17" s="1" t="s">
        <v>8</v>
      </c>
      <c r="H17" s="214"/>
      <c r="I17" s="214"/>
      <c r="J17" s="214"/>
      <c r="K17" s="214"/>
      <c r="L17" s="214"/>
      <c r="M17" s="17">
        <f>'05'!X96</f>
        <v>8</v>
      </c>
      <c r="N17" s="17">
        <f>'06'!V33</f>
        <v>12</v>
      </c>
      <c r="O17" s="399">
        <f>'07'!T33</f>
        <v>9</v>
      </c>
      <c r="P17" s="399">
        <f>'08'!S33</f>
        <v>12</v>
      </c>
      <c r="Q17" s="399">
        <f>'09'!Q33</f>
        <v>18</v>
      </c>
      <c r="R17" s="17">
        <f>'10'!Q33</f>
        <v>30</v>
      </c>
      <c r="S17" s="17">
        <f>'11'!O33</f>
        <v>36</v>
      </c>
      <c r="T17" s="421">
        <f t="shared" si="2"/>
        <v>49</v>
      </c>
      <c r="U17" s="421">
        <f t="shared" si="3"/>
        <v>62</v>
      </c>
      <c r="V17" s="421">
        <f t="shared" si="4"/>
        <v>75</v>
      </c>
      <c r="W17" s="17">
        <f>'15'!Q33</f>
        <v>88</v>
      </c>
      <c r="X17" s="17">
        <f>'16'!Q33</f>
        <v>108</v>
      </c>
      <c r="Y17" s="17">
        <f>'17'!Q33</f>
        <v>111</v>
      </c>
      <c r="Z17" s="17">
        <f>'18'!Q33</f>
        <v>127</v>
      </c>
      <c r="AA17" s="17">
        <f>'19'!Q33</f>
        <v>155</v>
      </c>
      <c r="AB17" s="17">
        <f>'20'!Q33</f>
        <v>171</v>
      </c>
      <c r="AC17" s="17">
        <f>'21'!Q33</f>
        <v>186</v>
      </c>
      <c r="AD17" s="17">
        <f>'22'!Q33</f>
        <v>231</v>
      </c>
      <c r="AE17" s="17">
        <f>'23'!Y20</f>
        <v>298</v>
      </c>
      <c r="AF17" s="186">
        <f>'24'!AA18</f>
        <v>422</v>
      </c>
      <c r="AG17" s="186">
        <f>'25_6'!AA18</f>
        <v>494</v>
      </c>
    </row>
    <row r="18" spans="1:33">
      <c r="A18" s="2" t="s">
        <v>61</v>
      </c>
      <c r="B18" s="1" t="s">
        <v>9</v>
      </c>
      <c r="H18" s="214"/>
      <c r="I18" s="214"/>
      <c r="J18" s="214"/>
      <c r="K18" s="214"/>
      <c r="L18" s="214"/>
      <c r="M18" s="17">
        <f>'05'!X97</f>
        <v>1</v>
      </c>
      <c r="N18" s="17">
        <f>'06'!V34</f>
        <v>0</v>
      </c>
      <c r="O18" s="399">
        <f>'07'!T34</f>
        <v>0</v>
      </c>
      <c r="P18" s="399">
        <f>'08'!S34</f>
        <v>0</v>
      </c>
      <c r="Q18" s="399">
        <f>'09'!Q34</f>
        <v>0</v>
      </c>
      <c r="R18" s="17">
        <f>'10'!Q34</f>
        <v>0</v>
      </c>
      <c r="S18" s="17">
        <f>'11'!O34</f>
        <v>0</v>
      </c>
      <c r="T18" s="421">
        <f t="shared" si="2"/>
        <v>0</v>
      </c>
      <c r="U18" s="421">
        <f t="shared" si="3"/>
        <v>1</v>
      </c>
      <c r="V18" s="421">
        <f t="shared" si="4"/>
        <v>1</v>
      </c>
      <c r="W18" s="17">
        <f>'15'!Q34</f>
        <v>1</v>
      </c>
      <c r="X18" s="17">
        <f>'16'!Q34</f>
        <v>1</v>
      </c>
      <c r="Y18" s="17">
        <f>'17'!Q34</f>
        <v>3</v>
      </c>
      <c r="Z18" s="17">
        <f>'18'!Q34</f>
        <v>2</v>
      </c>
      <c r="AA18" s="17">
        <f>'19'!Q34</f>
        <v>5</v>
      </c>
      <c r="AB18" s="17">
        <f>'20'!Q34</f>
        <v>9</v>
      </c>
      <c r="AC18" s="17">
        <f>'21'!Q34</f>
        <v>16</v>
      </c>
      <c r="AD18" s="17">
        <f>'22'!Q34</f>
        <v>24</v>
      </c>
      <c r="AE18" s="17">
        <f>'23'!Y21</f>
        <v>25</v>
      </c>
      <c r="AF18" s="186">
        <f>'24'!AA19</f>
        <v>29</v>
      </c>
      <c r="AG18" s="186">
        <f>'25_6'!AA19</f>
        <v>55</v>
      </c>
    </row>
    <row r="19" spans="1:33">
      <c r="A19" s="2" t="s">
        <v>62</v>
      </c>
      <c r="B19" s="1" t="s">
        <v>10</v>
      </c>
      <c r="H19" s="214"/>
      <c r="I19" s="214"/>
      <c r="J19" s="214"/>
      <c r="K19" s="214"/>
      <c r="L19" s="214"/>
      <c r="M19" s="17">
        <f>'05'!X98</f>
        <v>14</v>
      </c>
      <c r="N19" s="17">
        <f>'06'!V35</f>
        <v>16</v>
      </c>
      <c r="O19" s="399">
        <f>'07'!T35</f>
        <v>20</v>
      </c>
      <c r="P19" s="399">
        <f>'08'!S35</f>
        <v>19</v>
      </c>
      <c r="Q19" s="399">
        <f>'09'!Q35</f>
        <v>26</v>
      </c>
      <c r="R19" s="17">
        <f>'10'!Q35</f>
        <v>21</v>
      </c>
      <c r="S19" s="17">
        <f>'11'!O35</f>
        <v>16</v>
      </c>
      <c r="T19" s="421">
        <f t="shared" si="2"/>
        <v>20</v>
      </c>
      <c r="U19" s="421">
        <f t="shared" si="3"/>
        <v>24</v>
      </c>
      <c r="V19" s="421">
        <f t="shared" si="4"/>
        <v>28</v>
      </c>
      <c r="W19" s="17">
        <f>'15'!Q35</f>
        <v>32</v>
      </c>
      <c r="X19" s="17">
        <f>'16'!Q35</f>
        <v>32</v>
      </c>
      <c r="Y19" s="17">
        <f>'17'!Q35</f>
        <v>13</v>
      </c>
      <c r="Z19" s="17">
        <f>'18'!Q35</f>
        <v>19</v>
      </c>
      <c r="AA19" s="17">
        <f>'19'!Q35</f>
        <v>18</v>
      </c>
      <c r="AB19" s="17">
        <f>'20'!Q35</f>
        <v>19</v>
      </c>
      <c r="AC19" s="17">
        <f>'21'!Q35</f>
        <v>18</v>
      </c>
      <c r="AD19" s="17">
        <f>'22'!Q35</f>
        <v>63</v>
      </c>
      <c r="AE19" s="17">
        <f>'23'!Y22</f>
        <v>60</v>
      </c>
      <c r="AF19" s="186">
        <f>'24'!AA20</f>
        <v>81</v>
      </c>
      <c r="AG19" s="186">
        <f>'25_6'!AA20</f>
        <v>81</v>
      </c>
    </row>
    <row r="20" spans="1:33">
      <c r="A20" s="2" t="s">
        <v>63</v>
      </c>
      <c r="B20" s="1" t="s">
        <v>11</v>
      </c>
      <c r="H20" s="214"/>
      <c r="I20" s="214"/>
      <c r="J20" s="214"/>
      <c r="K20" s="214"/>
      <c r="L20" s="214"/>
      <c r="M20" s="17">
        <f>'05'!X99</f>
        <v>9</v>
      </c>
      <c r="N20" s="17">
        <f>'06'!V36</f>
        <v>5</v>
      </c>
      <c r="O20" s="399">
        <f>'07'!T36</f>
        <v>7</v>
      </c>
      <c r="P20" s="399">
        <f>'08'!S36</f>
        <v>9</v>
      </c>
      <c r="Q20" s="399">
        <f>'09'!Q36</f>
        <v>10</v>
      </c>
      <c r="R20" s="17">
        <f>'10'!Q36</f>
        <v>16</v>
      </c>
      <c r="S20" s="17">
        <f>'11'!O36</f>
        <v>22</v>
      </c>
      <c r="T20" s="421">
        <f t="shared" si="2"/>
        <v>27</v>
      </c>
      <c r="U20" s="421">
        <f t="shared" si="3"/>
        <v>32</v>
      </c>
      <c r="V20" s="421">
        <f t="shared" si="4"/>
        <v>37</v>
      </c>
      <c r="W20" s="17">
        <f>'15'!Q36</f>
        <v>42</v>
      </c>
      <c r="X20" s="17">
        <f>'16'!Q36</f>
        <v>52</v>
      </c>
      <c r="Y20" s="17">
        <f>'17'!Q36</f>
        <v>53</v>
      </c>
      <c r="Z20" s="17">
        <f>'18'!Q36</f>
        <v>52</v>
      </c>
      <c r="AA20" s="17">
        <f>'19'!Q36</f>
        <v>64</v>
      </c>
      <c r="AB20" s="17">
        <f>'20'!Q36</f>
        <v>52</v>
      </c>
      <c r="AC20" s="223">
        <f>'21'!Q36</f>
        <v>48</v>
      </c>
      <c r="AD20" s="223">
        <f>'22'!Q36</f>
        <v>206</v>
      </c>
      <c r="AE20" s="17">
        <f>'23'!Y23</f>
        <v>313</v>
      </c>
      <c r="AF20" s="186">
        <f>'24'!AA21</f>
        <v>314</v>
      </c>
      <c r="AG20" s="186">
        <f>'25_6'!AA21</f>
        <v>300</v>
      </c>
    </row>
    <row r="21" spans="1:33">
      <c r="A21" s="2" t="s">
        <v>64</v>
      </c>
      <c r="B21" s="1" t="s">
        <v>12</v>
      </c>
      <c r="H21" s="214"/>
      <c r="I21" s="214"/>
      <c r="J21" s="214"/>
      <c r="K21" s="214"/>
      <c r="L21" s="214"/>
      <c r="M21" s="17">
        <f>'05'!X100</f>
        <v>0</v>
      </c>
      <c r="N21" s="17">
        <f>'06'!V37</f>
        <v>0</v>
      </c>
      <c r="O21" s="399">
        <f>'07'!T37</f>
        <v>0</v>
      </c>
      <c r="P21" s="399">
        <f>'08'!S37</f>
        <v>0</v>
      </c>
      <c r="Q21" s="399">
        <f>'09'!Q37</f>
        <v>0</v>
      </c>
      <c r="R21" s="17">
        <f>'10'!Q37</f>
        <v>0</v>
      </c>
      <c r="S21" s="17">
        <f>'11'!O37</f>
        <v>0</v>
      </c>
      <c r="T21" s="421">
        <f t="shared" si="2"/>
        <v>0</v>
      </c>
      <c r="U21" s="421">
        <f t="shared" si="3"/>
        <v>0</v>
      </c>
      <c r="V21" s="421">
        <f t="shared" si="4"/>
        <v>0</v>
      </c>
      <c r="W21" s="17">
        <f>'15'!Q37</f>
        <v>0</v>
      </c>
      <c r="X21" s="17">
        <f>'16'!Q37</f>
        <v>0</v>
      </c>
      <c r="Y21" s="17">
        <f>'17'!Q37</f>
        <v>2</v>
      </c>
      <c r="Z21" s="17">
        <f>'18'!Q37</f>
        <v>2</v>
      </c>
      <c r="AA21" s="17">
        <f>'19'!Q37</f>
        <v>2</v>
      </c>
      <c r="AB21" s="17">
        <f>'20'!Q37</f>
        <v>2</v>
      </c>
      <c r="AC21" s="17">
        <f>'21'!Q37</f>
        <v>3</v>
      </c>
      <c r="AD21" s="17">
        <f>'22'!Q37</f>
        <v>4</v>
      </c>
      <c r="AE21" s="17">
        <f>'23'!Y24</f>
        <v>8</v>
      </c>
      <c r="AF21" s="186">
        <f>'24'!AA22</f>
        <v>18</v>
      </c>
      <c r="AG21" s="186">
        <f>'25_6'!AA22</f>
        <v>19</v>
      </c>
    </row>
    <row r="22" spans="1:33">
      <c r="A22" s="2" t="s">
        <v>65</v>
      </c>
      <c r="B22" s="1" t="s">
        <v>13</v>
      </c>
      <c r="H22" s="214"/>
      <c r="I22" s="214"/>
      <c r="J22" s="214"/>
      <c r="K22" s="214"/>
      <c r="L22" s="214"/>
      <c r="M22" s="17">
        <f>'05'!X101</f>
        <v>0</v>
      </c>
      <c r="N22" s="17">
        <f>'06'!V38</f>
        <v>0</v>
      </c>
      <c r="O22" s="399">
        <f>'07'!T38</f>
        <v>0</v>
      </c>
      <c r="P22" s="399">
        <f>'08'!S38</f>
        <v>0</v>
      </c>
      <c r="Q22" s="399">
        <f>'09'!Q38</f>
        <v>0</v>
      </c>
      <c r="R22" s="17">
        <f>'10'!Q38</f>
        <v>0</v>
      </c>
      <c r="S22" s="17">
        <f>'11'!O38</f>
        <v>6</v>
      </c>
      <c r="T22" s="421">
        <f t="shared" si="2"/>
        <v>7</v>
      </c>
      <c r="U22" s="421">
        <f t="shared" si="3"/>
        <v>8</v>
      </c>
      <c r="V22" s="421">
        <f t="shared" si="4"/>
        <v>8</v>
      </c>
      <c r="W22" s="17">
        <f>'15'!Q38</f>
        <v>9</v>
      </c>
      <c r="X22" s="17">
        <f>'16'!Q38</f>
        <v>9</v>
      </c>
      <c r="Y22" s="17">
        <f>'17'!Q38</f>
        <v>11</v>
      </c>
      <c r="Z22" s="17">
        <f>'18'!Q38</f>
        <v>15</v>
      </c>
      <c r="AA22" s="17">
        <f>'19'!Q38</f>
        <v>15</v>
      </c>
      <c r="AB22" s="17">
        <f>'20'!Q38</f>
        <v>34</v>
      </c>
      <c r="AC22" s="17">
        <f>'21'!Q38</f>
        <v>43</v>
      </c>
      <c r="AD22" s="17">
        <f>'22'!Q38</f>
        <v>50</v>
      </c>
      <c r="AE22" s="17">
        <f>'23'!Y25</f>
        <v>65</v>
      </c>
      <c r="AF22" s="186">
        <f>'24'!AA23</f>
        <v>65</v>
      </c>
      <c r="AG22" s="186">
        <f>'25_6'!AA23</f>
        <v>72</v>
      </c>
    </row>
    <row r="23" spans="1:33">
      <c r="A23" s="2" t="s">
        <v>66</v>
      </c>
      <c r="B23" s="1" t="s">
        <v>14</v>
      </c>
      <c r="H23" s="214"/>
      <c r="I23" s="214"/>
      <c r="J23" s="214"/>
      <c r="K23" s="214"/>
      <c r="L23" s="214"/>
      <c r="M23" s="17">
        <f>'05'!X102</f>
        <v>3</v>
      </c>
      <c r="N23" s="17">
        <f>'06'!V39</f>
        <v>6</v>
      </c>
      <c r="O23" s="399">
        <f>'07'!T39</f>
        <v>7</v>
      </c>
      <c r="P23" s="399">
        <f>'08'!S39</f>
        <v>10</v>
      </c>
      <c r="Q23" s="399">
        <f>'09'!Q39</f>
        <v>15</v>
      </c>
      <c r="R23" s="17">
        <f>'10'!Q39</f>
        <v>22</v>
      </c>
      <c r="S23" s="17">
        <f>'11'!O39</f>
        <v>30</v>
      </c>
      <c r="T23" s="421">
        <f t="shared" si="2"/>
        <v>39</v>
      </c>
      <c r="U23" s="421">
        <f t="shared" si="3"/>
        <v>48</v>
      </c>
      <c r="V23" s="421">
        <f t="shared" si="4"/>
        <v>56</v>
      </c>
      <c r="W23" s="17">
        <f>'15'!Q39</f>
        <v>65</v>
      </c>
      <c r="X23" s="17">
        <f>'16'!Q39</f>
        <v>64</v>
      </c>
      <c r="Y23" s="17">
        <f>'17'!Q39</f>
        <v>67</v>
      </c>
      <c r="Z23" s="17">
        <f>'18'!Q39</f>
        <v>58</v>
      </c>
      <c r="AA23" s="17">
        <f>'19'!Q39</f>
        <v>75</v>
      </c>
      <c r="AB23" s="17">
        <f>'20'!Q39</f>
        <v>84</v>
      </c>
      <c r="AC23" s="17">
        <f>'21'!Q39</f>
        <v>87</v>
      </c>
      <c r="AD23" s="17">
        <f>'22'!Q39</f>
        <v>115</v>
      </c>
      <c r="AE23" s="17">
        <f>'23'!Y26</f>
        <v>134</v>
      </c>
      <c r="AF23" s="186">
        <f>'24'!AA24</f>
        <v>175</v>
      </c>
      <c r="AG23" s="186">
        <f>'25_6'!AA24</f>
        <v>184</v>
      </c>
    </row>
    <row r="24" spans="1:33">
      <c r="A24" s="2" t="s">
        <v>67</v>
      </c>
      <c r="B24" s="1" t="s">
        <v>15</v>
      </c>
      <c r="H24" s="214"/>
      <c r="I24" s="214"/>
      <c r="J24" s="214"/>
      <c r="K24" s="214"/>
      <c r="L24" s="214"/>
      <c r="M24" s="17">
        <f>'05'!X103</f>
        <v>0</v>
      </c>
      <c r="N24" s="17">
        <f>'06'!V40</f>
        <v>0</v>
      </c>
      <c r="O24" s="399">
        <f>'07'!T40</f>
        <v>0</v>
      </c>
      <c r="P24" s="399">
        <f>'08'!S40</f>
        <v>0</v>
      </c>
      <c r="Q24" s="399">
        <f>'09'!Q40</f>
        <v>0</v>
      </c>
      <c r="R24" s="17">
        <f>'10'!Q40</f>
        <v>0</v>
      </c>
      <c r="S24" s="17">
        <f>'11'!O40</f>
        <v>0</v>
      </c>
      <c r="T24" s="421">
        <f t="shared" si="2"/>
        <v>0</v>
      </c>
      <c r="U24" s="421">
        <f t="shared" si="3"/>
        <v>0</v>
      </c>
      <c r="V24" s="421">
        <f t="shared" si="4"/>
        <v>0</v>
      </c>
      <c r="W24" s="17">
        <f>'15'!Q40</f>
        <v>0</v>
      </c>
      <c r="X24" s="17">
        <f>'16'!Q40</f>
        <v>0</v>
      </c>
      <c r="Y24" s="17">
        <f>'17'!Q40</f>
        <v>0</v>
      </c>
      <c r="Z24" s="17">
        <f>'18'!Q40</f>
        <v>3</v>
      </c>
      <c r="AA24" s="17">
        <f>'19'!Q40</f>
        <v>4</v>
      </c>
      <c r="AB24" s="17">
        <f>'20'!Q40</f>
        <v>6</v>
      </c>
      <c r="AC24" s="17">
        <f>'21'!Q40</f>
        <v>7</v>
      </c>
      <c r="AD24" s="17">
        <f>'22'!Q40</f>
        <v>13</v>
      </c>
      <c r="AE24" s="17">
        <f>'23'!Y27</f>
        <v>16</v>
      </c>
      <c r="AF24" s="186">
        <f>'24'!AA25</f>
        <v>21</v>
      </c>
      <c r="AG24" s="186">
        <f>'25_6'!AA25</f>
        <v>23</v>
      </c>
    </row>
    <row r="25" spans="1:33">
      <c r="A25" s="2" t="s">
        <v>68</v>
      </c>
      <c r="B25" s="1" t="s">
        <v>16</v>
      </c>
      <c r="H25" s="214"/>
      <c r="I25" s="214"/>
      <c r="J25" s="214"/>
      <c r="K25" s="214"/>
      <c r="L25" s="214"/>
      <c r="M25" s="17">
        <f>'05'!X104</f>
        <v>0</v>
      </c>
      <c r="N25" s="17">
        <f>'06'!V41</f>
        <v>0</v>
      </c>
      <c r="O25" s="399">
        <f>'07'!T41</f>
        <v>0</v>
      </c>
      <c r="P25" s="399">
        <f>'08'!S41</f>
        <v>0</v>
      </c>
      <c r="Q25" s="399">
        <f>'09'!Q41</f>
        <v>0</v>
      </c>
      <c r="R25" s="17">
        <f>'10'!Q41</f>
        <v>0</v>
      </c>
      <c r="S25" s="17">
        <f>'11'!O41</f>
        <v>0</v>
      </c>
      <c r="T25" s="421">
        <f t="shared" si="2"/>
        <v>2</v>
      </c>
      <c r="U25" s="421">
        <f t="shared" si="3"/>
        <v>3</v>
      </c>
      <c r="V25" s="421">
        <f t="shared" si="4"/>
        <v>5</v>
      </c>
      <c r="W25" s="17">
        <f>'15'!Q41</f>
        <v>6</v>
      </c>
      <c r="X25" s="17">
        <f>'16'!Q41</f>
        <v>5</v>
      </c>
      <c r="Y25" s="17">
        <f>'17'!Q41</f>
        <v>11</v>
      </c>
      <c r="Z25" s="17">
        <f>'18'!Q41</f>
        <v>13</v>
      </c>
      <c r="AA25" s="17">
        <f>'19'!Q41</f>
        <v>14</v>
      </c>
      <c r="AB25" s="17">
        <f>'20'!Q41</f>
        <v>16</v>
      </c>
      <c r="AC25" s="17">
        <f>'21'!Q41</f>
        <v>8</v>
      </c>
      <c r="AD25" s="17">
        <f>'22'!Q41</f>
        <v>13</v>
      </c>
      <c r="AE25" s="17">
        <f>'23'!Y28</f>
        <v>22</v>
      </c>
      <c r="AF25" s="186">
        <f>'24'!AA26</f>
        <v>32</v>
      </c>
      <c r="AG25" s="186">
        <f>'25_6'!AA26</f>
        <v>31</v>
      </c>
    </row>
    <row r="26" spans="1:33">
      <c r="A26" s="2" t="s">
        <v>69</v>
      </c>
      <c r="B26" s="1" t="s">
        <v>17</v>
      </c>
      <c r="H26" s="214"/>
      <c r="I26" s="214"/>
      <c r="J26" s="214"/>
      <c r="K26" s="214"/>
      <c r="L26" s="214"/>
      <c r="M26" s="17">
        <f>'05'!X105</f>
        <v>8</v>
      </c>
      <c r="N26" s="17">
        <f>'06'!V42</f>
        <v>5</v>
      </c>
      <c r="O26" s="399">
        <f>'07'!T42</f>
        <v>6</v>
      </c>
      <c r="P26" s="399">
        <f>'08'!S42</f>
        <v>11</v>
      </c>
      <c r="Q26" s="399">
        <f>'09'!Q42</f>
        <v>21</v>
      </c>
      <c r="R26" s="17">
        <f>'10'!Q42</f>
        <v>21</v>
      </c>
      <c r="S26" s="17">
        <f>'11'!O42</f>
        <v>21</v>
      </c>
      <c r="T26" s="421">
        <f t="shared" si="2"/>
        <v>23</v>
      </c>
      <c r="U26" s="421">
        <f t="shared" si="3"/>
        <v>25</v>
      </c>
      <c r="V26" s="421">
        <f t="shared" si="4"/>
        <v>27</v>
      </c>
      <c r="W26" s="17">
        <f>'15'!Q42</f>
        <v>29</v>
      </c>
      <c r="X26" s="17">
        <f>'16'!Q42</f>
        <v>26</v>
      </c>
      <c r="Y26" s="17">
        <f>'17'!Q42</f>
        <v>33</v>
      </c>
      <c r="Z26" s="17">
        <f>'18'!Q42</f>
        <v>41</v>
      </c>
      <c r="AA26" s="17">
        <f>'19'!Q42</f>
        <v>46</v>
      </c>
      <c r="AB26" s="17">
        <f>'20'!Q42</f>
        <v>47</v>
      </c>
      <c r="AC26" s="17">
        <f>'21'!Q42</f>
        <v>44</v>
      </c>
      <c r="AD26" s="17">
        <f>'22'!Q42</f>
        <v>60</v>
      </c>
      <c r="AE26" s="17">
        <f>'23'!Y29</f>
        <v>66</v>
      </c>
      <c r="AF26" s="186">
        <f>'24'!AA27</f>
        <v>66</v>
      </c>
      <c r="AG26" s="186">
        <f>'25_6'!AA27</f>
        <v>79</v>
      </c>
    </row>
    <row r="27" spans="1:33">
      <c r="A27" s="2" t="s">
        <v>70</v>
      </c>
      <c r="B27" s="1" t="s">
        <v>18</v>
      </c>
      <c r="H27" s="214"/>
      <c r="I27" s="214"/>
      <c r="J27" s="214"/>
      <c r="K27" s="214"/>
      <c r="L27" s="214"/>
      <c r="M27" s="17">
        <f>'05'!X106</f>
        <v>1</v>
      </c>
      <c r="N27" s="17">
        <f>'06'!V43</f>
        <v>2</v>
      </c>
      <c r="O27" s="399">
        <f>'07'!T43</f>
        <v>4</v>
      </c>
      <c r="P27" s="399">
        <f>'08'!S43</f>
        <v>4</v>
      </c>
      <c r="Q27" s="399">
        <f>'09'!Q43</f>
        <v>6</v>
      </c>
      <c r="R27" s="17">
        <f>'10'!Q43</f>
        <v>8</v>
      </c>
      <c r="S27" s="17">
        <f>'11'!O43</f>
        <v>11</v>
      </c>
      <c r="T27" s="421">
        <f t="shared" si="2"/>
        <v>14</v>
      </c>
      <c r="U27" s="421">
        <f t="shared" si="3"/>
        <v>16</v>
      </c>
      <c r="V27" s="421">
        <f t="shared" si="4"/>
        <v>19</v>
      </c>
      <c r="W27" s="17">
        <f>'15'!Q43</f>
        <v>21</v>
      </c>
      <c r="X27" s="17">
        <f>'16'!Q43</f>
        <v>22</v>
      </c>
      <c r="Y27" s="17">
        <f>'17'!Q43</f>
        <v>15</v>
      </c>
      <c r="Z27" s="17">
        <f>'18'!Q43</f>
        <v>22</v>
      </c>
      <c r="AA27" s="17">
        <f>'19'!Q43</f>
        <v>21</v>
      </c>
      <c r="AB27" s="17">
        <f>'20'!Q43</f>
        <v>25</v>
      </c>
      <c r="AC27" s="17">
        <f>'21'!Q43</f>
        <v>40</v>
      </c>
      <c r="AD27" s="17">
        <f>'22'!Q43</f>
        <v>65</v>
      </c>
      <c r="AE27" s="17">
        <f>'23'!Y30</f>
        <v>81</v>
      </c>
      <c r="AF27" s="186">
        <f>'24'!AA28</f>
        <v>114</v>
      </c>
      <c r="AG27" s="186">
        <f>'25_6'!AA28</f>
        <v>142</v>
      </c>
    </row>
    <row r="28" spans="1:33">
      <c r="A28" s="2" t="s">
        <v>71</v>
      </c>
      <c r="B28" s="1" t="s">
        <v>19</v>
      </c>
      <c r="H28" s="214"/>
      <c r="I28" s="214"/>
      <c r="J28" s="214"/>
      <c r="K28" s="214"/>
      <c r="L28" s="214"/>
      <c r="M28" s="17">
        <f>'05'!X107</f>
        <v>0</v>
      </c>
      <c r="N28" s="17">
        <f>'06'!V44</f>
        <v>0</v>
      </c>
      <c r="O28" s="399">
        <f>'07'!T44</f>
        <v>0</v>
      </c>
      <c r="P28" s="399">
        <f>'08'!S44</f>
        <v>4</v>
      </c>
      <c r="Q28" s="399">
        <f>'09'!Q44</f>
        <v>1</v>
      </c>
      <c r="R28" s="17">
        <f>'10'!Q44</f>
        <v>1</v>
      </c>
      <c r="S28" s="17">
        <f>'11'!O44</f>
        <v>5</v>
      </c>
      <c r="T28" s="421">
        <f t="shared" si="2"/>
        <v>5</v>
      </c>
      <c r="U28" s="421">
        <f t="shared" si="3"/>
        <v>4</v>
      </c>
      <c r="V28" s="421">
        <f t="shared" si="4"/>
        <v>4</v>
      </c>
      <c r="W28" s="17">
        <f>'15'!Q44</f>
        <v>3</v>
      </c>
      <c r="X28" s="17">
        <f>'16'!Q44</f>
        <v>4</v>
      </c>
      <c r="Y28" s="17">
        <f>'17'!Q44</f>
        <v>4</v>
      </c>
      <c r="Z28" s="17">
        <f>'18'!Q44</f>
        <v>6</v>
      </c>
      <c r="AA28" s="17">
        <f>'19'!Q44</f>
        <v>7</v>
      </c>
      <c r="AB28" s="17">
        <f>'20'!Q44</f>
        <v>12</v>
      </c>
      <c r="AC28" s="223">
        <f>'21'!Q44</f>
        <v>11</v>
      </c>
      <c r="AD28" s="223">
        <f>'22'!Q44</f>
        <v>82</v>
      </c>
      <c r="AE28" s="17">
        <f>'23'!Y31</f>
        <v>80</v>
      </c>
      <c r="AF28" s="186">
        <f>'24'!AA29</f>
        <v>62</v>
      </c>
      <c r="AG28" s="186">
        <f>'25_6'!AA29</f>
        <v>74</v>
      </c>
    </row>
    <row r="29" spans="1:33">
      <c r="A29" s="2" t="s">
        <v>72</v>
      </c>
      <c r="B29" s="1" t="s">
        <v>20</v>
      </c>
      <c r="H29" s="214"/>
      <c r="I29" s="214"/>
      <c r="J29" s="214"/>
      <c r="K29" s="214"/>
      <c r="L29" s="214"/>
      <c r="M29" s="17">
        <f>'05'!X108</f>
        <v>0</v>
      </c>
      <c r="N29" s="17">
        <f>'06'!V45</f>
        <v>1</v>
      </c>
      <c r="O29" s="399">
        <f>'07'!T45</f>
        <v>3</v>
      </c>
      <c r="P29" s="399">
        <f>'08'!S45</f>
        <v>4</v>
      </c>
      <c r="Q29" s="399">
        <f>'09'!Q45</f>
        <v>3</v>
      </c>
      <c r="R29" s="17">
        <f>'10'!Q45</f>
        <v>5</v>
      </c>
      <c r="S29" s="17">
        <f>'11'!O45</f>
        <v>17</v>
      </c>
      <c r="T29" s="421">
        <f t="shared" si="2"/>
        <v>18</v>
      </c>
      <c r="U29" s="421">
        <f t="shared" si="3"/>
        <v>20</v>
      </c>
      <c r="V29" s="421">
        <f t="shared" si="4"/>
        <v>21</v>
      </c>
      <c r="W29" s="17">
        <f>'15'!Q45</f>
        <v>22</v>
      </c>
      <c r="X29" s="17">
        <f>'16'!Q45</f>
        <v>31</v>
      </c>
      <c r="Y29" s="17">
        <f>'17'!Q45</f>
        <v>41</v>
      </c>
      <c r="Z29" s="17">
        <f>'18'!Q45</f>
        <v>50</v>
      </c>
      <c r="AA29" s="17">
        <f>'19'!Q45</f>
        <v>50</v>
      </c>
      <c r="AB29" s="17">
        <f>'20'!Q45</f>
        <v>53</v>
      </c>
      <c r="AC29" s="17">
        <f>'21'!Q45</f>
        <v>63</v>
      </c>
      <c r="AD29" s="17">
        <f>'22'!Q45</f>
        <v>90</v>
      </c>
      <c r="AE29" s="17">
        <f>'23'!Y32</f>
        <v>120</v>
      </c>
      <c r="AF29" s="186">
        <f>'24'!AA30</f>
        <v>116</v>
      </c>
      <c r="AG29" s="186">
        <f>'25_6'!AA30</f>
        <v>133</v>
      </c>
    </row>
    <row r="30" spans="1:33">
      <c r="A30" s="2" t="s">
        <v>73</v>
      </c>
      <c r="B30" s="1" t="s">
        <v>21</v>
      </c>
      <c r="H30" s="214"/>
      <c r="I30" s="214"/>
      <c r="J30" s="214"/>
      <c r="K30" s="214"/>
      <c r="L30" s="214"/>
      <c r="M30" s="17">
        <f>'05'!X109</f>
        <v>0</v>
      </c>
      <c r="N30" s="17">
        <f>'06'!V46</f>
        <v>0</v>
      </c>
      <c r="O30" s="399">
        <f>'07'!T46</f>
        <v>0</v>
      </c>
      <c r="P30" s="399">
        <f>'08'!S46</f>
        <v>0</v>
      </c>
      <c r="Q30" s="399">
        <f>'09'!Q46</f>
        <v>1</v>
      </c>
      <c r="R30" s="17">
        <f>'10'!Q46</f>
        <v>1</v>
      </c>
      <c r="S30" s="17">
        <f>'11'!O46</f>
        <v>1</v>
      </c>
      <c r="T30" s="421">
        <f t="shared" si="2"/>
        <v>3</v>
      </c>
      <c r="U30" s="421">
        <f t="shared" si="3"/>
        <v>4</v>
      </c>
      <c r="V30" s="421">
        <f t="shared" si="4"/>
        <v>6</v>
      </c>
      <c r="W30" s="17">
        <f>'15'!Q46</f>
        <v>7</v>
      </c>
      <c r="X30" s="17">
        <f>'16'!Q46</f>
        <v>8</v>
      </c>
      <c r="Y30" s="17">
        <f>'17'!Q46</f>
        <v>10</v>
      </c>
      <c r="Z30" s="17">
        <f>'18'!Q46</f>
        <v>5</v>
      </c>
      <c r="AA30" s="17">
        <f>'19'!Q46</f>
        <v>6</v>
      </c>
      <c r="AB30" s="17">
        <f>'20'!Q46</f>
        <v>6</v>
      </c>
      <c r="AC30" s="17">
        <f>'21'!Q46</f>
        <v>4</v>
      </c>
      <c r="AD30" s="17">
        <f>'22'!Q46</f>
        <v>7</v>
      </c>
      <c r="AE30" s="17">
        <f>'23'!Y33</f>
        <v>12</v>
      </c>
      <c r="AF30" s="186">
        <f>'24'!AA31</f>
        <v>18</v>
      </c>
      <c r="AG30" s="186">
        <f>'25_6'!AA31</f>
        <v>24</v>
      </c>
    </row>
    <row r="31" spans="1:33">
      <c r="A31" s="2" t="s">
        <v>74</v>
      </c>
      <c r="B31" s="1" t="s">
        <v>22</v>
      </c>
      <c r="H31" s="214"/>
      <c r="I31" s="214"/>
      <c r="J31" s="214"/>
      <c r="K31" s="214"/>
      <c r="L31" s="214"/>
      <c r="M31" s="17">
        <f>'05'!X110</f>
        <v>0</v>
      </c>
      <c r="N31" s="17">
        <f>'06'!V47</f>
        <v>0</v>
      </c>
      <c r="O31" s="399">
        <f>'07'!T47</f>
        <v>0</v>
      </c>
      <c r="P31" s="399">
        <f>'08'!S47</f>
        <v>0</v>
      </c>
      <c r="Q31" s="399">
        <f>'09'!Q47</f>
        <v>0</v>
      </c>
      <c r="R31" s="17">
        <f>'10'!Q47</f>
        <v>4</v>
      </c>
      <c r="S31" s="17">
        <f>'11'!O47</f>
        <v>4</v>
      </c>
      <c r="T31" s="421">
        <f t="shared" si="2"/>
        <v>6</v>
      </c>
      <c r="U31" s="421">
        <f t="shared" si="3"/>
        <v>7</v>
      </c>
      <c r="V31" s="421">
        <f t="shared" si="4"/>
        <v>9</v>
      </c>
      <c r="W31" s="17">
        <f>'15'!Q47</f>
        <v>10</v>
      </c>
      <c r="X31" s="17">
        <f>'16'!Q47</f>
        <v>15</v>
      </c>
      <c r="Y31" s="17">
        <f>'17'!Q47</f>
        <v>17</v>
      </c>
      <c r="Z31" s="17">
        <f>'18'!Q47</f>
        <v>16</v>
      </c>
      <c r="AA31" s="17">
        <f>'19'!Q47</f>
        <v>19</v>
      </c>
      <c r="AB31" s="17">
        <f>'20'!Q47</f>
        <v>16</v>
      </c>
      <c r="AC31" s="17">
        <f>'21'!Q47</f>
        <v>29</v>
      </c>
      <c r="AD31" s="17">
        <f>'22'!Q47</f>
        <v>34</v>
      </c>
      <c r="AE31" s="17">
        <f>'23'!Y34</f>
        <v>49</v>
      </c>
      <c r="AF31" s="186">
        <f>'24'!AA32</f>
        <v>63</v>
      </c>
      <c r="AG31" s="186">
        <f>'25_6'!AA32</f>
        <v>68</v>
      </c>
    </row>
    <row r="32" spans="1:33">
      <c r="A32" s="2" t="s">
        <v>75</v>
      </c>
      <c r="B32" s="1" t="s">
        <v>23</v>
      </c>
      <c r="H32" s="214"/>
      <c r="I32" s="214"/>
      <c r="J32" s="214"/>
      <c r="K32" s="214"/>
      <c r="L32" s="214"/>
      <c r="M32" s="17">
        <f>'05'!X111</f>
        <v>0</v>
      </c>
      <c r="N32" s="17">
        <f>'06'!V48</f>
        <v>0</v>
      </c>
      <c r="O32" s="399">
        <f>'07'!T48</f>
        <v>0</v>
      </c>
      <c r="P32" s="399">
        <f>'08'!S48</f>
        <v>0</v>
      </c>
      <c r="Q32" s="399">
        <f>'09'!Q48</f>
        <v>0</v>
      </c>
      <c r="R32" s="17">
        <f>'10'!Q48</f>
        <v>2</v>
      </c>
      <c r="S32" s="17">
        <f>'11'!O48</f>
        <v>6</v>
      </c>
      <c r="T32" s="421">
        <f t="shared" si="2"/>
        <v>5</v>
      </c>
      <c r="U32" s="421">
        <f t="shared" si="3"/>
        <v>4</v>
      </c>
      <c r="V32" s="421">
        <f t="shared" si="4"/>
        <v>3</v>
      </c>
      <c r="W32" s="17">
        <f>'15'!Q48</f>
        <v>2</v>
      </c>
      <c r="X32" s="17">
        <f>'16'!Q48</f>
        <v>7</v>
      </c>
      <c r="Y32" s="17">
        <f>'17'!Q48</f>
        <v>6</v>
      </c>
      <c r="Z32" s="17">
        <f>'18'!Q48</f>
        <v>5</v>
      </c>
      <c r="AA32" s="17">
        <f>'19'!Q48</f>
        <v>11</v>
      </c>
      <c r="AB32" s="17">
        <f>'20'!Q48</f>
        <v>10</v>
      </c>
      <c r="AC32" s="17">
        <f>'21'!Q48</f>
        <v>19</v>
      </c>
      <c r="AD32" s="17">
        <f>'22'!Q48</f>
        <v>27</v>
      </c>
      <c r="AE32" s="17">
        <f>'23'!Y35</f>
        <v>28</v>
      </c>
      <c r="AF32" s="186">
        <f>'24'!AA33</f>
        <v>28</v>
      </c>
      <c r="AG32" s="186">
        <f>'25_6'!AA33</f>
        <v>31</v>
      </c>
    </row>
    <row r="33" spans="1:33">
      <c r="A33" s="2" t="s">
        <v>76</v>
      </c>
      <c r="B33" s="1" t="s">
        <v>45</v>
      </c>
      <c r="H33" s="214"/>
      <c r="I33" s="214"/>
      <c r="J33" s="214"/>
      <c r="K33" s="214"/>
      <c r="L33" s="214"/>
      <c r="M33" s="17">
        <f>'05'!X112</f>
        <v>1</v>
      </c>
      <c r="N33" s="17">
        <f>'06'!V49</f>
        <v>1</v>
      </c>
      <c r="O33" s="399">
        <f>'07'!T49</f>
        <v>3</v>
      </c>
      <c r="P33" s="399">
        <f>'08'!S49</f>
        <v>5</v>
      </c>
      <c r="Q33" s="399">
        <f>'09'!Q49</f>
        <v>3</v>
      </c>
      <c r="R33" s="17">
        <f>'10'!Q49</f>
        <v>3</v>
      </c>
      <c r="S33" s="17">
        <f>'11'!O49</f>
        <v>3</v>
      </c>
      <c r="T33" s="421">
        <f t="shared" si="2"/>
        <v>4</v>
      </c>
      <c r="U33" s="421">
        <f t="shared" si="3"/>
        <v>5</v>
      </c>
      <c r="V33" s="421">
        <f t="shared" si="4"/>
        <v>6</v>
      </c>
      <c r="W33" s="17">
        <f>'15'!Q49</f>
        <v>7</v>
      </c>
      <c r="X33" s="17">
        <f>'16'!Q49</f>
        <v>10</v>
      </c>
      <c r="Y33" s="17">
        <f>'17'!Q49</f>
        <v>15</v>
      </c>
      <c r="Z33" s="17">
        <f>'18'!Q49</f>
        <v>14</v>
      </c>
      <c r="AA33" s="17">
        <f>'19'!Q49</f>
        <v>10</v>
      </c>
      <c r="AB33" s="17">
        <f>'20'!Q49</f>
        <v>11</v>
      </c>
      <c r="AC33" s="17">
        <f>'21'!Q49</f>
        <v>12</v>
      </c>
      <c r="AD33" s="17">
        <f>'22'!Q49</f>
        <v>17</v>
      </c>
      <c r="AE33" s="17">
        <f>'23'!Y36</f>
        <v>17</v>
      </c>
      <c r="AF33" s="186">
        <f>'24'!AA34</f>
        <v>9</v>
      </c>
      <c r="AG33" s="186">
        <f>'25_6'!AA34</f>
        <v>12</v>
      </c>
    </row>
    <row r="34" spans="1:33">
      <c r="A34" s="2" t="s">
        <v>77</v>
      </c>
      <c r="B34" s="1" t="s">
        <v>24</v>
      </c>
      <c r="H34" s="214"/>
      <c r="I34" s="214"/>
      <c r="J34" s="214"/>
      <c r="K34" s="214"/>
      <c r="L34" s="214"/>
      <c r="M34" s="17">
        <f>'05'!X113</f>
        <v>0</v>
      </c>
      <c r="N34" s="17">
        <f>'06'!V50</f>
        <v>0</v>
      </c>
      <c r="O34" s="399">
        <f>'07'!T50</f>
        <v>0</v>
      </c>
      <c r="P34" s="399">
        <f>'08'!S50</f>
        <v>0</v>
      </c>
      <c r="Q34" s="399">
        <f>'09'!Q50</f>
        <v>0</v>
      </c>
      <c r="R34" s="17">
        <f>'10'!Q50</f>
        <v>0</v>
      </c>
      <c r="S34" s="17">
        <f>'11'!O50</f>
        <v>0</v>
      </c>
      <c r="T34" s="421">
        <f t="shared" si="2"/>
        <v>0</v>
      </c>
      <c r="U34" s="421">
        <f t="shared" si="3"/>
        <v>0</v>
      </c>
      <c r="V34" s="421">
        <f t="shared" si="4"/>
        <v>0</v>
      </c>
      <c r="W34" s="17">
        <f>'15'!Q50</f>
        <v>0</v>
      </c>
      <c r="X34" s="17">
        <f>'16'!Q50</f>
        <v>0</v>
      </c>
      <c r="Y34" s="17">
        <f>'17'!Q50</f>
        <v>0</v>
      </c>
      <c r="Z34" s="17">
        <f>'18'!Q50</f>
        <v>0</v>
      </c>
      <c r="AA34" s="17">
        <f>'19'!Q50</f>
        <v>0</v>
      </c>
      <c r="AB34" s="17">
        <f>'20'!Q50</f>
        <v>0</v>
      </c>
      <c r="AC34" s="223">
        <f>'21'!Q50</f>
        <v>0</v>
      </c>
      <c r="AD34" s="223">
        <f>'22'!Q50</f>
        <v>5</v>
      </c>
      <c r="AE34" s="17">
        <f>'23'!Y37</f>
        <v>5</v>
      </c>
      <c r="AF34" s="186">
        <f>'24'!AA35</f>
        <v>16</v>
      </c>
      <c r="AG34" s="186">
        <f>'25_6'!AA35</f>
        <v>14</v>
      </c>
    </row>
    <row r="35" spans="1:33">
      <c r="A35" s="2" t="s">
        <v>78</v>
      </c>
      <c r="B35" s="1" t="s">
        <v>25</v>
      </c>
      <c r="H35" s="214"/>
      <c r="I35" s="214"/>
      <c r="J35" s="214"/>
      <c r="K35" s="214"/>
      <c r="L35" s="214"/>
      <c r="M35" s="17">
        <f>'05'!X114</f>
        <v>0</v>
      </c>
      <c r="N35" s="17">
        <f>'06'!V51</f>
        <v>0</v>
      </c>
      <c r="O35" s="399">
        <f>'07'!T51</f>
        <v>0</v>
      </c>
      <c r="P35" s="399">
        <f>'08'!S51</f>
        <v>0</v>
      </c>
      <c r="Q35" s="399">
        <f>'09'!Q51</f>
        <v>0</v>
      </c>
      <c r="R35" s="17">
        <f>'10'!Q51</f>
        <v>0</v>
      </c>
      <c r="S35" s="17">
        <f>'11'!O51</f>
        <v>0</v>
      </c>
      <c r="T35" s="421">
        <f t="shared" si="2"/>
        <v>0</v>
      </c>
      <c r="U35" s="421">
        <f t="shared" si="3"/>
        <v>0</v>
      </c>
      <c r="V35" s="421">
        <f t="shared" si="4"/>
        <v>0</v>
      </c>
      <c r="W35" s="17">
        <f>'15'!Q51</f>
        <v>0</v>
      </c>
      <c r="X35" s="17">
        <f>'16'!Q51</f>
        <v>0</v>
      </c>
      <c r="Y35" s="17">
        <f>'17'!Q51</f>
        <v>0</v>
      </c>
      <c r="Z35" s="17">
        <f>'18'!Q51</f>
        <v>0</v>
      </c>
      <c r="AA35" s="17">
        <f>'19'!Q51</f>
        <v>2</v>
      </c>
      <c r="AB35" s="17">
        <f>'20'!Q51</f>
        <v>3</v>
      </c>
      <c r="AC35" s="223">
        <f>'21'!Q51</f>
        <v>1</v>
      </c>
      <c r="AD35" s="223">
        <f>'22'!Q51</f>
        <v>4</v>
      </c>
      <c r="AE35" s="17">
        <f>'23'!Y38</f>
        <v>13</v>
      </c>
      <c r="AF35" s="186">
        <f>'24'!AA36</f>
        <v>38</v>
      </c>
      <c r="AG35" s="186">
        <f>'25_6'!AA36</f>
        <v>46</v>
      </c>
    </row>
    <row r="36" spans="1:33">
      <c r="A36" s="2" t="s">
        <v>79</v>
      </c>
      <c r="B36" s="1" t="s">
        <v>26</v>
      </c>
      <c r="H36" s="214"/>
      <c r="I36" s="214"/>
      <c r="J36" s="214"/>
      <c r="K36" s="214"/>
      <c r="L36" s="214"/>
      <c r="M36" s="17">
        <f>'05'!X115</f>
        <v>0</v>
      </c>
      <c r="N36" s="17">
        <f>'06'!V52</f>
        <v>0</v>
      </c>
      <c r="O36" s="399">
        <f>'07'!T52</f>
        <v>0</v>
      </c>
      <c r="P36" s="399">
        <f>'08'!S52</f>
        <v>0</v>
      </c>
      <c r="Q36" s="399">
        <f>'09'!Q52</f>
        <v>0</v>
      </c>
      <c r="R36" s="17">
        <f>'10'!Q52</f>
        <v>0</v>
      </c>
      <c r="S36" s="17">
        <f>'11'!O52</f>
        <v>0</v>
      </c>
      <c r="T36" s="421">
        <f t="shared" si="2"/>
        <v>1</v>
      </c>
      <c r="U36" s="421">
        <f t="shared" si="3"/>
        <v>1</v>
      </c>
      <c r="V36" s="421">
        <f t="shared" si="4"/>
        <v>2</v>
      </c>
      <c r="W36" s="17">
        <f>'15'!Q52</f>
        <v>2</v>
      </c>
      <c r="X36" s="17">
        <f>'16'!Q52</f>
        <v>0</v>
      </c>
      <c r="Y36" s="17">
        <f>'17'!Q52</f>
        <v>0</v>
      </c>
      <c r="Z36" s="17">
        <f>'18'!Q52</f>
        <v>0</v>
      </c>
      <c r="AA36" s="17">
        <f>'19'!Q52</f>
        <v>0</v>
      </c>
      <c r="AB36" s="17">
        <f>'20'!Q52</f>
        <v>2</v>
      </c>
      <c r="AC36" s="17">
        <f>'21'!Q52</f>
        <v>7</v>
      </c>
      <c r="AD36" s="17">
        <f>'22'!Q52</f>
        <v>19</v>
      </c>
      <c r="AE36" s="17">
        <f>'23'!Y39</f>
        <v>19</v>
      </c>
      <c r="AF36" s="186">
        <f>'24'!AA37</f>
        <v>16</v>
      </c>
      <c r="AG36" s="186">
        <f>'25_6'!AA37</f>
        <v>18</v>
      </c>
    </row>
    <row r="37" spans="1:33">
      <c r="A37" s="2" t="s">
        <v>80</v>
      </c>
      <c r="B37" s="1" t="s">
        <v>27</v>
      </c>
      <c r="H37" s="214"/>
      <c r="I37" s="214"/>
      <c r="J37" s="214"/>
      <c r="K37" s="214"/>
      <c r="L37" s="214"/>
      <c r="M37" s="17">
        <f>'05'!X116</f>
        <v>0</v>
      </c>
      <c r="N37" s="17">
        <f>'06'!V53</f>
        <v>0</v>
      </c>
      <c r="O37" s="399">
        <f>'07'!T53</f>
        <v>0</v>
      </c>
      <c r="P37" s="399">
        <f>'08'!S53</f>
        <v>0</v>
      </c>
      <c r="Q37" s="399">
        <f>'09'!Q53</f>
        <v>0</v>
      </c>
      <c r="R37" s="17">
        <f>'10'!Q53</f>
        <v>0</v>
      </c>
      <c r="S37" s="17">
        <f>'11'!O53</f>
        <v>0</v>
      </c>
      <c r="T37" s="421">
        <f t="shared" si="2"/>
        <v>2</v>
      </c>
      <c r="U37" s="421">
        <f t="shared" si="3"/>
        <v>3</v>
      </c>
      <c r="V37" s="421">
        <f t="shared" si="4"/>
        <v>5</v>
      </c>
      <c r="W37" s="17">
        <f>'15'!Q53</f>
        <v>6</v>
      </c>
      <c r="X37" s="17">
        <f>'16'!Q53</f>
        <v>9</v>
      </c>
      <c r="Y37" s="17">
        <f>'17'!Q53</f>
        <v>8</v>
      </c>
      <c r="Z37" s="17">
        <f>'18'!Q53</f>
        <v>12</v>
      </c>
      <c r="AA37" s="17">
        <f>'19'!Q53</f>
        <v>9</v>
      </c>
      <c r="AB37" s="17">
        <f>'20'!Q53</f>
        <v>13</v>
      </c>
      <c r="AC37" s="17">
        <f>'21'!Q53</f>
        <v>12</v>
      </c>
      <c r="AD37" s="17">
        <f>'22'!Q53</f>
        <v>15</v>
      </c>
      <c r="AE37" s="17">
        <f>'23'!Y40</f>
        <v>15</v>
      </c>
      <c r="AF37" s="186">
        <f>'24'!AA38</f>
        <v>24</v>
      </c>
      <c r="AG37" s="186">
        <f>'25_6'!AA38</f>
        <v>26</v>
      </c>
    </row>
    <row r="38" spans="1:33">
      <c r="A38" s="2" t="s">
        <v>81</v>
      </c>
      <c r="B38" s="1" t="s">
        <v>28</v>
      </c>
      <c r="H38" s="214"/>
      <c r="I38" s="214"/>
      <c r="J38" s="214"/>
      <c r="K38" s="214"/>
      <c r="L38" s="214"/>
      <c r="M38" s="17">
        <f>'05'!X117</f>
        <v>1</v>
      </c>
      <c r="N38" s="17">
        <f>'06'!V54</f>
        <v>0</v>
      </c>
      <c r="O38" s="399">
        <f>'07'!T54</f>
        <v>0</v>
      </c>
      <c r="P38" s="399">
        <f>'08'!S54</f>
        <v>0</v>
      </c>
      <c r="Q38" s="399">
        <f>'09'!Q54</f>
        <v>0</v>
      </c>
      <c r="R38" s="17">
        <f>'10'!Q54</f>
        <v>0</v>
      </c>
      <c r="S38" s="17">
        <f>'11'!O54</f>
        <v>0</v>
      </c>
      <c r="T38" s="421">
        <f t="shared" si="2"/>
        <v>1</v>
      </c>
      <c r="U38" s="421">
        <f t="shared" si="3"/>
        <v>2</v>
      </c>
      <c r="V38" s="421">
        <f t="shared" si="4"/>
        <v>3</v>
      </c>
      <c r="W38" s="17">
        <f>'15'!Q54</f>
        <v>4</v>
      </c>
      <c r="X38" s="17">
        <f>'16'!Q54</f>
        <v>7</v>
      </c>
      <c r="Y38" s="17">
        <f>'17'!Q54</f>
        <v>6</v>
      </c>
      <c r="Z38" s="17">
        <f>'18'!Q54</f>
        <v>7</v>
      </c>
      <c r="AA38" s="17">
        <f>'19'!Q54</f>
        <v>5</v>
      </c>
      <c r="AB38" s="17">
        <f>'20'!Q54</f>
        <v>8</v>
      </c>
      <c r="AC38" s="17">
        <f>'21'!Q54</f>
        <v>12</v>
      </c>
      <c r="AD38" s="17">
        <f>'22'!Q54</f>
        <v>11</v>
      </c>
      <c r="AE38" s="17">
        <f>'23'!Y41</f>
        <v>25</v>
      </c>
      <c r="AF38" s="186">
        <f>'24'!AA39</f>
        <v>42</v>
      </c>
      <c r="AG38" s="186">
        <f>'25_6'!AA39</f>
        <v>51</v>
      </c>
    </row>
    <row r="39" spans="1:33">
      <c r="A39" s="2" t="s">
        <v>82</v>
      </c>
      <c r="B39" s="1" t="s">
        <v>29</v>
      </c>
      <c r="H39" s="214"/>
      <c r="I39" s="214"/>
      <c r="J39" s="214"/>
      <c r="K39" s="214"/>
      <c r="L39" s="214"/>
      <c r="M39" s="17">
        <f>'05'!X118</f>
        <v>0</v>
      </c>
      <c r="N39" s="17">
        <f>'06'!V55</f>
        <v>0</v>
      </c>
      <c r="O39" s="399">
        <f>'07'!T55</f>
        <v>0</v>
      </c>
      <c r="P39" s="399">
        <f>'08'!S55</f>
        <v>0</v>
      </c>
      <c r="Q39" s="399">
        <f>'09'!Q55</f>
        <v>0</v>
      </c>
      <c r="R39" s="17">
        <f>'10'!Q55</f>
        <v>0</v>
      </c>
      <c r="S39" s="17">
        <f>'11'!O55</f>
        <v>0</v>
      </c>
      <c r="T39" s="421">
        <f t="shared" si="2"/>
        <v>0</v>
      </c>
      <c r="U39" s="421">
        <f t="shared" si="3"/>
        <v>0</v>
      </c>
      <c r="V39" s="421">
        <f t="shared" si="4"/>
        <v>0</v>
      </c>
      <c r="W39" s="17">
        <f>'15'!Q55</f>
        <v>0</v>
      </c>
      <c r="X39" s="17">
        <f>'16'!Q55</f>
        <v>0</v>
      </c>
      <c r="Y39" s="17">
        <f>'17'!Q55</f>
        <v>1</v>
      </c>
      <c r="Z39" s="17">
        <f>'18'!Q55</f>
        <v>1</v>
      </c>
      <c r="AA39" s="17">
        <f>'19'!Q55</f>
        <v>1</v>
      </c>
      <c r="AB39" s="17">
        <f>'20'!Q55</f>
        <v>3</v>
      </c>
      <c r="AC39" s="223">
        <f>'21'!Q55</f>
        <v>14</v>
      </c>
      <c r="AD39" s="223">
        <f>'22'!Q55</f>
        <v>29</v>
      </c>
      <c r="AE39" s="17">
        <f>'23'!Y42</f>
        <v>25</v>
      </c>
      <c r="AF39" s="186">
        <f>'24'!AA40</f>
        <v>21</v>
      </c>
      <c r="AG39" s="186">
        <f>'25_6'!AA40</f>
        <v>20</v>
      </c>
    </row>
    <row r="40" spans="1:33">
      <c r="A40" s="2" t="s">
        <v>83</v>
      </c>
      <c r="B40" s="1" t="s">
        <v>30</v>
      </c>
      <c r="H40" s="214"/>
      <c r="I40" s="214"/>
      <c r="J40" s="214"/>
      <c r="K40" s="214"/>
      <c r="L40" s="214"/>
      <c r="M40" s="17">
        <f>'05'!X119</f>
        <v>0</v>
      </c>
      <c r="N40" s="17">
        <f>'06'!V56</f>
        <v>0</v>
      </c>
      <c r="O40" s="399">
        <f>'07'!T56</f>
        <v>0</v>
      </c>
      <c r="P40" s="399">
        <f>'08'!S56</f>
        <v>1</v>
      </c>
      <c r="Q40" s="399">
        <f>'09'!Q56</f>
        <v>2</v>
      </c>
      <c r="R40" s="17">
        <f>'10'!Q56</f>
        <v>0</v>
      </c>
      <c r="S40" s="17">
        <f>'11'!O56</f>
        <v>0</v>
      </c>
      <c r="T40" s="421">
        <f t="shared" si="2"/>
        <v>1</v>
      </c>
      <c r="U40" s="421">
        <f t="shared" si="3"/>
        <v>2</v>
      </c>
      <c r="V40" s="421">
        <f t="shared" si="4"/>
        <v>2</v>
      </c>
      <c r="W40" s="17">
        <f>'15'!Q56</f>
        <v>3</v>
      </c>
      <c r="X40" s="17">
        <f>'16'!Q56</f>
        <v>7</v>
      </c>
      <c r="Y40" s="17">
        <f>'17'!Q56</f>
        <v>5</v>
      </c>
      <c r="Z40" s="17">
        <f>'18'!Q56</f>
        <v>7</v>
      </c>
      <c r="AA40" s="17">
        <f>'19'!Q56</f>
        <v>4</v>
      </c>
      <c r="AB40" s="17">
        <f>'20'!Q56</f>
        <v>5</v>
      </c>
      <c r="AC40" s="17">
        <f>'21'!Q56</f>
        <v>9</v>
      </c>
      <c r="AD40" s="17">
        <f>'22'!Q56</f>
        <v>13</v>
      </c>
      <c r="AE40" s="17">
        <f>'23'!Y43</f>
        <v>24</v>
      </c>
      <c r="AF40" s="186">
        <f>'24'!AA41</f>
        <v>20</v>
      </c>
      <c r="AG40" s="186">
        <f>'25_6'!AA41</f>
        <v>24</v>
      </c>
    </row>
    <row r="41" spans="1:33">
      <c r="A41" s="11" t="s">
        <v>84</v>
      </c>
      <c r="B41" s="13" t="s">
        <v>31</v>
      </c>
      <c r="C41" s="38"/>
      <c r="D41" s="38"/>
      <c r="E41" s="38"/>
      <c r="F41" s="38"/>
      <c r="G41" s="38"/>
      <c r="H41" s="219"/>
      <c r="I41" s="219"/>
      <c r="J41" s="219"/>
      <c r="K41" s="219"/>
      <c r="L41" s="219"/>
      <c r="M41" s="18">
        <f>'05'!X120</f>
        <v>0</v>
      </c>
      <c r="N41" s="18">
        <f>'06'!V57</f>
        <v>0</v>
      </c>
      <c r="O41" s="434">
        <f>'07'!T57</f>
        <v>0</v>
      </c>
      <c r="P41" s="434">
        <f>'08'!S57</f>
        <v>0</v>
      </c>
      <c r="Q41" s="434">
        <f>'09'!Q57</f>
        <v>0</v>
      </c>
      <c r="R41" s="18">
        <f>'10'!Q57</f>
        <v>0</v>
      </c>
      <c r="S41" s="18">
        <f>'11'!O57</f>
        <v>0</v>
      </c>
      <c r="T41" s="422">
        <f t="shared" si="2"/>
        <v>1</v>
      </c>
      <c r="U41" s="422">
        <f t="shared" si="3"/>
        <v>1</v>
      </c>
      <c r="V41" s="422">
        <f t="shared" si="4"/>
        <v>2</v>
      </c>
      <c r="W41" s="18">
        <f>'15'!Q57</f>
        <v>2</v>
      </c>
      <c r="X41" s="18">
        <f>'16'!Q57</f>
        <v>3</v>
      </c>
      <c r="Y41" s="18">
        <f>'17'!Q57</f>
        <v>5</v>
      </c>
      <c r="Z41" s="18">
        <f>'18'!Q57</f>
        <v>8</v>
      </c>
      <c r="AA41" s="18">
        <f>'19'!Q57</f>
        <v>8</v>
      </c>
      <c r="AB41" s="18">
        <f>'20'!Q57</f>
        <v>12</v>
      </c>
      <c r="AC41" s="18">
        <f>'21'!Q57</f>
        <v>14</v>
      </c>
      <c r="AD41" s="18">
        <f>'22'!Q57</f>
        <v>23</v>
      </c>
      <c r="AE41" s="18">
        <f>'23'!Y44</f>
        <v>32</v>
      </c>
      <c r="AF41" s="186">
        <f>'24'!AA42</f>
        <v>40</v>
      </c>
      <c r="AG41" s="186">
        <f>'25_6'!AA42</f>
        <v>52</v>
      </c>
    </row>
    <row r="42" spans="1:33">
      <c r="A42" s="2" t="s">
        <v>85</v>
      </c>
      <c r="B42" s="1" t="s">
        <v>32</v>
      </c>
      <c r="H42" s="214"/>
      <c r="I42" s="214"/>
      <c r="J42" s="214"/>
      <c r="K42" s="214"/>
      <c r="L42" s="214"/>
      <c r="M42" s="16">
        <f>'05'!X121</f>
        <v>0</v>
      </c>
      <c r="N42" s="16">
        <f>'06'!V58</f>
        <v>0</v>
      </c>
      <c r="O42" s="399">
        <f>'07'!T58</f>
        <v>0</v>
      </c>
      <c r="P42" s="399">
        <f>'08'!S58</f>
        <v>0</v>
      </c>
      <c r="Q42" s="399">
        <f>'09'!Q58</f>
        <v>0</v>
      </c>
      <c r="R42" s="16">
        <f>'10'!Q58</f>
        <v>0</v>
      </c>
      <c r="S42" s="16">
        <f>'11'!O58</f>
        <v>0</v>
      </c>
      <c r="T42" s="421">
        <f t="shared" si="2"/>
        <v>0</v>
      </c>
      <c r="U42" s="421">
        <f t="shared" si="3"/>
        <v>0</v>
      </c>
      <c r="V42" s="421">
        <f t="shared" si="4"/>
        <v>0</v>
      </c>
      <c r="W42" s="16">
        <f>'15'!Q58</f>
        <v>0</v>
      </c>
      <c r="X42" s="16">
        <f>'16'!Q58</f>
        <v>0</v>
      </c>
      <c r="Y42" s="16">
        <f>'17'!Q58</f>
        <v>0</v>
      </c>
      <c r="Z42" s="16">
        <f>'18'!Q58</f>
        <v>0</v>
      </c>
      <c r="AA42" s="16">
        <f>'19'!Q58</f>
        <v>2</v>
      </c>
      <c r="AB42" s="16">
        <f>'20'!Q58</f>
        <v>2</v>
      </c>
      <c r="AC42" s="16">
        <f>'21'!Q58</f>
        <v>1</v>
      </c>
      <c r="AD42" s="16">
        <f>'22'!Q58</f>
        <v>2</v>
      </c>
      <c r="AE42" s="16">
        <f>'23'!Y45</f>
        <v>2</v>
      </c>
      <c r="AF42" s="186">
        <f>'24'!AA43</f>
        <v>0</v>
      </c>
      <c r="AG42" s="186">
        <f>'25_6'!AA43</f>
        <v>0</v>
      </c>
    </row>
    <row r="43" spans="1:33">
      <c r="A43" s="2" t="s">
        <v>86</v>
      </c>
      <c r="B43" s="1" t="s">
        <v>33</v>
      </c>
      <c r="H43" s="214"/>
      <c r="I43" s="214"/>
      <c r="J43" s="214"/>
      <c r="K43" s="214"/>
      <c r="L43" s="214"/>
      <c r="M43" s="16">
        <f>'05'!X122</f>
        <v>0</v>
      </c>
      <c r="N43" s="16">
        <f>'06'!V59</f>
        <v>0</v>
      </c>
      <c r="O43" s="399">
        <f>'07'!T59</f>
        <v>0</v>
      </c>
      <c r="P43" s="399">
        <f>'08'!S59</f>
        <v>0</v>
      </c>
      <c r="Q43" s="399">
        <f>'09'!Q59</f>
        <v>0</v>
      </c>
      <c r="R43" s="16">
        <f>'10'!Q59</f>
        <v>0</v>
      </c>
      <c r="S43" s="16">
        <f>'11'!O59</f>
        <v>0</v>
      </c>
      <c r="T43" s="421">
        <f t="shared" si="2"/>
        <v>0</v>
      </c>
      <c r="U43" s="421">
        <f t="shared" si="3"/>
        <v>0</v>
      </c>
      <c r="V43" s="421">
        <f t="shared" si="4"/>
        <v>0</v>
      </c>
      <c r="W43" s="16">
        <f>'15'!Q59</f>
        <v>0</v>
      </c>
      <c r="X43" s="16">
        <f>'16'!Q59</f>
        <v>0</v>
      </c>
      <c r="Y43" s="16">
        <f>'17'!Q59</f>
        <v>0</v>
      </c>
      <c r="Z43" s="16">
        <f>'18'!Q59</f>
        <v>0</v>
      </c>
      <c r="AA43" s="16">
        <f>'19'!Q59</f>
        <v>0</v>
      </c>
      <c r="AB43" s="16">
        <f>'20'!Q59</f>
        <v>0</v>
      </c>
      <c r="AC43" s="16">
        <f>'21'!Q59</f>
        <v>0</v>
      </c>
      <c r="AD43" s="16">
        <f>'22'!Q59</f>
        <v>0</v>
      </c>
      <c r="AE43" s="16">
        <f>'23'!Y46</f>
        <v>0</v>
      </c>
      <c r="AF43" s="186">
        <f>'24'!AA44</f>
        <v>4</v>
      </c>
      <c r="AG43" s="186">
        <f>'25_6'!AA44</f>
        <v>4</v>
      </c>
    </row>
    <row r="44" spans="1:33">
      <c r="A44" s="2" t="s">
        <v>87</v>
      </c>
      <c r="B44" s="1" t="s">
        <v>34</v>
      </c>
      <c r="H44" s="214"/>
      <c r="I44" s="214"/>
      <c r="J44" s="214"/>
      <c r="K44" s="214"/>
      <c r="L44" s="214"/>
      <c r="M44" s="16">
        <f>'05'!X123</f>
        <v>0</v>
      </c>
      <c r="N44" s="16">
        <f>'06'!V60</f>
        <v>0</v>
      </c>
      <c r="O44" s="399">
        <f>'07'!T60</f>
        <v>0</v>
      </c>
      <c r="P44" s="399">
        <f>'08'!S60</f>
        <v>0</v>
      </c>
      <c r="Q44" s="399">
        <f>'09'!Q60</f>
        <v>2</v>
      </c>
      <c r="R44" s="16">
        <f>'10'!Q60</f>
        <v>2</v>
      </c>
      <c r="S44" s="16">
        <f>'11'!O60</f>
        <v>1</v>
      </c>
      <c r="T44" s="421">
        <f t="shared" si="2"/>
        <v>1</v>
      </c>
      <c r="U44" s="421">
        <f t="shared" si="3"/>
        <v>1</v>
      </c>
      <c r="V44" s="421">
        <f t="shared" si="4"/>
        <v>1</v>
      </c>
      <c r="W44" s="16">
        <f>'15'!Q60</f>
        <v>1</v>
      </c>
      <c r="X44" s="16">
        <f>'16'!Q60</f>
        <v>1</v>
      </c>
      <c r="Y44" s="16">
        <f>'17'!Q60</f>
        <v>1</v>
      </c>
      <c r="Z44" s="16">
        <f>'18'!Q60</f>
        <v>1</v>
      </c>
      <c r="AA44" s="16">
        <f>'19'!Q60</f>
        <v>1</v>
      </c>
      <c r="AB44" s="16">
        <f>'20'!Q60</f>
        <v>1</v>
      </c>
      <c r="AC44" s="16">
        <f>'21'!Q60</f>
        <v>1</v>
      </c>
      <c r="AD44" s="16">
        <f>'22'!Q60</f>
        <v>5</v>
      </c>
      <c r="AE44" s="16">
        <f>'23'!Y47</f>
        <v>7</v>
      </c>
      <c r="AF44" s="186">
        <f>'24'!AA45</f>
        <v>17</v>
      </c>
      <c r="AG44" s="186">
        <f>'25_6'!AA45</f>
        <v>14</v>
      </c>
    </row>
    <row r="45" spans="1:33">
      <c r="A45" s="2" t="s">
        <v>88</v>
      </c>
      <c r="B45" s="1" t="s">
        <v>35</v>
      </c>
      <c r="H45" s="214"/>
      <c r="I45" s="214"/>
      <c r="J45" s="214"/>
      <c r="K45" s="214"/>
      <c r="L45" s="214"/>
      <c r="M45" s="16">
        <f>'05'!X124</f>
        <v>0</v>
      </c>
      <c r="N45" s="16">
        <f>'06'!V61</f>
        <v>0</v>
      </c>
      <c r="O45" s="399">
        <f>'07'!T61</f>
        <v>0</v>
      </c>
      <c r="P45" s="399">
        <f>'08'!S61</f>
        <v>0</v>
      </c>
      <c r="Q45" s="399">
        <f>'09'!Q61</f>
        <v>0</v>
      </c>
      <c r="R45" s="16">
        <f>'10'!Q61</f>
        <v>4</v>
      </c>
      <c r="S45" s="16">
        <f>'11'!O61</f>
        <v>3</v>
      </c>
      <c r="T45" s="421">
        <f t="shared" si="2"/>
        <v>2</v>
      </c>
      <c r="U45" s="421">
        <f t="shared" si="3"/>
        <v>2</v>
      </c>
      <c r="V45" s="421">
        <f t="shared" si="4"/>
        <v>1</v>
      </c>
      <c r="W45" s="16">
        <f>'15'!Q61</f>
        <v>0</v>
      </c>
      <c r="X45" s="16">
        <f>'16'!Q61</f>
        <v>0</v>
      </c>
      <c r="Y45" s="16">
        <f>'17'!Q61</f>
        <v>0</v>
      </c>
      <c r="Z45" s="16">
        <f>'18'!Q61</f>
        <v>1</v>
      </c>
      <c r="AA45" s="16">
        <f>'19'!Q61</f>
        <v>1</v>
      </c>
      <c r="AB45" s="16">
        <f>'20'!Q61</f>
        <v>1</v>
      </c>
      <c r="AC45" s="16">
        <f>'21'!Q61</f>
        <v>3</v>
      </c>
      <c r="AD45" s="16">
        <f>'22'!Q61</f>
        <v>4</v>
      </c>
      <c r="AE45" s="16">
        <f>'23'!Y48</f>
        <v>5</v>
      </c>
      <c r="AF45" s="186">
        <f>'24'!AA46</f>
        <v>6</v>
      </c>
      <c r="AG45" s="186">
        <f>'25_6'!AA46</f>
        <v>4</v>
      </c>
    </row>
    <row r="46" spans="1:33">
      <c r="A46" s="2" t="s">
        <v>89</v>
      </c>
      <c r="B46" s="1" t="s">
        <v>36</v>
      </c>
      <c r="H46" s="214"/>
      <c r="I46" s="214"/>
      <c r="J46" s="214"/>
      <c r="K46" s="214"/>
      <c r="L46" s="214"/>
      <c r="M46" s="16">
        <f>'05'!X125</f>
        <v>0</v>
      </c>
      <c r="N46" s="16">
        <f>'06'!V62</f>
        <v>0</v>
      </c>
      <c r="O46" s="399">
        <f>'07'!T62</f>
        <v>0</v>
      </c>
      <c r="P46" s="399">
        <f>'08'!S62</f>
        <v>0</v>
      </c>
      <c r="Q46" s="399">
        <f>'09'!Q62</f>
        <v>0</v>
      </c>
      <c r="R46" s="16">
        <f>'10'!Q62</f>
        <v>0</v>
      </c>
      <c r="S46" s="16">
        <f>'11'!O62</f>
        <v>0</v>
      </c>
      <c r="T46" s="421">
        <f t="shared" si="2"/>
        <v>0</v>
      </c>
      <c r="U46" s="421">
        <f t="shared" si="3"/>
        <v>0</v>
      </c>
      <c r="V46" s="421">
        <f t="shared" si="4"/>
        <v>0</v>
      </c>
      <c r="W46" s="16">
        <f>'15'!Q62</f>
        <v>0</v>
      </c>
      <c r="X46" s="16">
        <f>'16'!Q62</f>
        <v>0</v>
      </c>
      <c r="Y46" s="16">
        <f>'17'!Q62</f>
        <v>0</v>
      </c>
      <c r="Z46" s="16">
        <f>'18'!Q62</f>
        <v>0</v>
      </c>
      <c r="AA46" s="16">
        <f>'19'!Q62</f>
        <v>0</v>
      </c>
      <c r="AB46" s="16">
        <f>'20'!Q62</f>
        <v>0</v>
      </c>
      <c r="AC46" s="16">
        <f>'21'!Q62</f>
        <v>0</v>
      </c>
      <c r="AD46" s="16">
        <f>'22'!Q62</f>
        <v>0</v>
      </c>
      <c r="AE46" s="16">
        <f>'23'!Y49</f>
        <v>0</v>
      </c>
      <c r="AF46" s="186">
        <f>'24'!AA47</f>
        <v>3</v>
      </c>
      <c r="AG46" s="186">
        <f>'25_6'!AA47</f>
        <v>1</v>
      </c>
    </row>
    <row r="47" spans="1:33">
      <c r="A47" s="2" t="s">
        <v>90</v>
      </c>
      <c r="B47" s="1" t="s">
        <v>37</v>
      </c>
      <c r="H47" s="214"/>
      <c r="I47" s="214"/>
      <c r="J47" s="214"/>
      <c r="K47" s="214"/>
      <c r="L47" s="214"/>
      <c r="M47" s="16">
        <f>'05'!X126</f>
        <v>0</v>
      </c>
      <c r="N47" s="16">
        <f>'06'!V63</f>
        <v>0</v>
      </c>
      <c r="O47" s="399">
        <f>'07'!T63</f>
        <v>0</v>
      </c>
      <c r="P47" s="399">
        <f>'08'!S63</f>
        <v>0</v>
      </c>
      <c r="Q47" s="399">
        <f>'09'!Q63</f>
        <v>0</v>
      </c>
      <c r="R47" s="16">
        <f>'10'!Q63</f>
        <v>0</v>
      </c>
      <c r="S47" s="16">
        <f>'11'!O63</f>
        <v>5</v>
      </c>
      <c r="T47" s="421">
        <f t="shared" si="2"/>
        <v>4</v>
      </c>
      <c r="U47" s="421">
        <f t="shared" si="3"/>
        <v>4</v>
      </c>
      <c r="V47" s="421">
        <f t="shared" si="4"/>
        <v>3</v>
      </c>
      <c r="W47" s="16">
        <f>'15'!Q63</f>
        <v>2</v>
      </c>
      <c r="X47" s="16">
        <f>'16'!Q63</f>
        <v>2</v>
      </c>
      <c r="Y47" s="16">
        <f>'17'!Q63</f>
        <v>3</v>
      </c>
      <c r="Z47" s="16">
        <f>'18'!Q63</f>
        <v>12</v>
      </c>
      <c r="AA47" s="16">
        <f>'19'!Q63</f>
        <v>15</v>
      </c>
      <c r="AB47" s="16">
        <f>'20'!Q63</f>
        <v>17</v>
      </c>
      <c r="AC47" s="16">
        <f>'21'!Q63</f>
        <v>18</v>
      </c>
      <c r="AD47" s="16">
        <f>'22'!Q63</f>
        <v>19</v>
      </c>
      <c r="AE47" s="16">
        <f>'23'!Y50</f>
        <v>27</v>
      </c>
      <c r="AF47" s="186">
        <f>'24'!AA48</f>
        <v>28</v>
      </c>
      <c r="AG47" s="186">
        <f>'25_6'!AA48</f>
        <v>37</v>
      </c>
    </row>
    <row r="48" spans="1:33">
      <c r="A48" s="2" t="s">
        <v>91</v>
      </c>
      <c r="B48" s="1" t="s">
        <v>38</v>
      </c>
      <c r="H48" s="214"/>
      <c r="I48" s="214"/>
      <c r="J48" s="214"/>
      <c r="K48" s="214"/>
      <c r="L48" s="214"/>
      <c r="M48" s="16">
        <f>'05'!X127</f>
        <v>0</v>
      </c>
      <c r="N48" s="16">
        <f>'06'!V64</f>
        <v>0</v>
      </c>
      <c r="O48" s="399">
        <f>'07'!T64</f>
        <v>0</v>
      </c>
      <c r="P48" s="399">
        <f>'08'!S64</f>
        <v>0</v>
      </c>
      <c r="Q48" s="399">
        <f>'09'!Q64</f>
        <v>0</v>
      </c>
      <c r="R48" s="16">
        <f>'10'!Q64</f>
        <v>0</v>
      </c>
      <c r="S48" s="16">
        <f>'11'!O64</f>
        <v>0</v>
      </c>
      <c r="T48" s="421">
        <f t="shared" si="2"/>
        <v>1</v>
      </c>
      <c r="U48" s="421">
        <f t="shared" si="3"/>
        <v>2</v>
      </c>
      <c r="V48" s="421">
        <f t="shared" si="4"/>
        <v>3</v>
      </c>
      <c r="W48" s="16">
        <f>'15'!Q64</f>
        <v>4</v>
      </c>
      <c r="X48" s="16">
        <f>'16'!Q64</f>
        <v>7</v>
      </c>
      <c r="Y48" s="16">
        <f>'17'!Q64</f>
        <v>5</v>
      </c>
      <c r="Z48" s="16">
        <f>'18'!Q64</f>
        <v>7</v>
      </c>
      <c r="AA48" s="16">
        <f>'19'!Q64</f>
        <v>0</v>
      </c>
      <c r="AB48" s="16">
        <f>'20'!Q64</f>
        <v>3</v>
      </c>
      <c r="AC48" s="16">
        <f>'21'!Q64</f>
        <v>6</v>
      </c>
      <c r="AD48" s="16">
        <f>'22'!Q64</f>
        <v>10</v>
      </c>
      <c r="AE48" s="16">
        <f>'23'!Y51</f>
        <v>9</v>
      </c>
      <c r="AF48" s="186">
        <f>'24'!AA49</f>
        <v>4</v>
      </c>
      <c r="AG48" s="186">
        <f>'25_6'!AA49</f>
        <v>5</v>
      </c>
    </row>
    <row r="49" spans="1:33">
      <c r="A49" s="2" t="s">
        <v>92</v>
      </c>
      <c r="B49" s="1" t="s">
        <v>2</v>
      </c>
      <c r="H49" s="214"/>
      <c r="I49" s="214"/>
      <c r="J49" s="214"/>
      <c r="K49" s="214"/>
      <c r="L49" s="214"/>
      <c r="M49" s="16">
        <f>'05'!X128</f>
        <v>0</v>
      </c>
      <c r="N49" s="16">
        <f>'06'!V65</f>
        <v>0</v>
      </c>
      <c r="O49" s="399">
        <f>'07'!T65</f>
        <v>0</v>
      </c>
      <c r="P49" s="399">
        <f>'08'!S65</f>
        <v>0</v>
      </c>
      <c r="Q49" s="399">
        <f>'09'!Q65</f>
        <v>0</v>
      </c>
      <c r="R49" s="16">
        <f>'10'!Q65</f>
        <v>0</v>
      </c>
      <c r="S49" s="16">
        <f>'11'!O65</f>
        <v>2</v>
      </c>
      <c r="T49" s="421">
        <f t="shared" si="2"/>
        <v>2</v>
      </c>
      <c r="U49" s="421">
        <f t="shared" si="3"/>
        <v>2</v>
      </c>
      <c r="V49" s="421">
        <f t="shared" si="4"/>
        <v>2</v>
      </c>
      <c r="W49" s="16">
        <f>'15'!Q65</f>
        <v>2</v>
      </c>
      <c r="X49" s="16">
        <f>'16'!Q65</f>
        <v>2</v>
      </c>
      <c r="Y49" s="16">
        <f>'17'!Q65</f>
        <v>3</v>
      </c>
      <c r="Z49" s="16">
        <f>'18'!Q65</f>
        <v>2</v>
      </c>
      <c r="AA49" s="16">
        <f>'19'!Q65</f>
        <v>2</v>
      </c>
      <c r="AB49" s="16">
        <f>'20'!Q65</f>
        <v>4</v>
      </c>
      <c r="AC49" s="16">
        <f>'21'!Q65</f>
        <v>5</v>
      </c>
      <c r="AD49" s="16">
        <f>'22'!Q65</f>
        <v>11</v>
      </c>
      <c r="AE49" s="16">
        <f>'23'!Y52</f>
        <v>13</v>
      </c>
      <c r="AF49" s="186">
        <f>'24'!AA50</f>
        <v>16</v>
      </c>
      <c r="AG49" s="186">
        <f>'25_6'!AA50</f>
        <v>18</v>
      </c>
    </row>
    <row r="50" spans="1:33">
      <c r="A50" s="2" t="s">
        <v>93</v>
      </c>
      <c r="B50" s="1" t="s">
        <v>39</v>
      </c>
      <c r="H50" s="214"/>
      <c r="I50" s="214"/>
      <c r="J50" s="214"/>
      <c r="K50" s="214"/>
      <c r="L50" s="214"/>
      <c r="M50" s="16">
        <f>'05'!X129</f>
        <v>0</v>
      </c>
      <c r="N50" s="16">
        <f>'06'!V66</f>
        <v>0</v>
      </c>
      <c r="O50" s="399">
        <f>'07'!T66</f>
        <v>0</v>
      </c>
      <c r="P50" s="399">
        <f>'08'!S66</f>
        <v>0</v>
      </c>
      <c r="Q50" s="399">
        <f>'09'!Q66</f>
        <v>0</v>
      </c>
      <c r="R50" s="16">
        <f>'10'!Q66</f>
        <v>0</v>
      </c>
      <c r="S50" s="16">
        <f>'11'!O66</f>
        <v>0</v>
      </c>
      <c r="T50" s="421">
        <f t="shared" si="2"/>
        <v>0</v>
      </c>
      <c r="U50" s="421">
        <f t="shared" si="3"/>
        <v>0</v>
      </c>
      <c r="V50" s="421">
        <f t="shared" si="4"/>
        <v>0</v>
      </c>
      <c r="W50" s="16">
        <f>'15'!Q66</f>
        <v>0</v>
      </c>
      <c r="X50" s="16">
        <f>'16'!Q66</f>
        <v>0</v>
      </c>
      <c r="Y50" s="16">
        <f>'17'!Q66</f>
        <v>0</v>
      </c>
      <c r="Z50" s="16">
        <f>'18'!Q66</f>
        <v>0</v>
      </c>
      <c r="AA50" s="16">
        <f>'19'!Q66</f>
        <v>0</v>
      </c>
      <c r="AB50" s="16">
        <f>'20'!Q66</f>
        <v>0</v>
      </c>
      <c r="AC50" s="16">
        <f>'21'!Q66</f>
        <v>1</v>
      </c>
      <c r="AD50" s="16">
        <f>'22'!Q66</f>
        <v>2</v>
      </c>
      <c r="AE50" s="16">
        <f>'23'!Y53</f>
        <v>7</v>
      </c>
      <c r="AF50" s="186">
        <f>'24'!AA51</f>
        <v>10</v>
      </c>
      <c r="AG50" s="186">
        <f>'25_6'!AA51</f>
        <v>9</v>
      </c>
    </row>
    <row r="51" spans="1:33">
      <c r="A51" s="2" t="s">
        <v>94</v>
      </c>
      <c r="B51" s="1" t="s">
        <v>40</v>
      </c>
      <c r="H51" s="214"/>
      <c r="I51" s="214"/>
      <c r="J51" s="214"/>
      <c r="K51" s="214"/>
      <c r="L51" s="214"/>
      <c r="M51" s="16">
        <f>'05'!X130</f>
        <v>0</v>
      </c>
      <c r="N51" s="16">
        <f>'06'!V67</f>
        <v>0</v>
      </c>
      <c r="O51" s="399">
        <f>'07'!T67</f>
        <v>0</v>
      </c>
      <c r="P51" s="399">
        <f>'08'!S67</f>
        <v>0</v>
      </c>
      <c r="Q51" s="399">
        <f>'09'!Q67</f>
        <v>0</v>
      </c>
      <c r="R51" s="16">
        <f>'10'!Q67</f>
        <v>0</v>
      </c>
      <c r="S51" s="16">
        <f>'11'!O67</f>
        <v>0</v>
      </c>
      <c r="T51" s="421">
        <f t="shared" si="2"/>
        <v>0</v>
      </c>
      <c r="U51" s="421">
        <f t="shared" si="3"/>
        <v>0</v>
      </c>
      <c r="V51" s="421">
        <f t="shared" si="4"/>
        <v>0</v>
      </c>
      <c r="W51" s="16">
        <f>'15'!Q67</f>
        <v>0</v>
      </c>
      <c r="X51" s="16">
        <f>'16'!Q67</f>
        <v>0</v>
      </c>
      <c r="Y51" s="16">
        <f>'17'!Q67</f>
        <v>0</v>
      </c>
      <c r="Z51" s="16">
        <f>'18'!Q67</f>
        <v>0</v>
      </c>
      <c r="AA51" s="16">
        <f>'19'!Q67</f>
        <v>0</v>
      </c>
      <c r="AB51" s="16">
        <f>'20'!Q67</f>
        <v>0</v>
      </c>
      <c r="AC51" s="16">
        <f>'21'!Q67</f>
        <v>0</v>
      </c>
      <c r="AD51" s="16">
        <f>'22'!Q67</f>
        <v>5</v>
      </c>
      <c r="AE51" s="16">
        <f>'23'!Y54</f>
        <v>14</v>
      </c>
      <c r="AF51" s="186">
        <f>'24'!AA52</f>
        <v>25</v>
      </c>
      <c r="AG51" s="186">
        <f>'25_6'!AA52</f>
        <v>24</v>
      </c>
    </row>
    <row r="52" spans="1:33">
      <c r="A52" s="2" t="s">
        <v>95</v>
      </c>
      <c r="B52" s="1" t="s">
        <v>41</v>
      </c>
      <c r="H52" s="214"/>
      <c r="I52" s="214"/>
      <c r="J52" s="214"/>
      <c r="K52" s="214"/>
      <c r="L52" s="214"/>
      <c r="M52" s="16">
        <f>'05'!X131</f>
        <v>0</v>
      </c>
      <c r="N52" s="16">
        <f>'06'!V68</f>
        <v>0</v>
      </c>
      <c r="O52" s="399">
        <f>'07'!T68</f>
        <v>0</v>
      </c>
      <c r="P52" s="399">
        <f>'08'!S68</f>
        <v>0</v>
      </c>
      <c r="Q52" s="399">
        <f>'09'!Q68</f>
        <v>0</v>
      </c>
      <c r="R52" s="16">
        <f>'10'!Q68</f>
        <v>0</v>
      </c>
      <c r="S52" s="16">
        <f>'11'!O68</f>
        <v>0</v>
      </c>
      <c r="T52" s="421">
        <f t="shared" si="2"/>
        <v>0</v>
      </c>
      <c r="U52" s="421">
        <f t="shared" si="3"/>
        <v>0</v>
      </c>
      <c r="V52" s="421">
        <f t="shared" si="4"/>
        <v>0</v>
      </c>
      <c r="W52" s="16">
        <f>'15'!Q68</f>
        <v>0</v>
      </c>
      <c r="X52" s="16">
        <f>'16'!Q68</f>
        <v>0</v>
      </c>
      <c r="Y52" s="16">
        <f>'17'!Q68</f>
        <v>0</v>
      </c>
      <c r="Z52" s="16">
        <f>'18'!Q68</f>
        <v>0</v>
      </c>
      <c r="AA52" s="16">
        <f>'19'!Q68</f>
        <v>1</v>
      </c>
      <c r="AB52" s="16">
        <f>'20'!Q68</f>
        <v>0</v>
      </c>
      <c r="AC52" s="16">
        <f>'21'!Q68</f>
        <v>1</v>
      </c>
      <c r="AD52" s="16">
        <f>'22'!Q68</f>
        <v>4</v>
      </c>
      <c r="AE52" s="16">
        <f>'23'!Y55</f>
        <v>2</v>
      </c>
      <c r="AF52" s="186">
        <f>'24'!AA53</f>
        <v>4</v>
      </c>
      <c r="AG52" s="186">
        <f>'25_6'!AA53</f>
        <v>0</v>
      </c>
    </row>
    <row r="53" spans="1:33">
      <c r="A53" s="2" t="s">
        <v>96</v>
      </c>
      <c r="B53" s="1" t="s">
        <v>42</v>
      </c>
      <c r="H53" s="214"/>
      <c r="I53" s="214"/>
      <c r="J53" s="214"/>
      <c r="K53" s="214"/>
      <c r="L53" s="214"/>
      <c r="M53" s="16">
        <f>'05'!X132</f>
        <v>0</v>
      </c>
      <c r="N53" s="16">
        <f>'06'!V69</f>
        <v>0</v>
      </c>
      <c r="O53" s="399">
        <f>'07'!T69</f>
        <v>0</v>
      </c>
      <c r="P53" s="399">
        <f>'08'!S69</f>
        <v>0</v>
      </c>
      <c r="Q53" s="399">
        <f>'09'!Q69</f>
        <v>0</v>
      </c>
      <c r="R53" s="16">
        <f>'10'!Q69</f>
        <v>0</v>
      </c>
      <c r="S53" s="16">
        <f>'11'!O69</f>
        <v>0</v>
      </c>
      <c r="T53" s="422">
        <f t="shared" si="2"/>
        <v>0</v>
      </c>
      <c r="U53" s="422">
        <f t="shared" si="3"/>
        <v>0</v>
      </c>
      <c r="V53" s="422">
        <f t="shared" si="4"/>
        <v>0</v>
      </c>
      <c r="W53" s="16">
        <f>'15'!Q69</f>
        <v>0</v>
      </c>
      <c r="X53" s="16">
        <f>'16'!Q69</f>
        <v>0</v>
      </c>
      <c r="Y53" s="16">
        <f>'17'!Q69</f>
        <v>0</v>
      </c>
      <c r="Z53" s="16">
        <f>'18'!Q69</f>
        <v>0</v>
      </c>
      <c r="AA53" s="16">
        <f>'19'!Q69</f>
        <v>0</v>
      </c>
      <c r="AB53" s="16">
        <f>'20'!Q69</f>
        <v>0</v>
      </c>
      <c r="AC53" s="16">
        <f>'21'!Q69</f>
        <v>0</v>
      </c>
      <c r="AD53" s="16">
        <f>'22'!Q69</f>
        <v>1</v>
      </c>
      <c r="AE53" s="16">
        <f>'23'!Y56</f>
        <v>7</v>
      </c>
      <c r="AF53" s="186">
        <f>'24'!AA54</f>
        <v>9</v>
      </c>
      <c r="AG53" s="186">
        <f>'25_6'!AA54</f>
        <v>7</v>
      </c>
    </row>
    <row r="54" spans="1:33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424" t="s">
        <v>1003</v>
      </c>
      <c r="U54" s="424" t="s">
        <v>1003</v>
      </c>
      <c r="V54" s="424" t="s">
        <v>1003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3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C916-DA87-4CCF-832E-6D54C621606C}">
  <sheetPr>
    <tabColor theme="5" tint="0.79998168889431442"/>
  </sheetPr>
  <dimension ref="A1:AG55"/>
  <sheetViews>
    <sheetView workbookViewId="0">
      <pane xSplit="2" ySplit="2" topLeftCell="W36" activePane="bottomRight" state="frozen"/>
      <selection pane="topRight" activeCell="C1" sqref="C1"/>
      <selection pane="bottomLeft" activeCell="A3" sqref="A3"/>
      <selection pane="bottomRight" activeCell="AF54" sqref="AF54:AG54"/>
    </sheetView>
  </sheetViews>
  <sheetFormatPr defaultColWidth="8.58203125" defaultRowHeight="13"/>
  <cols>
    <col min="1" max="1" width="6.33203125" style="4" customWidth="1"/>
    <col min="2" max="2" width="10.08203125" style="4" customWidth="1"/>
    <col min="3" max="7" width="8.58203125" style="4" hidden="1" customWidth="1"/>
    <col min="8" max="22" width="8.58203125" style="4" customWidth="1"/>
    <col min="23" max="31" width="8.58203125" style="4"/>
    <col min="32" max="33" width="9.5" style="4" customWidth="1"/>
    <col min="34" max="16384" width="8.58203125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3">
      <c r="A2" s="414" t="s">
        <v>1009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25" t="s">
        <v>473</v>
      </c>
      <c r="I2" s="425" t="s">
        <v>474</v>
      </c>
      <c r="J2" s="425" t="s">
        <v>475</v>
      </c>
      <c r="K2" s="425" t="s">
        <v>476</v>
      </c>
      <c r="L2" s="425" t="s">
        <v>477</v>
      </c>
      <c r="M2" s="425" t="s">
        <v>478</v>
      </c>
      <c r="N2" s="183" t="s">
        <v>110</v>
      </c>
      <c r="O2" s="183" t="s">
        <v>111</v>
      </c>
      <c r="P2" s="183" t="s">
        <v>112</v>
      </c>
      <c r="Q2" s="414" t="s">
        <v>113</v>
      </c>
      <c r="R2" s="183" t="s">
        <v>114</v>
      </c>
      <c r="S2" s="183" t="s">
        <v>115</v>
      </c>
      <c r="T2" s="183" t="s">
        <v>116</v>
      </c>
      <c r="U2" s="414" t="s">
        <v>117</v>
      </c>
      <c r="V2" s="414" t="s">
        <v>118</v>
      </c>
      <c r="W2" s="414" t="s">
        <v>119</v>
      </c>
      <c r="X2" s="414" t="s">
        <v>120</v>
      </c>
      <c r="Y2" s="414" t="s">
        <v>121</v>
      </c>
      <c r="Z2" s="414" t="s">
        <v>122</v>
      </c>
      <c r="AA2" s="414" t="s">
        <v>123</v>
      </c>
      <c r="AB2" s="414" t="s">
        <v>124</v>
      </c>
      <c r="AC2" s="414" t="s">
        <v>125</v>
      </c>
      <c r="AD2" s="414" t="s">
        <v>126</v>
      </c>
      <c r="AE2" s="414" t="s">
        <v>822</v>
      </c>
      <c r="AF2" s="312" t="s">
        <v>1228</v>
      </c>
      <c r="AG2" s="470">
        <v>45809</v>
      </c>
    </row>
    <row r="3" spans="1:33">
      <c r="A3" s="7" t="s">
        <v>46</v>
      </c>
      <c r="B3" s="8" t="s">
        <v>3</v>
      </c>
      <c r="C3" s="15"/>
      <c r="D3" s="15"/>
      <c r="E3" s="15"/>
      <c r="F3" s="15"/>
      <c r="G3" s="15"/>
      <c r="H3" s="365">
        <f>SUM(H5:H53)</f>
        <v>2533</v>
      </c>
      <c r="I3" s="365">
        <f t="shared" ref="I3:AE3" si="0">SUM(I5:I53)</f>
        <v>2769</v>
      </c>
      <c r="J3" s="365">
        <f t="shared" si="0"/>
        <v>2926</v>
      </c>
      <c r="K3" s="365">
        <f t="shared" si="0"/>
        <v>3106</v>
      </c>
      <c r="L3" s="365">
        <f t="shared" si="0"/>
        <v>3171</v>
      </c>
      <c r="M3" s="365">
        <f t="shared" si="0"/>
        <v>3229</v>
      </c>
      <c r="N3" s="365">
        <f t="shared" si="0"/>
        <v>3167</v>
      </c>
      <c r="O3" s="365">
        <f t="shared" si="0"/>
        <v>3203</v>
      </c>
      <c r="P3" s="365">
        <f t="shared" si="0"/>
        <v>3301</v>
      </c>
      <c r="Q3" s="365">
        <f t="shared" si="0"/>
        <v>3307</v>
      </c>
      <c r="R3" s="365">
        <f t="shared" si="0"/>
        <v>3428</v>
      </c>
      <c r="S3" s="365">
        <f t="shared" si="0"/>
        <v>3472</v>
      </c>
      <c r="T3" s="365">
        <f t="shared" si="0"/>
        <v>3494</v>
      </c>
      <c r="U3" s="365">
        <f t="shared" si="0"/>
        <v>3531</v>
      </c>
      <c r="V3" s="365">
        <f t="shared" si="0"/>
        <v>3645</v>
      </c>
      <c r="W3" s="365">
        <f t="shared" si="0"/>
        <v>3925</v>
      </c>
      <c r="X3" s="365">
        <f t="shared" si="0"/>
        <v>4113</v>
      </c>
      <c r="Y3" s="365">
        <f t="shared" si="0"/>
        <v>4434</v>
      </c>
      <c r="Z3" s="365">
        <f t="shared" si="0"/>
        <v>4847</v>
      </c>
      <c r="AA3" s="365">
        <f t="shared" si="0"/>
        <v>5168</v>
      </c>
      <c r="AB3" s="365">
        <f t="shared" si="0"/>
        <v>5127</v>
      </c>
      <c r="AC3" s="365">
        <f t="shared" si="0"/>
        <v>5174</v>
      </c>
      <c r="AD3" s="365">
        <f t="shared" si="0"/>
        <v>5657</v>
      </c>
      <c r="AE3" s="365">
        <f t="shared" si="0"/>
        <v>6227</v>
      </c>
      <c r="AF3" s="186">
        <f>'24'!AG4</f>
        <v>6787</v>
      </c>
      <c r="AG3" s="186">
        <f>'25_6'!AG4</f>
        <v>6977</v>
      </c>
    </row>
    <row r="4" spans="1:33">
      <c r="A4" s="2" t="s">
        <v>47</v>
      </c>
      <c r="B4" s="1" t="s">
        <v>4</v>
      </c>
      <c r="H4" s="16">
        <f>'00'!I122</f>
        <v>609</v>
      </c>
      <c r="I4" s="186">
        <f>'01'!J121</f>
        <v>657</v>
      </c>
      <c r="J4" s="186">
        <f>'02'!J121</f>
        <v>663</v>
      </c>
      <c r="K4" s="16">
        <f>'03'!J121</f>
        <v>721</v>
      </c>
      <c r="L4" s="16">
        <f>'04'!J113</f>
        <v>779</v>
      </c>
      <c r="M4" s="16">
        <f>'05'!I83</f>
        <v>818</v>
      </c>
      <c r="N4" s="16">
        <f>'06'!H20</f>
        <v>838</v>
      </c>
      <c r="O4" s="399">
        <f>'07'!H20</f>
        <v>859</v>
      </c>
      <c r="P4" s="399">
        <f>'08'!H20</f>
        <v>982</v>
      </c>
      <c r="Q4" s="399">
        <f>'09'!H20</f>
        <v>995</v>
      </c>
      <c r="R4" s="16">
        <f>'10'!G20</f>
        <v>1056</v>
      </c>
      <c r="S4" s="16">
        <f>'11'!G20</f>
        <v>1056</v>
      </c>
      <c r="T4" s="16">
        <f>'12'!G20</f>
        <v>1047</v>
      </c>
      <c r="U4" s="16">
        <f>'13'!G20</f>
        <v>1055</v>
      </c>
      <c r="V4" s="16">
        <f>'14'!G20</f>
        <v>1048</v>
      </c>
      <c r="W4" s="16">
        <f>'15'!H20</f>
        <v>1118</v>
      </c>
      <c r="X4" s="16">
        <f>'16'!H20</f>
        <v>1162</v>
      </c>
      <c r="Y4" s="16">
        <f>'17'!H20</f>
        <v>1210</v>
      </c>
      <c r="Z4" s="16">
        <f>'18'!H20</f>
        <v>1325</v>
      </c>
      <c r="AA4" s="16">
        <f>'19'!H20</f>
        <v>1417</v>
      </c>
      <c r="AB4" s="16">
        <f>'20'!H20</f>
        <v>1409</v>
      </c>
      <c r="AC4" s="16">
        <f>'21'!H20</f>
        <v>1442</v>
      </c>
      <c r="AD4" s="16">
        <f>'22'!H20</f>
        <v>1580</v>
      </c>
      <c r="AE4" s="16">
        <f>'23'!AC7</f>
        <v>1721</v>
      </c>
      <c r="AF4" s="186">
        <f>'24'!AG5</f>
        <v>1911</v>
      </c>
      <c r="AG4" s="186">
        <f>'25_6'!AG5</f>
        <v>1950</v>
      </c>
    </row>
    <row r="5" spans="1:33">
      <c r="A5" s="9" t="s">
        <v>48</v>
      </c>
      <c r="B5" s="10" t="s">
        <v>97</v>
      </c>
      <c r="C5" s="209"/>
      <c r="D5" s="209"/>
      <c r="E5" s="209"/>
      <c r="F5" s="209"/>
      <c r="G5" s="209"/>
      <c r="H5" s="20">
        <f>'00'!I123</f>
        <v>233</v>
      </c>
      <c r="I5" s="303">
        <f>'01'!J122</f>
        <v>256</v>
      </c>
      <c r="J5" s="303">
        <f>'02'!J122</f>
        <v>243</v>
      </c>
      <c r="K5" s="20">
        <f>'03'!J122</f>
        <v>251</v>
      </c>
      <c r="L5" s="20">
        <f>'04'!J114</f>
        <v>257</v>
      </c>
      <c r="M5" s="20">
        <f>'05'!I84</f>
        <v>302</v>
      </c>
      <c r="N5" s="20">
        <f>'06'!H21</f>
        <v>312</v>
      </c>
      <c r="O5" s="433">
        <f>'07'!H21</f>
        <v>305</v>
      </c>
      <c r="P5" s="433">
        <f>'08'!H21</f>
        <v>315</v>
      </c>
      <c r="Q5" s="450">
        <f>'09'!H21</f>
        <v>317</v>
      </c>
      <c r="R5" s="20">
        <f>'10'!G21</f>
        <v>310</v>
      </c>
      <c r="S5" s="20">
        <f>'11'!G21</f>
        <v>306</v>
      </c>
      <c r="T5" s="20">
        <f>'12'!G21</f>
        <v>275</v>
      </c>
      <c r="U5" s="20">
        <f>'13'!G21</f>
        <v>263</v>
      </c>
      <c r="V5" s="20">
        <f>'14'!G21</f>
        <v>237</v>
      </c>
      <c r="W5" s="20">
        <f>'15'!H21</f>
        <v>241</v>
      </c>
      <c r="X5" s="20">
        <f>'16'!H21</f>
        <v>247</v>
      </c>
      <c r="Y5" s="20">
        <f>'17'!H21</f>
        <v>257</v>
      </c>
      <c r="Z5" s="20">
        <f>'18'!H21</f>
        <v>266</v>
      </c>
      <c r="AA5" s="20">
        <f>'19'!H21</f>
        <v>282</v>
      </c>
      <c r="AB5" s="20">
        <f>'20'!H21</f>
        <v>278</v>
      </c>
      <c r="AC5" s="20">
        <f>'21'!H21</f>
        <v>272</v>
      </c>
      <c r="AD5" s="20">
        <f>'22'!H21</f>
        <v>266</v>
      </c>
      <c r="AE5" s="20">
        <f>'23'!AC8</f>
        <v>313</v>
      </c>
      <c r="AF5" s="186">
        <f>'24'!AG6</f>
        <v>394</v>
      </c>
      <c r="AG5" s="186">
        <f>'25_6'!AG6</f>
        <v>421</v>
      </c>
    </row>
    <row r="6" spans="1:33">
      <c r="A6" s="2" t="s">
        <v>49</v>
      </c>
      <c r="B6" s="3" t="s">
        <v>98</v>
      </c>
      <c r="H6" s="17">
        <f>'00'!I124</f>
        <v>52</v>
      </c>
      <c r="I6" s="186">
        <f>'01'!J123</f>
        <v>54</v>
      </c>
      <c r="J6" s="186">
        <f>'02'!J123</f>
        <v>50</v>
      </c>
      <c r="K6" s="17">
        <f>'03'!J123</f>
        <v>52</v>
      </c>
      <c r="L6" s="17">
        <f>'04'!J115</f>
        <v>52</v>
      </c>
      <c r="M6" s="17">
        <f>'05'!I85</f>
        <v>59</v>
      </c>
      <c r="N6" s="17">
        <f>'06'!H22</f>
        <v>66</v>
      </c>
      <c r="O6" s="399">
        <f>'07'!H22</f>
        <v>71</v>
      </c>
      <c r="P6" s="399">
        <f>'08'!H22</f>
        <v>77</v>
      </c>
      <c r="Q6" s="449">
        <f>'09'!H22</f>
        <v>109</v>
      </c>
      <c r="R6" s="17">
        <f>'10'!G22</f>
        <v>99</v>
      </c>
      <c r="S6" s="17">
        <f>'11'!G22</f>
        <v>108</v>
      </c>
      <c r="T6" s="17">
        <f>'12'!G22</f>
        <v>107</v>
      </c>
      <c r="U6" s="17">
        <f>'13'!G22</f>
        <v>110</v>
      </c>
      <c r="V6" s="17">
        <f>'14'!G22</f>
        <v>96</v>
      </c>
      <c r="W6" s="17">
        <f>'15'!H22</f>
        <v>112</v>
      </c>
      <c r="X6" s="17">
        <f>'16'!H22</f>
        <v>101</v>
      </c>
      <c r="Y6" s="17">
        <f>'17'!H22</f>
        <v>103</v>
      </c>
      <c r="Z6" s="17">
        <f>'18'!H22</f>
        <v>115</v>
      </c>
      <c r="AA6" s="17">
        <f>'19'!H22</f>
        <v>111</v>
      </c>
      <c r="AB6" s="17">
        <f>'20'!H22</f>
        <v>108</v>
      </c>
      <c r="AC6" s="17">
        <f>'21'!H22</f>
        <v>100</v>
      </c>
      <c r="AD6" s="17">
        <f>'22'!H22</f>
        <v>105</v>
      </c>
      <c r="AE6" s="17">
        <f>'23'!AC9</f>
        <v>117</v>
      </c>
      <c r="AF6" s="186">
        <f>'24'!AG7</f>
        <v>124</v>
      </c>
      <c r="AG6" s="186">
        <f>'25_6'!AG7</f>
        <v>125</v>
      </c>
    </row>
    <row r="7" spans="1:33">
      <c r="A7" s="2" t="s">
        <v>50</v>
      </c>
      <c r="B7" s="3" t="s">
        <v>99</v>
      </c>
      <c r="H7" s="17">
        <f>'00'!I125</f>
        <v>35</v>
      </c>
      <c r="I7" s="186">
        <f>'01'!J124</f>
        <v>53</v>
      </c>
      <c r="J7" s="186">
        <f>'02'!J124</f>
        <v>67</v>
      </c>
      <c r="K7" s="17">
        <f>'03'!J124</f>
        <v>77</v>
      </c>
      <c r="L7" s="17">
        <f>'04'!J116</f>
        <v>70</v>
      </c>
      <c r="M7" s="17">
        <f>'05'!I86</f>
        <v>61</v>
      </c>
      <c r="N7" s="17">
        <f>'06'!H23</f>
        <v>50</v>
      </c>
      <c r="O7" s="399">
        <f>'07'!H23</f>
        <v>52</v>
      </c>
      <c r="P7" s="399">
        <f>'08'!H23</f>
        <v>63</v>
      </c>
      <c r="Q7" s="449">
        <f>'09'!H23</f>
        <v>79</v>
      </c>
      <c r="R7" s="17">
        <f>'10'!G23</f>
        <v>98</v>
      </c>
      <c r="S7" s="17">
        <f>'11'!G23</f>
        <v>103</v>
      </c>
      <c r="T7" s="17">
        <f>'12'!G23</f>
        <v>93</v>
      </c>
      <c r="U7" s="17">
        <f>'13'!G23</f>
        <v>88</v>
      </c>
      <c r="V7" s="17">
        <f>'14'!G23</f>
        <v>94</v>
      </c>
      <c r="W7" s="17">
        <f>'15'!H23</f>
        <v>96</v>
      </c>
      <c r="X7" s="17">
        <f>'16'!H23</f>
        <v>82</v>
      </c>
      <c r="Y7" s="17">
        <f>'17'!H23</f>
        <v>89</v>
      </c>
      <c r="Z7" s="17">
        <f>'18'!H23</f>
        <v>104</v>
      </c>
      <c r="AA7" s="17">
        <f>'19'!H23</f>
        <v>112</v>
      </c>
      <c r="AB7" s="17">
        <f>'20'!H23</f>
        <v>106</v>
      </c>
      <c r="AC7" s="17">
        <f>'21'!H23</f>
        <v>108</v>
      </c>
      <c r="AD7" s="17">
        <f>'22'!H23</f>
        <v>114</v>
      </c>
      <c r="AE7" s="17">
        <f>'23'!AC10</f>
        <v>123</v>
      </c>
      <c r="AF7" s="186">
        <f>'24'!AG8</f>
        <v>137</v>
      </c>
      <c r="AG7" s="186">
        <f>'25_6'!AG8</f>
        <v>139</v>
      </c>
    </row>
    <row r="8" spans="1:33">
      <c r="A8" s="2" t="s">
        <v>51</v>
      </c>
      <c r="B8" s="3" t="s">
        <v>100</v>
      </c>
      <c r="H8" s="17">
        <f>'00'!I126</f>
        <v>29</v>
      </c>
      <c r="I8" s="186">
        <f>'01'!J125</f>
        <v>36</v>
      </c>
      <c r="J8" s="186">
        <f>'02'!J125</f>
        <v>35</v>
      </c>
      <c r="K8" s="17">
        <f>'03'!J125</f>
        <v>42</v>
      </c>
      <c r="L8" s="17">
        <f>'04'!J117</f>
        <v>57</v>
      </c>
      <c r="M8" s="17">
        <f>'05'!I87</f>
        <v>52</v>
      </c>
      <c r="N8" s="17">
        <f>'06'!H24</f>
        <v>53</v>
      </c>
      <c r="O8" s="399">
        <f>'07'!H24</f>
        <v>63</v>
      </c>
      <c r="P8" s="399">
        <f>'08'!H24</f>
        <v>70</v>
      </c>
      <c r="Q8" s="449">
        <f>'09'!H24</f>
        <v>65</v>
      </c>
      <c r="R8" s="17">
        <f>'10'!G24</f>
        <v>70</v>
      </c>
      <c r="S8" s="17">
        <f>'11'!G24</f>
        <v>67</v>
      </c>
      <c r="T8" s="17">
        <f>'12'!G24</f>
        <v>60</v>
      </c>
      <c r="U8" s="17">
        <f>'13'!G24</f>
        <v>69</v>
      </c>
      <c r="V8" s="17">
        <f>'14'!G24</f>
        <v>79</v>
      </c>
      <c r="W8" s="17">
        <f>'15'!H24</f>
        <v>77</v>
      </c>
      <c r="X8" s="17">
        <f>'16'!H24</f>
        <v>93</v>
      </c>
      <c r="Y8" s="17">
        <f>'17'!H24</f>
        <v>94</v>
      </c>
      <c r="Z8" s="17">
        <f>'18'!H24</f>
        <v>87</v>
      </c>
      <c r="AA8" s="17">
        <f>'19'!H24</f>
        <v>90</v>
      </c>
      <c r="AB8" s="17">
        <f>'20'!H24</f>
        <v>87</v>
      </c>
      <c r="AC8" s="17">
        <f>'21'!H24</f>
        <v>86</v>
      </c>
      <c r="AD8" s="17">
        <f>'22'!H24</f>
        <v>98</v>
      </c>
      <c r="AE8" s="17">
        <f>'23'!AC11</f>
        <v>106</v>
      </c>
      <c r="AF8" s="186">
        <f>'24'!AG9</f>
        <v>116</v>
      </c>
      <c r="AG8" s="186">
        <f>'25_6'!AG9</f>
        <v>130</v>
      </c>
    </row>
    <row r="9" spans="1:33">
      <c r="A9" s="2" t="s">
        <v>52</v>
      </c>
      <c r="B9" s="3" t="s">
        <v>101</v>
      </c>
      <c r="H9" s="17">
        <f>'00'!I127</f>
        <v>31</v>
      </c>
      <c r="I9" s="186">
        <f>'01'!J126</f>
        <v>33</v>
      </c>
      <c r="J9" s="186">
        <f>'02'!J126</f>
        <v>22</v>
      </c>
      <c r="K9" s="17">
        <f>'03'!J126</f>
        <v>23</v>
      </c>
      <c r="L9" s="17">
        <f>'04'!J118</f>
        <v>29</v>
      </c>
      <c r="M9" s="17">
        <f>'05'!I88</f>
        <v>25</v>
      </c>
      <c r="N9" s="17">
        <f>'06'!H25</f>
        <v>27</v>
      </c>
      <c r="O9" s="399">
        <f>'07'!H25</f>
        <v>34</v>
      </c>
      <c r="P9" s="399">
        <f>'08'!H25</f>
        <v>41</v>
      </c>
      <c r="Q9" s="449">
        <f>'09'!H25</f>
        <v>45</v>
      </c>
      <c r="R9" s="17">
        <f>'10'!G25</f>
        <v>55</v>
      </c>
      <c r="S9" s="17">
        <f>'11'!G25</f>
        <v>55</v>
      </c>
      <c r="T9" s="17">
        <f>'12'!G25</f>
        <v>53</v>
      </c>
      <c r="U9" s="17">
        <f>'13'!G25</f>
        <v>53</v>
      </c>
      <c r="V9" s="17">
        <f>'14'!G25</f>
        <v>58</v>
      </c>
      <c r="W9" s="17">
        <f>'15'!H25</f>
        <v>70</v>
      </c>
      <c r="X9" s="17">
        <f>'16'!H25</f>
        <v>73</v>
      </c>
      <c r="Y9" s="17">
        <f>'17'!H25</f>
        <v>81</v>
      </c>
      <c r="Z9" s="17">
        <f>'18'!H25</f>
        <v>86</v>
      </c>
      <c r="AA9" s="17">
        <f>'19'!H25</f>
        <v>80</v>
      </c>
      <c r="AB9" s="17">
        <f>'20'!H25</f>
        <v>81</v>
      </c>
      <c r="AC9" s="17">
        <f>'21'!H25</f>
        <v>70</v>
      </c>
      <c r="AD9" s="17">
        <f>'22'!H25</f>
        <v>80</v>
      </c>
      <c r="AE9" s="17">
        <f>'23'!AC12</f>
        <v>87</v>
      </c>
      <c r="AF9" s="186">
        <f>'24'!AG10</f>
        <v>85</v>
      </c>
      <c r="AG9" s="186">
        <f>'25_6'!AG10</f>
        <v>76</v>
      </c>
    </row>
    <row r="10" spans="1:33">
      <c r="A10" s="2" t="s">
        <v>53</v>
      </c>
      <c r="B10" s="3" t="s">
        <v>102</v>
      </c>
      <c r="H10" s="17">
        <f>'00'!I128</f>
        <v>44</v>
      </c>
      <c r="I10" s="186">
        <f>'01'!J127</f>
        <v>39</v>
      </c>
      <c r="J10" s="186">
        <f>'02'!J127</f>
        <v>39</v>
      </c>
      <c r="K10" s="17">
        <f>'03'!J127</f>
        <v>41</v>
      </c>
      <c r="L10" s="17">
        <f>'04'!J119</f>
        <v>44</v>
      </c>
      <c r="M10" s="17">
        <f>'05'!I89</f>
        <v>51</v>
      </c>
      <c r="N10" s="17">
        <f>'06'!H26</f>
        <v>45</v>
      </c>
      <c r="O10" s="399">
        <f>'07'!H26</f>
        <v>50</v>
      </c>
      <c r="P10" s="399">
        <f>'08'!H26</f>
        <v>54</v>
      </c>
      <c r="Q10" s="449">
        <f>'09'!H26</f>
        <v>61</v>
      </c>
      <c r="R10" s="17">
        <f>'10'!G26</f>
        <v>54</v>
      </c>
      <c r="S10" s="17">
        <f>'11'!G26</f>
        <v>56</v>
      </c>
      <c r="T10" s="17">
        <f>'12'!G26</f>
        <v>67</v>
      </c>
      <c r="U10" s="17">
        <f>'13'!G26</f>
        <v>72</v>
      </c>
      <c r="V10" s="17">
        <f>'14'!G26</f>
        <v>66</v>
      </c>
      <c r="W10" s="17">
        <f>'15'!H26</f>
        <v>70</v>
      </c>
      <c r="X10" s="17">
        <f>'16'!H26</f>
        <v>84</v>
      </c>
      <c r="Y10" s="17">
        <f>'17'!H26</f>
        <v>88</v>
      </c>
      <c r="Z10" s="17">
        <f>'18'!H26</f>
        <v>99</v>
      </c>
      <c r="AA10" s="17">
        <f>'19'!H26</f>
        <v>116</v>
      </c>
      <c r="AB10" s="17">
        <f>'20'!H26</f>
        <v>118</v>
      </c>
      <c r="AC10" s="17">
        <f>'21'!H26</f>
        <v>130</v>
      </c>
      <c r="AD10" s="17">
        <f>'22'!H26</f>
        <v>143</v>
      </c>
      <c r="AE10" s="17">
        <f>'23'!AC13</f>
        <v>163</v>
      </c>
      <c r="AF10" s="186">
        <f>'24'!AG11</f>
        <v>180</v>
      </c>
      <c r="AG10" s="186">
        <f>'25_6'!AG11</f>
        <v>183</v>
      </c>
    </row>
    <row r="11" spans="1:33">
      <c r="A11" s="2" t="s">
        <v>54</v>
      </c>
      <c r="B11" s="3" t="s">
        <v>103</v>
      </c>
      <c r="H11" s="17">
        <f>'00'!I129</f>
        <v>12</v>
      </c>
      <c r="I11" s="186">
        <f>'01'!J128</f>
        <v>18</v>
      </c>
      <c r="J11" s="186">
        <f>'02'!J128</f>
        <v>16</v>
      </c>
      <c r="K11" s="17">
        <f>'03'!J128</f>
        <v>23</v>
      </c>
      <c r="L11" s="17">
        <f>'04'!J120</f>
        <v>25</v>
      </c>
      <c r="M11" s="17">
        <f>'05'!I90</f>
        <v>23</v>
      </c>
      <c r="N11" s="17">
        <f>'06'!H27</f>
        <v>32</v>
      </c>
      <c r="O11" s="399">
        <f>'07'!H27</f>
        <v>34</v>
      </c>
      <c r="P11" s="399">
        <f>'08'!H27</f>
        <v>35</v>
      </c>
      <c r="Q11" s="449">
        <f>'09'!H27</f>
        <v>41</v>
      </c>
      <c r="R11" s="17">
        <f>'10'!G27</f>
        <v>43</v>
      </c>
      <c r="S11" s="17">
        <f>'11'!G27</f>
        <v>39</v>
      </c>
      <c r="T11" s="17">
        <f>'12'!G27</f>
        <v>40</v>
      </c>
      <c r="U11" s="17">
        <f>'13'!G27</f>
        <v>40</v>
      </c>
      <c r="V11" s="17">
        <f>'14'!G27</f>
        <v>44</v>
      </c>
      <c r="W11" s="17">
        <f>'15'!H27</f>
        <v>46</v>
      </c>
      <c r="X11" s="17">
        <f>'16'!H27</f>
        <v>58</v>
      </c>
      <c r="Y11" s="17">
        <f>'17'!H27</f>
        <v>63</v>
      </c>
      <c r="Z11" s="17">
        <f>'18'!H27</f>
        <v>73</v>
      </c>
      <c r="AA11" s="17">
        <f>'19'!H27</f>
        <v>87</v>
      </c>
      <c r="AB11" s="17">
        <f>'20'!H27</f>
        <v>80</v>
      </c>
      <c r="AC11" s="17">
        <f>'21'!H27</f>
        <v>98</v>
      </c>
      <c r="AD11" s="17">
        <f>'22'!H27</f>
        <v>122</v>
      </c>
      <c r="AE11" s="17">
        <f>'23'!AC14</f>
        <v>142</v>
      </c>
      <c r="AF11" s="186">
        <f>'24'!AG12</f>
        <v>168</v>
      </c>
      <c r="AG11" s="186">
        <f>'25_6'!AG12</f>
        <v>178</v>
      </c>
    </row>
    <row r="12" spans="1:33">
      <c r="A12" s="2" t="s">
        <v>55</v>
      </c>
      <c r="B12" s="3" t="s">
        <v>104</v>
      </c>
      <c r="H12" s="17">
        <f>'00'!I130</f>
        <v>113</v>
      </c>
      <c r="I12" s="186">
        <f>'01'!J129</f>
        <v>121</v>
      </c>
      <c r="J12" s="186">
        <f>'02'!J129</f>
        <v>136</v>
      </c>
      <c r="K12" s="17">
        <f>'03'!J129</f>
        <v>158</v>
      </c>
      <c r="L12" s="17">
        <f>'04'!J121</f>
        <v>189</v>
      </c>
      <c r="M12" s="17">
        <f>'05'!I91</f>
        <v>182</v>
      </c>
      <c r="N12" s="17">
        <f>'06'!H28</f>
        <v>185</v>
      </c>
      <c r="O12" s="399">
        <f>'07'!H28</f>
        <v>185</v>
      </c>
      <c r="P12" s="399">
        <f>'08'!H28</f>
        <v>247</v>
      </c>
      <c r="Q12" s="449">
        <f>'09'!H28</f>
        <v>188</v>
      </c>
      <c r="R12" s="17">
        <f>'10'!G28</f>
        <v>233</v>
      </c>
      <c r="S12" s="17">
        <f>'11'!G28</f>
        <v>219</v>
      </c>
      <c r="T12" s="17">
        <f>'12'!G28</f>
        <v>252</v>
      </c>
      <c r="U12" s="17">
        <f>'13'!G28</f>
        <v>252</v>
      </c>
      <c r="V12" s="17">
        <f>'14'!G28</f>
        <v>252</v>
      </c>
      <c r="W12" s="17">
        <f>'15'!H28</f>
        <v>268</v>
      </c>
      <c r="X12" s="17">
        <f>'16'!H28</f>
        <v>266</v>
      </c>
      <c r="Y12" s="17">
        <f>'17'!H28</f>
        <v>266</v>
      </c>
      <c r="Z12" s="17">
        <f>'18'!H28</f>
        <v>295</v>
      </c>
      <c r="AA12" s="17">
        <f>'19'!H28</f>
        <v>318</v>
      </c>
      <c r="AB12" s="17">
        <f>'20'!H28</f>
        <v>316</v>
      </c>
      <c r="AC12" s="17">
        <f>'21'!H28</f>
        <v>344</v>
      </c>
      <c r="AD12" s="17">
        <f>'22'!H28</f>
        <v>367</v>
      </c>
      <c r="AE12" s="17">
        <f>'23'!AC15</f>
        <v>385</v>
      </c>
      <c r="AF12" s="186">
        <f>'24'!AG13</f>
        <v>410</v>
      </c>
      <c r="AG12" s="186">
        <f>'25_6'!AG13</f>
        <v>417</v>
      </c>
    </row>
    <row r="13" spans="1:33">
      <c r="A13" s="11" t="s">
        <v>56</v>
      </c>
      <c r="B13" s="12" t="s">
        <v>105</v>
      </c>
      <c r="C13" s="38"/>
      <c r="D13" s="38"/>
      <c r="E13" s="38"/>
      <c r="F13" s="38"/>
      <c r="G13" s="38"/>
      <c r="H13" s="18">
        <f>'00'!I131</f>
        <v>60</v>
      </c>
      <c r="I13" s="298">
        <f>'01'!J130</f>
        <v>47</v>
      </c>
      <c r="J13" s="298">
        <f>'02'!J130</f>
        <v>55</v>
      </c>
      <c r="K13" s="18">
        <f>'03'!J130</f>
        <v>54</v>
      </c>
      <c r="L13" s="18">
        <f>'04'!J122</f>
        <v>56</v>
      </c>
      <c r="M13" s="18">
        <f>'05'!I92</f>
        <v>63</v>
      </c>
      <c r="N13" s="18">
        <f>'06'!H29</f>
        <v>68</v>
      </c>
      <c r="O13" s="434">
        <f>'07'!H29</f>
        <v>65</v>
      </c>
      <c r="P13" s="434">
        <f>'08'!H29</f>
        <v>80</v>
      </c>
      <c r="Q13" s="451">
        <f>'09'!H29</f>
        <v>90</v>
      </c>
      <c r="R13" s="18">
        <f>'10'!G29</f>
        <v>94</v>
      </c>
      <c r="S13" s="18">
        <f>'11'!G29</f>
        <v>103</v>
      </c>
      <c r="T13" s="18">
        <f>'12'!G29</f>
        <v>100</v>
      </c>
      <c r="U13" s="18">
        <f>'13'!G29</f>
        <v>108</v>
      </c>
      <c r="V13" s="18">
        <f>'14'!G29</f>
        <v>122</v>
      </c>
      <c r="W13" s="18">
        <f>'15'!H29</f>
        <v>138</v>
      </c>
      <c r="X13" s="18">
        <f>'16'!H29</f>
        <v>158</v>
      </c>
      <c r="Y13" s="18">
        <f>'17'!H29</f>
        <v>169</v>
      </c>
      <c r="Z13" s="18">
        <f>'18'!H29</f>
        <v>200</v>
      </c>
      <c r="AA13" s="18">
        <f>'19'!H29</f>
        <v>221</v>
      </c>
      <c r="AB13" s="18">
        <f>'20'!H29</f>
        <v>235</v>
      </c>
      <c r="AC13" s="18">
        <f>'21'!H29</f>
        <v>234</v>
      </c>
      <c r="AD13" s="18">
        <f>'22'!H29</f>
        <v>285</v>
      </c>
      <c r="AE13" s="18">
        <f>'23'!AC16</f>
        <v>285</v>
      </c>
      <c r="AF13" s="186">
        <f>'24'!AG14</f>
        <v>297</v>
      </c>
      <c r="AG13" s="186">
        <f>'25_6'!AG14</f>
        <v>281</v>
      </c>
    </row>
    <row r="14" spans="1:33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'00'!I132</f>
        <v>350</v>
      </c>
      <c r="I14" s="303">
        <f>'01'!J131</f>
        <v>381</v>
      </c>
      <c r="J14" s="303">
        <f>'02'!J131</f>
        <v>395</v>
      </c>
      <c r="K14" s="20">
        <f>'03'!J131</f>
        <v>454</v>
      </c>
      <c r="L14" s="20">
        <f>'04'!J123</f>
        <v>457</v>
      </c>
      <c r="M14" s="20">
        <f>'05'!I93</f>
        <v>469</v>
      </c>
      <c r="N14" s="20">
        <f>'06'!H30</f>
        <v>426</v>
      </c>
      <c r="O14" s="433">
        <f>'07'!H30</f>
        <v>370</v>
      </c>
      <c r="P14" s="433">
        <f>'08'!H30</f>
        <v>372</v>
      </c>
      <c r="Q14" s="433">
        <f>'09'!H30</f>
        <v>362</v>
      </c>
      <c r="R14" s="20">
        <f>'10'!G30</f>
        <v>388</v>
      </c>
      <c r="S14" s="20">
        <f>'11'!G30</f>
        <v>404</v>
      </c>
      <c r="T14" s="20">
        <f>'12'!G30</f>
        <v>398</v>
      </c>
      <c r="U14" s="20">
        <f>'13'!G30</f>
        <v>400</v>
      </c>
      <c r="V14" s="20">
        <f>'14'!G30</f>
        <v>407</v>
      </c>
      <c r="W14" s="20">
        <f>'15'!H30</f>
        <v>429</v>
      </c>
      <c r="X14" s="20">
        <f>'16'!H30</f>
        <v>447</v>
      </c>
      <c r="Y14" s="20">
        <f>'17'!H30</f>
        <v>478</v>
      </c>
      <c r="Z14" s="20">
        <f>'18'!H30</f>
        <v>531</v>
      </c>
      <c r="AA14" s="20">
        <f>'19'!H30</f>
        <v>570</v>
      </c>
      <c r="AB14" s="20">
        <f>'20'!H30</f>
        <v>548</v>
      </c>
      <c r="AC14" s="20">
        <f>'21'!H30</f>
        <v>541</v>
      </c>
      <c r="AD14" s="20">
        <f>'22'!H30</f>
        <v>574</v>
      </c>
      <c r="AE14" s="20">
        <f>'23'!AC17</f>
        <v>631</v>
      </c>
      <c r="AF14" s="186">
        <f>'24'!AG15</f>
        <v>688</v>
      </c>
      <c r="AG14" s="186">
        <f>'25_6'!AG15</f>
        <v>679</v>
      </c>
    </row>
    <row r="15" spans="1:33">
      <c r="A15" s="2" t="s">
        <v>58</v>
      </c>
      <c r="B15" s="1" t="s">
        <v>6</v>
      </c>
      <c r="H15" s="17">
        <f>'00'!I133</f>
        <v>191</v>
      </c>
      <c r="I15" s="186">
        <f>'01'!J132</f>
        <v>216</v>
      </c>
      <c r="J15" s="186">
        <f>'02'!J132</f>
        <v>214</v>
      </c>
      <c r="K15" s="17">
        <f>'03'!J132</f>
        <v>229</v>
      </c>
      <c r="L15" s="17">
        <f>'04'!J124</f>
        <v>263</v>
      </c>
      <c r="M15" s="17">
        <f>'05'!I94</f>
        <v>263</v>
      </c>
      <c r="N15" s="17">
        <f>'06'!H31</f>
        <v>262</v>
      </c>
      <c r="O15" s="399">
        <f>'07'!H31</f>
        <v>266</v>
      </c>
      <c r="P15" s="399">
        <f>'08'!H31</f>
        <v>272</v>
      </c>
      <c r="Q15" s="399">
        <f>'09'!H31</f>
        <v>280</v>
      </c>
      <c r="R15" s="17">
        <f>'10'!G31</f>
        <v>288</v>
      </c>
      <c r="S15" s="17">
        <f>'11'!G31</f>
        <v>273</v>
      </c>
      <c r="T15" s="17">
        <f>'12'!G31</f>
        <v>274</v>
      </c>
      <c r="U15" s="17">
        <f>'13'!G31</f>
        <v>279</v>
      </c>
      <c r="V15" s="17">
        <f>'14'!G31</f>
        <v>301</v>
      </c>
      <c r="W15" s="17">
        <f>'15'!H31</f>
        <v>328</v>
      </c>
      <c r="X15" s="17">
        <f>'16'!H31</f>
        <v>329</v>
      </c>
      <c r="Y15" s="17">
        <f>'17'!H31</f>
        <v>365</v>
      </c>
      <c r="Z15" s="17">
        <f>'18'!H31</f>
        <v>390</v>
      </c>
      <c r="AA15" s="17">
        <f>'19'!H31</f>
        <v>428</v>
      </c>
      <c r="AB15" s="17">
        <f>'20'!H31</f>
        <v>465</v>
      </c>
      <c r="AC15" s="17">
        <f>'21'!H31</f>
        <v>469</v>
      </c>
      <c r="AD15" s="17">
        <f>'22'!H31</f>
        <v>481</v>
      </c>
      <c r="AE15" s="17">
        <f>'23'!AC18</f>
        <v>537</v>
      </c>
      <c r="AF15" s="186">
        <f>'24'!AG16</f>
        <v>608</v>
      </c>
      <c r="AG15" s="186">
        <f>'25_6'!AG16</f>
        <v>649</v>
      </c>
    </row>
    <row r="16" spans="1:33">
      <c r="A16" s="2" t="s">
        <v>59</v>
      </c>
      <c r="B16" s="1" t="s">
        <v>7</v>
      </c>
      <c r="H16" s="17">
        <f>'00'!I134</f>
        <v>111</v>
      </c>
      <c r="I16" s="186">
        <f>'01'!J133</f>
        <v>77</v>
      </c>
      <c r="J16" s="186">
        <f>'02'!J133</f>
        <v>109</v>
      </c>
      <c r="K16" s="17">
        <f>'03'!J133</f>
        <v>97</v>
      </c>
      <c r="L16" s="17">
        <f>'04'!J125</f>
        <v>88</v>
      </c>
      <c r="M16" s="17">
        <f>'05'!I95</f>
        <v>125</v>
      </c>
      <c r="N16" s="17">
        <f>'06'!H32</f>
        <v>147</v>
      </c>
      <c r="O16" s="399">
        <f>'07'!H32</f>
        <v>164</v>
      </c>
      <c r="P16" s="399">
        <f>'08'!H32</f>
        <v>157</v>
      </c>
      <c r="Q16" s="399">
        <f>'09'!H32</f>
        <v>152</v>
      </c>
      <c r="R16" s="17">
        <f>'10'!G32</f>
        <v>161</v>
      </c>
      <c r="S16" s="17">
        <f>'11'!G32</f>
        <v>166</v>
      </c>
      <c r="T16" s="17">
        <f>'12'!G32</f>
        <v>142</v>
      </c>
      <c r="U16" s="17">
        <f>'13'!G32</f>
        <v>136</v>
      </c>
      <c r="V16" s="17">
        <f>'14'!G32</f>
        <v>154</v>
      </c>
      <c r="W16" s="17">
        <f>'15'!H32</f>
        <v>157</v>
      </c>
      <c r="X16" s="17">
        <f>'16'!H32</f>
        <v>171</v>
      </c>
      <c r="Y16" s="17">
        <f>'17'!H32</f>
        <v>204</v>
      </c>
      <c r="Z16" s="17">
        <f>'18'!H32</f>
        <v>254</v>
      </c>
      <c r="AA16" s="17">
        <f>'19'!H32</f>
        <v>269</v>
      </c>
      <c r="AB16" s="17">
        <f>'20'!H32</f>
        <v>205</v>
      </c>
      <c r="AC16" s="17">
        <f>'21'!H32</f>
        <v>211</v>
      </c>
      <c r="AD16" s="17">
        <f>'22'!H32</f>
        <v>242</v>
      </c>
      <c r="AE16" s="17">
        <f>'23'!AC19</f>
        <v>237</v>
      </c>
      <c r="AF16" s="186">
        <f>'24'!AG17</f>
        <v>246</v>
      </c>
      <c r="AG16" s="186">
        <f>'25_6'!AG17</f>
        <v>255</v>
      </c>
    </row>
    <row r="17" spans="1:33">
      <c r="A17" s="2" t="s">
        <v>60</v>
      </c>
      <c r="B17" s="1" t="s">
        <v>8</v>
      </c>
      <c r="H17" s="17">
        <f>'00'!I135</f>
        <v>122</v>
      </c>
      <c r="I17" s="186">
        <f>'01'!J134</f>
        <v>103</v>
      </c>
      <c r="J17" s="186">
        <f>'02'!J134</f>
        <v>115</v>
      </c>
      <c r="K17" s="17">
        <f>'03'!J134</f>
        <v>105</v>
      </c>
      <c r="L17" s="17">
        <f>'04'!J126</f>
        <v>120</v>
      </c>
      <c r="M17" s="17">
        <f>'05'!I96</f>
        <v>132</v>
      </c>
      <c r="N17" s="17">
        <f>'06'!H33</f>
        <v>161</v>
      </c>
      <c r="O17" s="399">
        <f>'07'!H33</f>
        <v>176</v>
      </c>
      <c r="P17" s="399">
        <f>'08'!H33</f>
        <v>171</v>
      </c>
      <c r="Q17" s="399">
        <f>'09'!H33</f>
        <v>169</v>
      </c>
      <c r="R17" s="17">
        <f>'10'!G33</f>
        <v>171</v>
      </c>
      <c r="S17" s="17">
        <f>'11'!G33</f>
        <v>156</v>
      </c>
      <c r="T17" s="17">
        <f>'12'!G33</f>
        <v>163</v>
      </c>
      <c r="U17" s="17">
        <f>'13'!G33</f>
        <v>172</v>
      </c>
      <c r="V17" s="17">
        <f>'14'!G33</f>
        <v>159</v>
      </c>
      <c r="W17" s="17">
        <f>'15'!H33</f>
        <v>166</v>
      </c>
      <c r="X17" s="17">
        <f>'16'!H33</f>
        <v>163</v>
      </c>
      <c r="Y17" s="17">
        <f>'17'!H33</f>
        <v>180</v>
      </c>
      <c r="Z17" s="17">
        <f>'18'!H33</f>
        <v>207</v>
      </c>
      <c r="AA17" s="17">
        <f>'19'!H33</f>
        <v>226</v>
      </c>
      <c r="AB17" s="17">
        <f>'20'!H33</f>
        <v>231</v>
      </c>
      <c r="AC17" s="17">
        <f>'21'!H33</f>
        <v>222</v>
      </c>
      <c r="AD17" s="17">
        <f>'22'!H33</f>
        <v>283</v>
      </c>
      <c r="AE17" s="17">
        <f>'23'!AC20</f>
        <v>399</v>
      </c>
      <c r="AF17" s="186">
        <f>'24'!AG18</f>
        <v>424</v>
      </c>
      <c r="AG17" s="186">
        <f>'25_6'!AG18</f>
        <v>419</v>
      </c>
    </row>
    <row r="18" spans="1:33">
      <c r="A18" s="2" t="s">
        <v>61</v>
      </c>
      <c r="B18" s="1" t="s">
        <v>9</v>
      </c>
      <c r="H18" s="17">
        <f>'00'!I136</f>
        <v>39</v>
      </c>
      <c r="I18" s="186">
        <f>'01'!J135</f>
        <v>41</v>
      </c>
      <c r="J18" s="186">
        <f>'02'!J135</f>
        <v>59</v>
      </c>
      <c r="K18" s="17">
        <f>'03'!J135</f>
        <v>55</v>
      </c>
      <c r="L18" s="17">
        <f>'04'!J127</f>
        <v>58</v>
      </c>
      <c r="M18" s="17">
        <f>'05'!I97</f>
        <v>56</v>
      </c>
      <c r="N18" s="17">
        <f>'06'!H34</f>
        <v>45</v>
      </c>
      <c r="O18" s="399">
        <f>'07'!H34</f>
        <v>33</v>
      </c>
      <c r="P18" s="399">
        <f>'08'!H34</f>
        <v>37</v>
      </c>
      <c r="Q18" s="399">
        <f>'09'!H34</f>
        <v>37</v>
      </c>
      <c r="R18" s="17">
        <f>'10'!G34</f>
        <v>39</v>
      </c>
      <c r="S18" s="17">
        <f>'11'!G34</f>
        <v>42</v>
      </c>
      <c r="T18" s="17">
        <f>'12'!G34</f>
        <v>59</v>
      </c>
      <c r="U18" s="17">
        <f>'13'!G34</f>
        <v>54</v>
      </c>
      <c r="V18" s="17">
        <f>'14'!G34</f>
        <v>48</v>
      </c>
      <c r="W18" s="17">
        <f>'15'!H34</f>
        <v>47</v>
      </c>
      <c r="X18" s="17">
        <f>'16'!H34</f>
        <v>49</v>
      </c>
      <c r="Y18" s="17">
        <f>'17'!H34</f>
        <v>69</v>
      </c>
      <c r="Z18" s="17">
        <f>'18'!H34</f>
        <v>42</v>
      </c>
      <c r="AA18" s="17">
        <f>'19'!H34</f>
        <v>40</v>
      </c>
      <c r="AB18" s="17">
        <f>'20'!H34</f>
        <v>51</v>
      </c>
      <c r="AC18" s="17">
        <f>'21'!H34</f>
        <v>44</v>
      </c>
      <c r="AD18" s="17">
        <f>'22'!H34</f>
        <v>50</v>
      </c>
      <c r="AE18" s="17">
        <f>'23'!AC21</f>
        <v>73</v>
      </c>
      <c r="AF18" s="186">
        <f>'24'!AG19</f>
        <v>69</v>
      </c>
      <c r="AG18" s="186">
        <f>'25_6'!AG19</f>
        <v>84</v>
      </c>
    </row>
    <row r="19" spans="1:33">
      <c r="A19" s="2" t="s">
        <v>62</v>
      </c>
      <c r="B19" s="1" t="s">
        <v>10</v>
      </c>
      <c r="H19" s="17">
        <f>'00'!I137</f>
        <v>155</v>
      </c>
      <c r="I19" s="186">
        <f>'01'!J136</f>
        <v>129</v>
      </c>
      <c r="J19" s="186">
        <f>'02'!J136</f>
        <v>113</v>
      </c>
      <c r="K19" s="17">
        <f>'03'!J136</f>
        <v>106</v>
      </c>
      <c r="L19" s="17">
        <f>'04'!J128</f>
        <v>99</v>
      </c>
      <c r="M19" s="17">
        <f>'05'!I98</f>
        <v>107</v>
      </c>
      <c r="N19" s="17">
        <f>'06'!H35</f>
        <v>108</v>
      </c>
      <c r="O19" s="399">
        <f>'07'!H35</f>
        <v>97</v>
      </c>
      <c r="P19" s="399">
        <f>'08'!H35</f>
        <v>88</v>
      </c>
      <c r="Q19" s="399">
        <f>'09'!H35</f>
        <v>91</v>
      </c>
      <c r="R19" s="17">
        <f>'10'!G35</f>
        <v>60</v>
      </c>
      <c r="S19" s="17">
        <f>'11'!G35</f>
        <v>38</v>
      </c>
      <c r="T19" s="17">
        <f>'12'!G35</f>
        <v>29</v>
      </c>
      <c r="U19" s="17">
        <f>'13'!G35</f>
        <v>35</v>
      </c>
      <c r="V19" s="17">
        <f>'14'!G35</f>
        <v>50</v>
      </c>
      <c r="W19" s="17">
        <f>'15'!H35</f>
        <v>58</v>
      </c>
      <c r="X19" s="17">
        <f>'16'!H35</f>
        <v>61</v>
      </c>
      <c r="Y19" s="17">
        <f>'17'!H35</f>
        <v>61</v>
      </c>
      <c r="Z19" s="17">
        <f>'18'!H35</f>
        <v>71</v>
      </c>
      <c r="AA19" s="17">
        <f>'19'!H35</f>
        <v>108</v>
      </c>
      <c r="AB19" s="17">
        <f>'20'!H35</f>
        <v>107</v>
      </c>
      <c r="AC19" s="17">
        <f>'21'!H35</f>
        <v>102</v>
      </c>
      <c r="AD19" s="17">
        <f>'22'!H35</f>
        <v>79</v>
      </c>
      <c r="AE19" s="17">
        <f>'23'!AC22</f>
        <v>82</v>
      </c>
      <c r="AF19" s="186">
        <f>'24'!AG20</f>
        <v>92</v>
      </c>
      <c r="AG19" s="186">
        <f>'25_6'!AG20</f>
        <v>95</v>
      </c>
    </row>
    <row r="20" spans="1:33">
      <c r="A20" s="2" t="s">
        <v>63</v>
      </c>
      <c r="B20" s="1" t="s">
        <v>11</v>
      </c>
      <c r="H20" s="17">
        <f>'00'!I138</f>
        <v>54</v>
      </c>
      <c r="I20" s="186">
        <f>'01'!J137</f>
        <v>54</v>
      </c>
      <c r="J20" s="186">
        <f>'02'!J137</f>
        <v>50</v>
      </c>
      <c r="K20" s="17">
        <f>'03'!J137</f>
        <v>58</v>
      </c>
      <c r="L20" s="17">
        <f>'04'!J129</f>
        <v>58</v>
      </c>
      <c r="M20" s="17">
        <f>'05'!I99</f>
        <v>58</v>
      </c>
      <c r="N20" s="17">
        <f>'06'!H36</f>
        <v>58</v>
      </c>
      <c r="O20" s="399">
        <f>'07'!H36</f>
        <v>66</v>
      </c>
      <c r="P20" s="399">
        <f>'08'!H36</f>
        <v>71</v>
      </c>
      <c r="Q20" s="399">
        <f>'09'!H36</f>
        <v>84</v>
      </c>
      <c r="R20" s="17">
        <f>'10'!G36</f>
        <v>77</v>
      </c>
      <c r="S20" s="17">
        <f>'11'!G36</f>
        <v>83</v>
      </c>
      <c r="T20" s="17">
        <f>'12'!G36</f>
        <v>80</v>
      </c>
      <c r="U20" s="17">
        <f>'13'!G36</f>
        <v>79</v>
      </c>
      <c r="V20" s="17">
        <f>'14'!G36</f>
        <v>90</v>
      </c>
      <c r="W20" s="17">
        <f>'15'!H36</f>
        <v>87</v>
      </c>
      <c r="X20" s="17">
        <f>'16'!H36</f>
        <v>82</v>
      </c>
      <c r="Y20" s="17">
        <f>'17'!H36</f>
        <v>84</v>
      </c>
      <c r="Z20" s="17">
        <f>'18'!H36</f>
        <v>83</v>
      </c>
      <c r="AA20" s="17">
        <f>'19'!H36</f>
        <v>86</v>
      </c>
      <c r="AB20" s="17">
        <f>'20'!H36</f>
        <v>87</v>
      </c>
      <c r="AC20" s="17">
        <f>'21'!H36</f>
        <v>101</v>
      </c>
      <c r="AD20" s="17">
        <f>'22'!H36</f>
        <v>102</v>
      </c>
      <c r="AE20" s="17">
        <f>'23'!AC23</f>
        <v>104</v>
      </c>
      <c r="AF20" s="186">
        <f>'24'!AG21</f>
        <v>112</v>
      </c>
      <c r="AG20" s="186">
        <f>'25_6'!AG21</f>
        <v>120</v>
      </c>
    </row>
    <row r="21" spans="1:33">
      <c r="A21" s="2" t="s">
        <v>64</v>
      </c>
      <c r="B21" s="1" t="s">
        <v>12</v>
      </c>
      <c r="H21" s="17">
        <f>'00'!I139</f>
        <v>6</v>
      </c>
      <c r="I21" s="186">
        <f>'01'!J138</f>
        <v>6</v>
      </c>
      <c r="J21" s="186">
        <f>'02'!J138</f>
        <v>5</v>
      </c>
      <c r="K21" s="17">
        <f>'03'!J138</f>
        <v>6</v>
      </c>
      <c r="L21" s="17">
        <f>'04'!J130</f>
        <v>8</v>
      </c>
      <c r="M21" s="17">
        <f>'05'!I100</f>
        <v>2</v>
      </c>
      <c r="N21" s="17">
        <f>'06'!H37</f>
        <v>11</v>
      </c>
      <c r="O21" s="399">
        <f>'07'!H37</f>
        <v>9</v>
      </c>
      <c r="P21" s="399">
        <f>'08'!H37</f>
        <v>9</v>
      </c>
      <c r="Q21" s="399">
        <f>'09'!H37</f>
        <v>21</v>
      </c>
      <c r="R21" s="17">
        <f>'10'!G37</f>
        <v>14</v>
      </c>
      <c r="S21" s="17">
        <f>'11'!G37</f>
        <v>18</v>
      </c>
      <c r="T21" s="17">
        <f>'12'!G37</f>
        <v>17</v>
      </c>
      <c r="U21" s="17">
        <f>'13'!G37</f>
        <v>19</v>
      </c>
      <c r="V21" s="17">
        <f>'14'!G37</f>
        <v>20</v>
      </c>
      <c r="W21" s="17">
        <f>'15'!H37</f>
        <v>28</v>
      </c>
      <c r="X21" s="17">
        <f>'16'!H37</f>
        <v>56</v>
      </c>
      <c r="Y21" s="17">
        <f>'17'!H37</f>
        <v>61</v>
      </c>
      <c r="Z21" s="17">
        <f>'18'!H37</f>
        <v>56</v>
      </c>
      <c r="AA21" s="17">
        <f>'19'!H37</f>
        <v>31</v>
      </c>
      <c r="AB21" s="17">
        <f>'20'!H37</f>
        <v>50</v>
      </c>
      <c r="AC21" s="17">
        <f>'21'!H37</f>
        <v>45</v>
      </c>
      <c r="AD21" s="17">
        <f>'22'!H37</f>
        <v>47</v>
      </c>
      <c r="AE21" s="17">
        <f>'23'!AC24</f>
        <v>35</v>
      </c>
      <c r="AF21" s="186">
        <f>'24'!AG22</f>
        <v>41</v>
      </c>
      <c r="AG21" s="186">
        <f>'25_6'!AG22</f>
        <v>51</v>
      </c>
    </row>
    <row r="22" spans="1:33">
      <c r="A22" s="2" t="s">
        <v>65</v>
      </c>
      <c r="B22" s="1" t="s">
        <v>13</v>
      </c>
      <c r="H22" s="17">
        <f>'00'!I140</f>
        <v>96</v>
      </c>
      <c r="I22" s="186">
        <f>'01'!J139</f>
        <v>137</v>
      </c>
      <c r="J22" s="186">
        <f>'02'!J139</f>
        <v>150</v>
      </c>
      <c r="K22" s="17">
        <f>'03'!J139</f>
        <v>149</v>
      </c>
      <c r="L22" s="17">
        <f>'04'!J131</f>
        <v>115</v>
      </c>
      <c r="M22" s="17">
        <f>'05'!I101</f>
        <v>92</v>
      </c>
      <c r="N22" s="17">
        <f>'06'!H38</f>
        <v>82</v>
      </c>
      <c r="O22" s="399">
        <f>'07'!H38</f>
        <v>77</v>
      </c>
      <c r="P22" s="399">
        <f>'08'!H38</f>
        <v>79</v>
      </c>
      <c r="Q22" s="399">
        <f>'09'!H38</f>
        <v>84</v>
      </c>
      <c r="R22" s="17">
        <f>'10'!G38</f>
        <v>82</v>
      </c>
      <c r="S22" s="17">
        <f>'11'!G38</f>
        <v>78</v>
      </c>
      <c r="T22" s="17">
        <f>'12'!G38</f>
        <v>80</v>
      </c>
      <c r="U22" s="17">
        <f>'13'!G38</f>
        <v>75</v>
      </c>
      <c r="V22" s="17">
        <f>'14'!G38</f>
        <v>83</v>
      </c>
      <c r="W22" s="17">
        <f>'15'!H38</f>
        <v>80</v>
      </c>
      <c r="X22" s="17">
        <f>'16'!H38</f>
        <v>91</v>
      </c>
      <c r="Y22" s="17">
        <f>'17'!H38</f>
        <v>165</v>
      </c>
      <c r="Z22" s="17">
        <f>'18'!H38</f>
        <v>130</v>
      </c>
      <c r="AA22" s="17">
        <f>'19'!H38</f>
        <v>164</v>
      </c>
      <c r="AB22" s="17">
        <f>'20'!H38</f>
        <v>164</v>
      </c>
      <c r="AC22" s="17">
        <f>'21'!H38</f>
        <v>196</v>
      </c>
      <c r="AD22" s="17">
        <f>'22'!H38</f>
        <v>207</v>
      </c>
      <c r="AE22" s="17">
        <f>'23'!AC25</f>
        <v>217</v>
      </c>
      <c r="AF22" s="186">
        <f>'24'!AG23</f>
        <v>246</v>
      </c>
      <c r="AG22" s="186">
        <f>'25_6'!AG23</f>
        <v>236</v>
      </c>
    </row>
    <row r="23" spans="1:33">
      <c r="A23" s="2" t="s">
        <v>66</v>
      </c>
      <c r="B23" s="1" t="s">
        <v>14</v>
      </c>
      <c r="H23" s="17">
        <f>'00'!I141</f>
        <v>185</v>
      </c>
      <c r="I23" s="186">
        <f>'01'!J140</f>
        <v>174</v>
      </c>
      <c r="J23" s="186">
        <f>'02'!J140</f>
        <v>225</v>
      </c>
      <c r="K23" s="17">
        <f>'03'!J140</f>
        <v>239</v>
      </c>
      <c r="L23" s="17">
        <f>'04'!J132</f>
        <v>230</v>
      </c>
      <c r="M23" s="17">
        <f>'05'!I102</f>
        <v>241</v>
      </c>
      <c r="N23" s="17">
        <f>'06'!H39</f>
        <v>191</v>
      </c>
      <c r="O23" s="399">
        <f>'07'!H39</f>
        <v>208</v>
      </c>
      <c r="P23" s="399">
        <f>'08'!H39</f>
        <v>214</v>
      </c>
      <c r="Q23" s="399">
        <f>'09'!H39</f>
        <v>220</v>
      </c>
      <c r="R23" s="17">
        <f>'10'!G39</f>
        <v>224</v>
      </c>
      <c r="S23" s="17">
        <f>'11'!G39</f>
        <v>230</v>
      </c>
      <c r="T23" s="17">
        <f>'12'!G39</f>
        <v>240</v>
      </c>
      <c r="U23" s="17">
        <f>'13'!G39</f>
        <v>245</v>
      </c>
      <c r="V23" s="17">
        <f>'14'!G39</f>
        <v>254</v>
      </c>
      <c r="W23" s="17">
        <f>'15'!H39</f>
        <v>265</v>
      </c>
      <c r="X23" s="17">
        <f>'16'!H39</f>
        <v>267</v>
      </c>
      <c r="Y23" s="17">
        <f>'17'!H39</f>
        <v>269</v>
      </c>
      <c r="Z23" s="17">
        <f>'18'!H39</f>
        <v>316</v>
      </c>
      <c r="AA23" s="17">
        <f>'19'!H39</f>
        <v>318</v>
      </c>
      <c r="AB23" s="17">
        <f>'20'!H39</f>
        <v>317</v>
      </c>
      <c r="AC23" s="17">
        <f>'21'!H39</f>
        <v>328</v>
      </c>
      <c r="AD23" s="17">
        <f>'22'!H39</f>
        <v>349</v>
      </c>
      <c r="AE23" s="17">
        <f>'23'!AC26</f>
        <v>369</v>
      </c>
      <c r="AF23" s="186">
        <f>'24'!AG24</f>
        <v>370</v>
      </c>
      <c r="AG23" s="186">
        <f>'25_6'!AG24</f>
        <v>403</v>
      </c>
    </row>
    <row r="24" spans="1:33">
      <c r="A24" s="2" t="s">
        <v>67</v>
      </c>
      <c r="B24" s="1" t="s">
        <v>15</v>
      </c>
      <c r="H24" s="17">
        <f>'00'!I142</f>
        <v>17</v>
      </c>
      <c r="I24" s="186">
        <f>'01'!J141</f>
        <v>13</v>
      </c>
      <c r="J24" s="186">
        <f>'02'!J141</f>
        <v>26</v>
      </c>
      <c r="K24" s="17">
        <f>'03'!J141</f>
        <v>25</v>
      </c>
      <c r="L24" s="17">
        <f>'04'!J133</f>
        <v>17</v>
      </c>
      <c r="M24" s="17">
        <f>'05'!I103</f>
        <v>16</v>
      </c>
      <c r="N24" s="17">
        <f>'06'!H40</f>
        <v>19</v>
      </c>
      <c r="O24" s="399">
        <f>'07'!H40</f>
        <v>18</v>
      </c>
      <c r="P24" s="399">
        <f>'08'!H40</f>
        <v>16</v>
      </c>
      <c r="Q24" s="399">
        <f>'09'!H40</f>
        <v>20</v>
      </c>
      <c r="R24" s="17">
        <f>'10'!G40</f>
        <v>19</v>
      </c>
      <c r="S24" s="17">
        <f>'11'!G40</f>
        <v>13</v>
      </c>
      <c r="T24" s="17">
        <f>'12'!G40</f>
        <v>25</v>
      </c>
      <c r="U24" s="17">
        <f>'13'!G40</f>
        <v>42</v>
      </c>
      <c r="V24" s="17">
        <f>'14'!G40</f>
        <v>52</v>
      </c>
      <c r="W24" s="17">
        <f>'15'!H40</f>
        <v>45</v>
      </c>
      <c r="X24" s="17">
        <f>'16'!H40</f>
        <v>46</v>
      </c>
      <c r="Y24" s="17">
        <f>'17'!H40</f>
        <v>39</v>
      </c>
      <c r="Z24" s="17">
        <f>'18'!H40</f>
        <v>52</v>
      </c>
      <c r="AA24" s="17">
        <f>'19'!H40</f>
        <v>60</v>
      </c>
      <c r="AB24" s="17">
        <f>'20'!H40</f>
        <v>53</v>
      </c>
      <c r="AC24" s="17">
        <f>'21'!H40</f>
        <v>59</v>
      </c>
      <c r="AD24" s="17">
        <f>'22'!H40</f>
        <v>72</v>
      </c>
      <c r="AE24" s="17">
        <f>'23'!AC27</f>
        <v>81</v>
      </c>
      <c r="AF24" s="186">
        <f>'24'!AG25</f>
        <v>75</v>
      </c>
      <c r="AG24" s="186">
        <f>'25_6'!AG25</f>
        <v>75</v>
      </c>
    </row>
    <row r="25" spans="1:33">
      <c r="A25" s="2" t="s">
        <v>68</v>
      </c>
      <c r="B25" s="1" t="s">
        <v>16</v>
      </c>
      <c r="H25" s="17">
        <f>'00'!I143</f>
        <v>21</v>
      </c>
      <c r="I25" s="186">
        <f>'01'!J142</f>
        <v>21</v>
      </c>
      <c r="J25" s="186">
        <f>'02'!J142</f>
        <v>37</v>
      </c>
      <c r="K25" s="17">
        <f>'03'!J142</f>
        <v>49</v>
      </c>
      <c r="L25" s="17">
        <f>'04'!J134</f>
        <v>44</v>
      </c>
      <c r="M25" s="17">
        <f>'05'!I104</f>
        <v>55</v>
      </c>
      <c r="N25" s="17">
        <f>'06'!H41</f>
        <v>39</v>
      </c>
      <c r="O25" s="399">
        <f>'07'!H41</f>
        <v>41</v>
      </c>
      <c r="P25" s="399">
        <f>'08'!H41</f>
        <v>46</v>
      </c>
      <c r="Q25" s="399">
        <f>'09'!H41</f>
        <v>40</v>
      </c>
      <c r="R25" s="17">
        <f>'10'!G41</f>
        <v>38</v>
      </c>
      <c r="S25" s="17">
        <f>'11'!G41</f>
        <v>38</v>
      </c>
      <c r="T25" s="17">
        <f>'12'!G41</f>
        <v>34</v>
      </c>
      <c r="U25" s="17">
        <f>'13'!G41</f>
        <v>37</v>
      </c>
      <c r="V25" s="17">
        <f>'14'!G41</f>
        <v>37</v>
      </c>
      <c r="W25" s="17">
        <f>'15'!H41</f>
        <v>37</v>
      </c>
      <c r="X25" s="17">
        <f>'16'!H41</f>
        <v>44</v>
      </c>
      <c r="Y25" s="17">
        <f>'17'!H41</f>
        <v>50</v>
      </c>
      <c r="Z25" s="17">
        <f>'18'!H41</f>
        <v>50</v>
      </c>
      <c r="AA25" s="17">
        <f>'19'!H41</f>
        <v>62</v>
      </c>
      <c r="AB25" s="17">
        <f>'20'!H41</f>
        <v>56</v>
      </c>
      <c r="AC25" s="17">
        <f>'21'!H41</f>
        <v>54</v>
      </c>
      <c r="AD25" s="17">
        <f>'22'!H41</f>
        <v>66</v>
      </c>
      <c r="AE25" s="17">
        <f>'23'!AC28</f>
        <v>72</v>
      </c>
      <c r="AF25" s="186">
        <f>'24'!AG26</f>
        <v>79</v>
      </c>
      <c r="AG25" s="186">
        <f>'25_6'!AG26</f>
        <v>73</v>
      </c>
    </row>
    <row r="26" spans="1:33">
      <c r="A26" s="2" t="s">
        <v>69</v>
      </c>
      <c r="B26" s="1" t="s">
        <v>17</v>
      </c>
      <c r="H26" s="17">
        <f>'00'!I144</f>
        <v>39</v>
      </c>
      <c r="I26" s="186">
        <f>'01'!J143</f>
        <v>40</v>
      </c>
      <c r="J26" s="186">
        <f>'02'!J143</f>
        <v>41</v>
      </c>
      <c r="K26" s="17">
        <f>'03'!J143</f>
        <v>35</v>
      </c>
      <c r="L26" s="17">
        <f>'04'!J135</f>
        <v>35</v>
      </c>
      <c r="M26" s="17">
        <f>'05'!I105</f>
        <v>36</v>
      </c>
      <c r="N26" s="17">
        <f>'06'!H42</f>
        <v>33</v>
      </c>
      <c r="O26" s="399">
        <f>'07'!H42</f>
        <v>40</v>
      </c>
      <c r="P26" s="399">
        <f>'08'!H42</f>
        <v>47</v>
      </c>
      <c r="Q26" s="399">
        <f>'09'!H42</f>
        <v>59</v>
      </c>
      <c r="R26" s="17">
        <f>'10'!G42</f>
        <v>64</v>
      </c>
      <c r="S26" s="17">
        <f>'11'!G42</f>
        <v>73</v>
      </c>
      <c r="T26" s="17">
        <f>'12'!G42</f>
        <v>84</v>
      </c>
      <c r="U26" s="17">
        <f>'13'!G42</f>
        <v>84</v>
      </c>
      <c r="V26" s="17">
        <f>'14'!G42</f>
        <v>83</v>
      </c>
      <c r="W26" s="17">
        <f>'15'!H42</f>
        <v>122</v>
      </c>
      <c r="X26" s="17">
        <f>'16'!H42</f>
        <v>122</v>
      </c>
      <c r="Y26" s="17">
        <f>'17'!H42</f>
        <v>138</v>
      </c>
      <c r="Z26" s="17">
        <f>'18'!H42</f>
        <v>136</v>
      </c>
      <c r="AA26" s="17">
        <f>'19'!H42</f>
        <v>136</v>
      </c>
      <c r="AB26" s="17">
        <f>'20'!H42</f>
        <v>116</v>
      </c>
      <c r="AC26" s="17">
        <f>'21'!H42</f>
        <v>107</v>
      </c>
      <c r="AD26" s="17">
        <f>'22'!H42</f>
        <v>106</v>
      </c>
      <c r="AE26" s="17">
        <f>'23'!AC29</f>
        <v>102</v>
      </c>
      <c r="AF26" s="186">
        <f>'24'!AG27</f>
        <v>100</v>
      </c>
      <c r="AG26" s="186">
        <f>'25_6'!AG27</f>
        <v>99</v>
      </c>
    </row>
    <row r="27" spans="1:33">
      <c r="A27" s="2" t="s">
        <v>70</v>
      </c>
      <c r="B27" s="1" t="s">
        <v>18</v>
      </c>
      <c r="H27" s="17">
        <f>'00'!I145</f>
        <v>8</v>
      </c>
      <c r="I27" s="186">
        <f>'01'!J144</f>
        <v>20</v>
      </c>
      <c r="J27" s="186">
        <f>'02'!J144</f>
        <v>24</v>
      </c>
      <c r="K27" s="17">
        <f>'03'!J144</f>
        <v>18</v>
      </c>
      <c r="L27" s="17">
        <f>'04'!J136</f>
        <v>17</v>
      </c>
      <c r="M27" s="17">
        <f>'05'!I106</f>
        <v>24</v>
      </c>
      <c r="N27" s="17">
        <f>'06'!H43</f>
        <v>51</v>
      </c>
      <c r="O27" s="399">
        <f>'07'!H43</f>
        <v>48</v>
      </c>
      <c r="P27" s="399">
        <f>'08'!H43</f>
        <v>48</v>
      </c>
      <c r="Q27" s="399">
        <f>'09'!H43</f>
        <v>19</v>
      </c>
      <c r="R27" s="17">
        <f>'10'!G43</f>
        <v>28</v>
      </c>
      <c r="S27" s="17">
        <f>'11'!G43</f>
        <v>31</v>
      </c>
      <c r="T27" s="17">
        <f>'12'!G43</f>
        <v>35</v>
      </c>
      <c r="U27" s="17">
        <f>'13'!G43</f>
        <v>45</v>
      </c>
      <c r="V27" s="17">
        <f>'14'!G43</f>
        <v>50</v>
      </c>
      <c r="W27" s="17">
        <f>'15'!H43</f>
        <v>71</v>
      </c>
      <c r="X27" s="17">
        <f>'16'!H43</f>
        <v>83</v>
      </c>
      <c r="Y27" s="17">
        <f>'17'!H43</f>
        <v>96</v>
      </c>
      <c r="Z27" s="17">
        <f>'18'!H43</f>
        <v>118</v>
      </c>
      <c r="AA27" s="17">
        <f>'19'!H43</f>
        <v>109</v>
      </c>
      <c r="AB27" s="17">
        <f>'20'!H43</f>
        <v>109</v>
      </c>
      <c r="AC27" s="17">
        <f>'21'!H43</f>
        <v>115</v>
      </c>
      <c r="AD27" s="17">
        <f>'22'!H43</f>
        <v>135</v>
      </c>
      <c r="AE27" s="17">
        <f>'23'!AC30</f>
        <v>126</v>
      </c>
      <c r="AF27" s="186">
        <f>'24'!AG28</f>
        <v>141</v>
      </c>
      <c r="AG27" s="186">
        <f>'25_6'!AG28</f>
        <v>153</v>
      </c>
    </row>
    <row r="28" spans="1:33">
      <c r="A28" s="2" t="s">
        <v>71</v>
      </c>
      <c r="B28" s="1" t="s">
        <v>19</v>
      </c>
      <c r="H28" s="17">
        <f>'00'!I146</f>
        <v>26</v>
      </c>
      <c r="I28" s="186">
        <f>'01'!J145</f>
        <v>33</v>
      </c>
      <c r="J28" s="186">
        <f>'02'!J145</f>
        <v>29</v>
      </c>
      <c r="K28" s="17">
        <f>'03'!J145</f>
        <v>30</v>
      </c>
      <c r="L28" s="17">
        <f>'04'!J137</f>
        <v>36</v>
      </c>
      <c r="M28" s="17">
        <f>'05'!I107</f>
        <v>38</v>
      </c>
      <c r="N28" s="17">
        <f>'06'!H44</f>
        <v>36</v>
      </c>
      <c r="O28" s="399">
        <f>'07'!H44</f>
        <v>56</v>
      </c>
      <c r="P28" s="399">
        <f>'08'!H44</f>
        <v>51</v>
      </c>
      <c r="Q28" s="399">
        <f>'09'!H44</f>
        <v>57</v>
      </c>
      <c r="R28" s="17">
        <f>'10'!G44</f>
        <v>65</v>
      </c>
      <c r="S28" s="17">
        <f>'11'!G44</f>
        <v>83</v>
      </c>
      <c r="T28" s="17">
        <f>'12'!G44</f>
        <v>102</v>
      </c>
      <c r="U28" s="17">
        <f>'13'!G44</f>
        <v>80</v>
      </c>
      <c r="V28" s="17">
        <f>'14'!G44</f>
        <v>76</v>
      </c>
      <c r="W28" s="17">
        <f>'15'!H44</f>
        <v>82</v>
      </c>
      <c r="X28" s="17">
        <f>'16'!H44</f>
        <v>92</v>
      </c>
      <c r="Y28" s="17">
        <f>'17'!H44</f>
        <v>92</v>
      </c>
      <c r="Z28" s="17">
        <f>'18'!H44</f>
        <v>115</v>
      </c>
      <c r="AA28" s="17">
        <f>'19'!H44</f>
        <v>121</v>
      </c>
      <c r="AB28" s="17">
        <f>'20'!H44</f>
        <v>119</v>
      </c>
      <c r="AC28" s="17">
        <f>'21'!H44</f>
        <v>91</v>
      </c>
      <c r="AD28" s="17">
        <f>'22'!H44</f>
        <v>106</v>
      </c>
      <c r="AE28" s="17">
        <f>'23'!AC31</f>
        <v>126</v>
      </c>
      <c r="AF28" s="186">
        <f>'24'!AG29</f>
        <v>145</v>
      </c>
      <c r="AG28" s="186">
        <f>'25_6'!AG29</f>
        <v>148</v>
      </c>
    </row>
    <row r="29" spans="1:33">
      <c r="A29" s="2" t="s">
        <v>72</v>
      </c>
      <c r="B29" s="1" t="s">
        <v>20</v>
      </c>
      <c r="H29" s="17">
        <f>'00'!I147</f>
        <v>23</v>
      </c>
      <c r="I29" s="186">
        <f>'01'!J146</f>
        <v>26</v>
      </c>
      <c r="J29" s="186">
        <f>'02'!J146</f>
        <v>30</v>
      </c>
      <c r="K29" s="17">
        <f>'03'!J146</f>
        <v>25</v>
      </c>
      <c r="L29" s="17">
        <f>'04'!J138</f>
        <v>23</v>
      </c>
      <c r="M29" s="17">
        <f>'05'!I108</f>
        <v>22</v>
      </c>
      <c r="N29" s="17">
        <f>'06'!H45</f>
        <v>29</v>
      </c>
      <c r="O29" s="399">
        <f>'07'!H45</f>
        <v>28</v>
      </c>
      <c r="P29" s="399">
        <f>'08'!H45</f>
        <v>30</v>
      </c>
      <c r="Q29" s="399">
        <f>'09'!H45</f>
        <v>27</v>
      </c>
      <c r="R29" s="17">
        <f>'10'!G45</f>
        <v>32</v>
      </c>
      <c r="S29" s="17">
        <f>'11'!G45</f>
        <v>28</v>
      </c>
      <c r="T29" s="17">
        <f>'12'!G45</f>
        <v>26</v>
      </c>
      <c r="U29" s="17">
        <f>'13'!G45</f>
        <v>25</v>
      </c>
      <c r="V29" s="17">
        <f>'14'!G45</f>
        <v>28</v>
      </c>
      <c r="W29" s="17">
        <f>'15'!H45</f>
        <v>27</v>
      </c>
      <c r="X29" s="17">
        <f>'16'!H45</f>
        <v>27</v>
      </c>
      <c r="Y29" s="17">
        <f>'17'!H45</f>
        <v>31</v>
      </c>
      <c r="Z29" s="17">
        <f>'18'!H45</f>
        <v>38</v>
      </c>
      <c r="AA29" s="17">
        <f>'19'!H45</f>
        <v>46</v>
      </c>
      <c r="AB29" s="17">
        <f>'20'!H45</f>
        <v>46</v>
      </c>
      <c r="AC29" s="17">
        <f>'21'!H45</f>
        <v>51</v>
      </c>
      <c r="AD29" s="17">
        <f>'22'!H45</f>
        <v>53</v>
      </c>
      <c r="AE29" s="17">
        <f>'23'!AC32</f>
        <v>57</v>
      </c>
      <c r="AF29" s="186">
        <f>'24'!AG30</f>
        <v>55</v>
      </c>
      <c r="AG29" s="186">
        <f>'25_6'!AG30</f>
        <v>60</v>
      </c>
    </row>
    <row r="30" spans="1:33">
      <c r="A30" s="2" t="s">
        <v>73</v>
      </c>
      <c r="B30" s="1" t="s">
        <v>21</v>
      </c>
      <c r="H30" s="17">
        <f>'00'!I148</f>
        <v>15</v>
      </c>
      <c r="I30" s="186">
        <f>'01'!J147</f>
        <v>18</v>
      </c>
      <c r="J30" s="186">
        <f>'02'!J147</f>
        <v>17</v>
      </c>
      <c r="K30" s="17">
        <f>'03'!J147</f>
        <v>18</v>
      </c>
      <c r="L30" s="17">
        <f>'04'!J139</f>
        <v>29</v>
      </c>
      <c r="M30" s="17">
        <f>'05'!I109</f>
        <v>26</v>
      </c>
      <c r="N30" s="17">
        <f>'06'!H46</f>
        <v>24</v>
      </c>
      <c r="O30" s="399">
        <f>'07'!H46</f>
        <v>24</v>
      </c>
      <c r="P30" s="399">
        <f>'08'!H46</f>
        <v>25</v>
      </c>
      <c r="Q30" s="399">
        <f>'09'!H46</f>
        <v>28</v>
      </c>
      <c r="R30" s="17">
        <f>'10'!G46</f>
        <v>35</v>
      </c>
      <c r="S30" s="17">
        <f>'11'!G46</f>
        <v>47</v>
      </c>
      <c r="T30" s="17">
        <f>'12'!G46</f>
        <v>47</v>
      </c>
      <c r="U30" s="17">
        <f>'13'!G46</f>
        <v>64</v>
      </c>
      <c r="V30" s="17">
        <f>'14'!G46</f>
        <v>71</v>
      </c>
      <c r="W30" s="17">
        <f>'15'!H46</f>
        <v>77</v>
      </c>
      <c r="X30" s="17">
        <f>'16'!H46</f>
        <v>81</v>
      </c>
      <c r="Y30" s="17">
        <f>'17'!H46</f>
        <v>77</v>
      </c>
      <c r="Z30" s="17">
        <f>'18'!H46</f>
        <v>96</v>
      </c>
      <c r="AA30" s="17">
        <f>'19'!H46</f>
        <v>74</v>
      </c>
      <c r="AB30" s="17">
        <f>'20'!H46</f>
        <v>50</v>
      </c>
      <c r="AC30" s="17">
        <f>'21'!H46</f>
        <v>44</v>
      </c>
      <c r="AD30" s="17">
        <f>'22'!H46</f>
        <v>41</v>
      </c>
      <c r="AE30" s="17">
        <f>'23'!AC33</f>
        <v>57</v>
      </c>
      <c r="AF30" s="186">
        <f>'24'!AG31</f>
        <v>71</v>
      </c>
      <c r="AG30" s="186">
        <f>'25_6'!AG31</f>
        <v>72</v>
      </c>
    </row>
    <row r="31" spans="1:33">
      <c r="A31" s="2" t="s">
        <v>74</v>
      </c>
      <c r="B31" s="1" t="s">
        <v>22</v>
      </c>
      <c r="H31" s="17">
        <f>'00'!I149</f>
        <v>11</v>
      </c>
      <c r="I31" s="186">
        <f>'01'!J148</f>
        <v>11</v>
      </c>
      <c r="J31" s="186">
        <f>'02'!J148</f>
        <v>17</v>
      </c>
      <c r="K31" s="17">
        <f>'03'!J148</f>
        <v>21</v>
      </c>
      <c r="L31" s="17">
        <f>'04'!J140</f>
        <v>15</v>
      </c>
      <c r="M31" s="17">
        <f>'05'!I110</f>
        <v>14</v>
      </c>
      <c r="N31" s="17">
        <f>'06'!H47</f>
        <v>22</v>
      </c>
      <c r="O31" s="399">
        <f>'07'!H47</f>
        <v>24</v>
      </c>
      <c r="P31" s="399">
        <f>'08'!H47</f>
        <v>25</v>
      </c>
      <c r="Q31" s="399">
        <f>'09'!H47</f>
        <v>32</v>
      </c>
      <c r="R31" s="17">
        <f>'10'!G47</f>
        <v>27</v>
      </c>
      <c r="S31" s="17">
        <f>'11'!G47</f>
        <v>24</v>
      </c>
      <c r="T31" s="17">
        <f>'12'!G47</f>
        <v>26</v>
      </c>
      <c r="U31" s="17">
        <f>'13'!G47</f>
        <v>29</v>
      </c>
      <c r="V31" s="17">
        <f>'14'!G47</f>
        <v>36</v>
      </c>
      <c r="W31" s="17">
        <f>'15'!H47</f>
        <v>45</v>
      </c>
      <c r="X31" s="17">
        <f>'16'!H47</f>
        <v>48</v>
      </c>
      <c r="Y31" s="17">
        <f>'17'!H47</f>
        <v>46</v>
      </c>
      <c r="Z31" s="17">
        <f>'18'!H47</f>
        <v>58</v>
      </c>
      <c r="AA31" s="17">
        <f>'19'!H47</f>
        <v>58</v>
      </c>
      <c r="AB31" s="17">
        <f>'20'!H47</f>
        <v>59</v>
      </c>
      <c r="AC31" s="17">
        <f>'21'!H47</f>
        <v>52</v>
      </c>
      <c r="AD31" s="17">
        <f>'22'!H47</f>
        <v>69</v>
      </c>
      <c r="AE31" s="17">
        <f>'23'!AC34</f>
        <v>74</v>
      </c>
      <c r="AF31" s="186">
        <f>'24'!AG32</f>
        <v>90</v>
      </c>
      <c r="AG31" s="186">
        <f>'25_6'!AG32</f>
        <v>91</v>
      </c>
    </row>
    <row r="32" spans="1:33">
      <c r="A32" s="2" t="s">
        <v>75</v>
      </c>
      <c r="B32" s="1" t="s">
        <v>23</v>
      </c>
      <c r="H32" s="17">
        <f>'00'!I150</f>
        <v>17</v>
      </c>
      <c r="I32" s="186">
        <f>'01'!J149</f>
        <v>53</v>
      </c>
      <c r="J32" s="186">
        <f>'02'!J149</f>
        <v>55</v>
      </c>
      <c r="K32" s="17">
        <f>'03'!J149</f>
        <v>66</v>
      </c>
      <c r="L32" s="17">
        <f>'04'!J141</f>
        <v>73</v>
      </c>
      <c r="M32" s="17">
        <f>'05'!I111</f>
        <v>71</v>
      </c>
      <c r="N32" s="17">
        <f>'06'!H48</f>
        <v>75</v>
      </c>
      <c r="O32" s="399">
        <f>'07'!H48</f>
        <v>76</v>
      </c>
      <c r="P32" s="399">
        <f>'08'!H48</f>
        <v>57</v>
      </c>
      <c r="Q32" s="399">
        <f>'09'!H48</f>
        <v>33</v>
      </c>
      <c r="R32" s="17">
        <f>'10'!G48</f>
        <v>31</v>
      </c>
      <c r="S32" s="17">
        <f>'11'!G48</f>
        <v>31</v>
      </c>
      <c r="T32" s="17">
        <f>'12'!G48</f>
        <v>30</v>
      </c>
      <c r="U32" s="17">
        <f>'13'!G48</f>
        <v>30</v>
      </c>
      <c r="V32" s="17">
        <f>'14'!G48</f>
        <v>31</v>
      </c>
      <c r="W32" s="17">
        <f>'15'!H48</f>
        <v>32</v>
      </c>
      <c r="X32" s="17">
        <f>'16'!H48</f>
        <v>35</v>
      </c>
      <c r="Y32" s="17">
        <f>'17'!H48</f>
        <v>32</v>
      </c>
      <c r="Z32" s="17">
        <f>'18'!H48</f>
        <v>34</v>
      </c>
      <c r="AA32" s="17">
        <f>'19'!H48</f>
        <v>41</v>
      </c>
      <c r="AB32" s="17">
        <f>'20'!H48</f>
        <v>47</v>
      </c>
      <c r="AC32" s="17">
        <f>'21'!H48</f>
        <v>35</v>
      </c>
      <c r="AD32" s="17">
        <f>'22'!H48</f>
        <v>36</v>
      </c>
      <c r="AE32" s="17">
        <f>'23'!AC35</f>
        <v>39</v>
      </c>
      <c r="AF32" s="186">
        <f>'24'!AG33</f>
        <v>47</v>
      </c>
      <c r="AG32" s="186">
        <f>'25_6'!AG33</f>
        <v>44</v>
      </c>
    </row>
    <row r="33" spans="1:33">
      <c r="A33" s="2" t="s">
        <v>76</v>
      </c>
      <c r="B33" s="1" t="s">
        <v>45</v>
      </c>
      <c r="H33" s="17">
        <f>'00'!I151</f>
        <v>46</v>
      </c>
      <c r="I33" s="186">
        <f>'01'!J150</f>
        <v>60</v>
      </c>
      <c r="J33" s="186">
        <f>'02'!J150</f>
        <v>53</v>
      </c>
      <c r="K33" s="17">
        <f>'03'!J150</f>
        <v>55</v>
      </c>
      <c r="L33" s="17">
        <f>'04'!J142</f>
        <v>73</v>
      </c>
      <c r="M33" s="17">
        <f>'05'!I112</f>
        <v>66</v>
      </c>
      <c r="N33" s="17">
        <f>'06'!H49</f>
        <v>56</v>
      </c>
      <c r="O33" s="399">
        <f>'07'!H49</f>
        <v>67</v>
      </c>
      <c r="P33" s="399">
        <f>'08'!H49</f>
        <v>47</v>
      </c>
      <c r="Q33" s="399">
        <f>'09'!H49</f>
        <v>45</v>
      </c>
      <c r="R33" s="17">
        <f>'10'!G49</f>
        <v>48</v>
      </c>
      <c r="S33" s="17">
        <f>'11'!G49</f>
        <v>53</v>
      </c>
      <c r="T33" s="17">
        <f>'12'!G49</f>
        <v>46</v>
      </c>
      <c r="U33" s="17">
        <f>'13'!G49</f>
        <v>50</v>
      </c>
      <c r="V33" s="17">
        <f>'14'!G49</f>
        <v>55</v>
      </c>
      <c r="W33" s="17">
        <f>'15'!H49</f>
        <v>61</v>
      </c>
      <c r="X33" s="17">
        <f>'16'!H49</f>
        <v>69</v>
      </c>
      <c r="Y33" s="17">
        <f>'17'!H49</f>
        <v>80</v>
      </c>
      <c r="Z33" s="17">
        <f>'18'!H49</f>
        <v>102</v>
      </c>
      <c r="AA33" s="17">
        <f>'19'!H49</f>
        <v>96</v>
      </c>
      <c r="AB33" s="17">
        <f>'20'!H49</f>
        <v>95</v>
      </c>
      <c r="AC33" s="17">
        <f>'21'!H49</f>
        <v>105</v>
      </c>
      <c r="AD33" s="17">
        <f>'22'!H49</f>
        <v>106</v>
      </c>
      <c r="AE33" s="17">
        <f>'23'!AC36</f>
        <v>103</v>
      </c>
      <c r="AF33" s="186">
        <f>'24'!AG34</f>
        <v>119</v>
      </c>
      <c r="AG33" s="186">
        <f>'25_6'!AG34</f>
        <v>113</v>
      </c>
    </row>
    <row r="34" spans="1:33">
      <c r="A34" s="2" t="s">
        <v>77</v>
      </c>
      <c r="B34" s="1" t="s">
        <v>24</v>
      </c>
      <c r="H34" s="17">
        <f>'00'!I152</f>
        <v>30</v>
      </c>
      <c r="I34" s="186">
        <f>'01'!J151</f>
        <v>23</v>
      </c>
      <c r="J34" s="186">
        <f>'02'!J151</f>
        <v>24</v>
      </c>
      <c r="K34" s="17">
        <f>'03'!J151</f>
        <v>19</v>
      </c>
      <c r="L34" s="17">
        <f>'04'!J143</f>
        <v>20</v>
      </c>
      <c r="M34" s="17">
        <f>'05'!I113</f>
        <v>19</v>
      </c>
      <c r="N34" s="17">
        <f>'06'!H50</f>
        <v>31</v>
      </c>
      <c r="O34" s="399">
        <f>'07'!H50</f>
        <v>37</v>
      </c>
      <c r="P34" s="399">
        <f>'08'!H50</f>
        <v>36</v>
      </c>
      <c r="Q34" s="399">
        <f>'09'!H50</f>
        <v>29</v>
      </c>
      <c r="R34" s="17">
        <f>'10'!G50</f>
        <v>28</v>
      </c>
      <c r="S34" s="17">
        <f>'11'!G50</f>
        <v>29</v>
      </c>
      <c r="T34" s="17">
        <f>'12'!G50</f>
        <v>30</v>
      </c>
      <c r="U34" s="17">
        <f>'13'!G50</f>
        <v>29</v>
      </c>
      <c r="V34" s="17">
        <f>'14'!G50</f>
        <v>26</v>
      </c>
      <c r="W34" s="17">
        <f>'15'!H50</f>
        <v>27</v>
      </c>
      <c r="X34" s="17">
        <f>'16'!H50</f>
        <v>23</v>
      </c>
      <c r="Y34" s="17">
        <f>'17'!H50</f>
        <v>24</v>
      </c>
      <c r="Z34" s="17">
        <f>'18'!H50</f>
        <v>27</v>
      </c>
      <c r="AA34" s="17">
        <f>'19'!H50</f>
        <v>24</v>
      </c>
      <c r="AB34" s="17">
        <f>'20'!H50</f>
        <v>24</v>
      </c>
      <c r="AC34" s="17">
        <f>'21'!H50</f>
        <v>23</v>
      </c>
      <c r="AD34" s="17">
        <f>'22'!H50</f>
        <v>23</v>
      </c>
      <c r="AE34" s="17">
        <f>'23'!AC37</f>
        <v>22</v>
      </c>
      <c r="AF34" s="186">
        <f>'24'!AG35</f>
        <v>19</v>
      </c>
      <c r="AG34" s="186">
        <f>'25_6'!AG35</f>
        <v>19</v>
      </c>
    </row>
    <row r="35" spans="1:33">
      <c r="A35" s="2" t="s">
        <v>78</v>
      </c>
      <c r="B35" s="1" t="s">
        <v>25</v>
      </c>
      <c r="H35" s="443">
        <f>'00'!I153</f>
        <v>144</v>
      </c>
      <c r="I35" s="444">
        <f>'01'!J152</f>
        <v>150</v>
      </c>
      <c r="J35" s="186">
        <f>'02'!J152</f>
        <v>151</v>
      </c>
      <c r="K35" s="17">
        <f>'03'!J152</f>
        <v>142</v>
      </c>
      <c r="L35" s="17">
        <f>'04'!J144</f>
        <v>153</v>
      </c>
      <c r="M35" s="17">
        <f>'05'!I114</f>
        <v>143</v>
      </c>
      <c r="N35" s="17">
        <f>'06'!H51</f>
        <v>110</v>
      </c>
      <c r="O35" s="399">
        <f>'07'!H51</f>
        <v>91</v>
      </c>
      <c r="P35" s="399">
        <f>'08'!H51</f>
        <v>96</v>
      </c>
      <c r="Q35" s="399">
        <f>'09'!H51</f>
        <v>90</v>
      </c>
      <c r="R35" s="17">
        <f>'10'!G51</f>
        <v>90</v>
      </c>
      <c r="S35" s="17">
        <f>'11'!G51</f>
        <v>97</v>
      </c>
      <c r="T35" s="17">
        <f>'12'!G51</f>
        <v>93</v>
      </c>
      <c r="U35" s="17">
        <f>'13'!G51</f>
        <v>85</v>
      </c>
      <c r="V35" s="17">
        <f>'14'!G51</f>
        <v>93</v>
      </c>
      <c r="W35" s="17">
        <f>'15'!H51</f>
        <v>87</v>
      </c>
      <c r="X35" s="17">
        <f>'16'!H51</f>
        <v>85</v>
      </c>
      <c r="Y35" s="17">
        <f>'17'!H51</f>
        <v>87</v>
      </c>
      <c r="Z35" s="17">
        <f>'18'!H51</f>
        <v>85</v>
      </c>
      <c r="AA35" s="17">
        <f>'19'!H51</f>
        <v>97</v>
      </c>
      <c r="AB35" s="17">
        <f>'20'!H51</f>
        <v>117</v>
      </c>
      <c r="AC35" s="17">
        <f>'21'!H51</f>
        <v>124</v>
      </c>
      <c r="AD35" s="17">
        <f>'22'!H51</f>
        <v>133</v>
      </c>
      <c r="AE35" s="17">
        <f>'23'!AC38</f>
        <v>166</v>
      </c>
      <c r="AF35" s="186">
        <f>'24'!AG36</f>
        <v>172</v>
      </c>
      <c r="AG35" s="186">
        <f>'25_6'!AG36</f>
        <v>171</v>
      </c>
    </row>
    <row r="36" spans="1:33">
      <c r="A36" s="2" t="s">
        <v>79</v>
      </c>
      <c r="B36" s="1" t="s">
        <v>26</v>
      </c>
      <c r="H36" s="17">
        <f>'00'!I154</f>
        <v>21</v>
      </c>
      <c r="I36" s="186">
        <f>'01'!J153</f>
        <v>28</v>
      </c>
      <c r="J36" s="186">
        <f>'02'!J153</f>
        <v>29</v>
      </c>
      <c r="K36" s="17">
        <f>'03'!J153</f>
        <v>30</v>
      </c>
      <c r="L36" s="17">
        <f>'04'!J145</f>
        <v>21</v>
      </c>
      <c r="M36" s="17">
        <f>'05'!I115</f>
        <v>19</v>
      </c>
      <c r="N36" s="17">
        <f>'06'!H52</f>
        <v>21</v>
      </c>
      <c r="O36" s="399">
        <f>'07'!H52</f>
        <v>20</v>
      </c>
      <c r="P36" s="399">
        <f>'08'!H52</f>
        <v>15</v>
      </c>
      <c r="Q36" s="399">
        <f>'09'!H52</f>
        <v>17</v>
      </c>
      <c r="R36" s="17">
        <f>'10'!G52</f>
        <v>19</v>
      </c>
      <c r="S36" s="17">
        <f>'11'!G52</f>
        <v>24</v>
      </c>
      <c r="T36" s="17">
        <f>'12'!G52</f>
        <v>24</v>
      </c>
      <c r="U36" s="17">
        <f>'13'!G52</f>
        <v>27</v>
      </c>
      <c r="V36" s="17">
        <f>'14'!G52</f>
        <v>31</v>
      </c>
      <c r="W36" s="17">
        <f>'15'!H52</f>
        <v>40</v>
      </c>
      <c r="X36" s="17">
        <f>'16'!H52</f>
        <v>46</v>
      </c>
      <c r="Y36" s="17">
        <f>'17'!H52</f>
        <v>47</v>
      </c>
      <c r="Z36" s="17">
        <f>'18'!H52</f>
        <v>45</v>
      </c>
      <c r="AA36" s="17">
        <f>'19'!H52</f>
        <v>50</v>
      </c>
      <c r="AB36" s="17">
        <f>'20'!H52</f>
        <v>42</v>
      </c>
      <c r="AC36" s="17">
        <f>'21'!H52</f>
        <v>52</v>
      </c>
      <c r="AD36" s="17">
        <f>'22'!H52</f>
        <v>66</v>
      </c>
      <c r="AE36" s="17">
        <f>'23'!AC39</f>
        <v>62</v>
      </c>
      <c r="AF36" s="186">
        <f>'24'!AG37</f>
        <v>56</v>
      </c>
      <c r="AG36" s="186">
        <f>'25_6'!AG37</f>
        <v>64</v>
      </c>
    </row>
    <row r="37" spans="1:33">
      <c r="A37" s="2" t="s">
        <v>80</v>
      </c>
      <c r="B37" s="1" t="s">
        <v>27</v>
      </c>
      <c r="H37" s="17">
        <f>'00'!I155</f>
        <v>3</v>
      </c>
      <c r="I37" s="186">
        <f>'01'!J154</f>
        <v>24</v>
      </c>
      <c r="J37" s="186">
        <f>'02'!J154</f>
        <v>36</v>
      </c>
      <c r="K37" s="17">
        <f>'03'!J154</f>
        <v>64</v>
      </c>
      <c r="L37" s="17">
        <f>'04'!J146</f>
        <v>69</v>
      </c>
      <c r="M37" s="17">
        <f>'05'!I116</f>
        <v>59</v>
      </c>
      <c r="N37" s="17">
        <f>'06'!H53</f>
        <v>37</v>
      </c>
      <c r="O37" s="399">
        <f>'07'!H53</f>
        <v>39</v>
      </c>
      <c r="P37" s="399">
        <f>'08'!H53</f>
        <v>33</v>
      </c>
      <c r="Q37" s="399">
        <f>'09'!H53</f>
        <v>32</v>
      </c>
      <c r="R37" s="17">
        <f>'10'!G53</f>
        <v>30</v>
      </c>
      <c r="S37" s="17">
        <f>'11'!G53</f>
        <v>32</v>
      </c>
      <c r="T37" s="17">
        <f>'12'!G53</f>
        <v>32</v>
      </c>
      <c r="U37" s="17">
        <f>'13'!G53</f>
        <v>34</v>
      </c>
      <c r="V37" s="17">
        <f>'14'!G53</f>
        <v>36</v>
      </c>
      <c r="W37" s="17">
        <f>'15'!H53</f>
        <v>37</v>
      </c>
      <c r="X37" s="17">
        <f>'16'!H53</f>
        <v>40</v>
      </c>
      <c r="Y37" s="17">
        <f>'17'!H53</f>
        <v>52</v>
      </c>
      <c r="Z37" s="17">
        <f>'18'!H53</f>
        <v>68</v>
      </c>
      <c r="AA37" s="17">
        <f>'19'!H53</f>
        <v>70</v>
      </c>
      <c r="AB37" s="17">
        <f>'20'!H53</f>
        <v>76</v>
      </c>
      <c r="AC37" s="17">
        <f>'21'!H53</f>
        <v>80</v>
      </c>
      <c r="AD37" s="17">
        <f>'22'!H53</f>
        <v>83</v>
      </c>
      <c r="AE37" s="17">
        <f>'23'!AC40</f>
        <v>88</v>
      </c>
      <c r="AF37" s="186">
        <f>'24'!AG38</f>
        <v>95</v>
      </c>
      <c r="AG37" s="186">
        <f>'25_6'!AG38</f>
        <v>96</v>
      </c>
    </row>
    <row r="38" spans="1:33">
      <c r="A38" s="2" t="s">
        <v>81</v>
      </c>
      <c r="B38" s="1" t="s">
        <v>28</v>
      </c>
      <c r="H38" s="17">
        <f>'00'!I156</f>
        <v>33</v>
      </c>
      <c r="I38" s="186">
        <f>'01'!J155</f>
        <v>28</v>
      </c>
      <c r="J38" s="186">
        <f>'02'!J155</f>
        <v>26</v>
      </c>
      <c r="K38" s="17">
        <f>'03'!J155</f>
        <v>32</v>
      </c>
      <c r="L38" s="17">
        <f>'04'!J147</f>
        <v>30</v>
      </c>
      <c r="M38" s="17">
        <f>'05'!I117</f>
        <v>22</v>
      </c>
      <c r="N38" s="17">
        <f>'06'!H54</f>
        <v>24</v>
      </c>
      <c r="O38" s="399">
        <f>'07'!H54</f>
        <v>25</v>
      </c>
      <c r="P38" s="399">
        <f>'08'!H54</f>
        <v>25</v>
      </c>
      <c r="Q38" s="399">
        <f>'09'!H54</f>
        <v>27</v>
      </c>
      <c r="R38" s="17">
        <f>'10'!G54</f>
        <v>44</v>
      </c>
      <c r="S38" s="17">
        <f>'11'!G54</f>
        <v>51</v>
      </c>
      <c r="T38" s="17">
        <f>'12'!G54</f>
        <v>45</v>
      </c>
      <c r="U38" s="17">
        <f>'13'!G54</f>
        <v>33</v>
      </c>
      <c r="V38" s="17">
        <f>'14'!G54</f>
        <v>36</v>
      </c>
      <c r="W38" s="17">
        <f>'15'!H54</f>
        <v>43</v>
      </c>
      <c r="X38" s="17">
        <f>'16'!H54</f>
        <v>54</v>
      </c>
      <c r="Y38" s="17">
        <f>'17'!H54</f>
        <v>51</v>
      </c>
      <c r="Z38" s="17">
        <f>'18'!H54</f>
        <v>43</v>
      </c>
      <c r="AA38" s="17">
        <f>'19'!H54</f>
        <v>43</v>
      </c>
      <c r="AB38" s="17">
        <f>'20'!H54</f>
        <v>48</v>
      </c>
      <c r="AC38" s="17">
        <f>'21'!H54</f>
        <v>41</v>
      </c>
      <c r="AD38" s="17">
        <f>'22'!H54</f>
        <v>42</v>
      </c>
      <c r="AE38" s="17">
        <f>'23'!AC41</f>
        <v>46</v>
      </c>
      <c r="AF38" s="186">
        <f>'24'!AG39</f>
        <v>53</v>
      </c>
      <c r="AG38" s="186">
        <f>'25_6'!AG39</f>
        <v>54</v>
      </c>
    </row>
    <row r="39" spans="1:33">
      <c r="A39" s="2" t="s">
        <v>82</v>
      </c>
      <c r="B39" s="1" t="s">
        <v>29</v>
      </c>
      <c r="H39" s="17">
        <f>'00'!I157</f>
        <v>7</v>
      </c>
      <c r="I39" s="186">
        <f>'01'!J156</f>
        <v>6</v>
      </c>
      <c r="J39" s="186">
        <f>'02'!J156</f>
        <v>14</v>
      </c>
      <c r="K39" s="17">
        <f>'03'!J156</f>
        <v>24</v>
      </c>
      <c r="L39" s="17">
        <f>'04'!J148</f>
        <v>19</v>
      </c>
      <c r="M39" s="17">
        <f>'05'!I118</f>
        <v>17</v>
      </c>
      <c r="N39" s="17">
        <f>'06'!H55</f>
        <v>21</v>
      </c>
      <c r="O39" s="399">
        <f>'07'!H55</f>
        <v>23</v>
      </c>
      <c r="P39" s="399">
        <f>'08'!H55</f>
        <v>29</v>
      </c>
      <c r="Q39" s="399">
        <f>'09'!H55</f>
        <v>15</v>
      </c>
      <c r="R39" s="17">
        <f>'10'!G55</f>
        <v>28</v>
      </c>
      <c r="S39" s="17">
        <f>'11'!G55</f>
        <v>23</v>
      </c>
      <c r="T39" s="17">
        <f>'12'!G55</f>
        <v>20</v>
      </c>
      <c r="U39" s="17">
        <f>'13'!G55</f>
        <v>24</v>
      </c>
      <c r="V39" s="17">
        <f>'14'!G55</f>
        <v>25</v>
      </c>
      <c r="W39" s="17">
        <f>'15'!H55</f>
        <v>34</v>
      </c>
      <c r="X39" s="17">
        <f>'16'!H55</f>
        <v>31</v>
      </c>
      <c r="Y39" s="17">
        <f>'17'!H55</f>
        <v>28</v>
      </c>
      <c r="Z39" s="17">
        <f>'18'!H55</f>
        <v>29</v>
      </c>
      <c r="AA39" s="17">
        <f>'19'!H55</f>
        <v>39</v>
      </c>
      <c r="AB39" s="17">
        <f>'20'!H55</f>
        <v>38</v>
      </c>
      <c r="AC39" s="17">
        <f>'21'!H55</f>
        <v>39</v>
      </c>
      <c r="AD39" s="17">
        <f>'22'!H55</f>
        <v>45</v>
      </c>
      <c r="AE39" s="17">
        <f>'23'!AC42</f>
        <v>60</v>
      </c>
      <c r="AF39" s="186">
        <f>'24'!AG40</f>
        <v>41</v>
      </c>
      <c r="AG39" s="186">
        <f>'25_6'!AG40</f>
        <v>45</v>
      </c>
    </row>
    <row r="40" spans="1:33">
      <c r="A40" s="2" t="s">
        <v>83</v>
      </c>
      <c r="B40" s="1" t="s">
        <v>30</v>
      </c>
      <c r="H40" s="17">
        <f>'00'!I158</f>
        <v>13</v>
      </c>
      <c r="I40" s="186">
        <f>'01'!J157</f>
        <v>10</v>
      </c>
      <c r="J40" s="186">
        <f>'02'!J157</f>
        <v>10</v>
      </c>
      <c r="K40" s="17">
        <f>'03'!J157</f>
        <v>10</v>
      </c>
      <c r="L40" s="17">
        <f>'04'!J149</f>
        <v>10</v>
      </c>
      <c r="M40" s="17">
        <f>'05'!I119</f>
        <v>18</v>
      </c>
      <c r="N40" s="17">
        <f>'06'!H56</f>
        <v>30</v>
      </c>
      <c r="O40" s="399">
        <f>'07'!H56</f>
        <v>35</v>
      </c>
      <c r="P40" s="399">
        <f>'08'!H56</f>
        <v>37</v>
      </c>
      <c r="Q40" s="399">
        <f>'09'!H56</f>
        <v>43</v>
      </c>
      <c r="R40" s="17">
        <f>'10'!G56</f>
        <v>44</v>
      </c>
      <c r="S40" s="17">
        <f>'11'!G56</f>
        <v>56</v>
      </c>
      <c r="T40" s="17">
        <f>'12'!G56</f>
        <v>54</v>
      </c>
      <c r="U40" s="17">
        <f>'13'!G56</f>
        <v>37</v>
      </c>
      <c r="V40" s="17">
        <f>'14'!G56</f>
        <v>28</v>
      </c>
      <c r="W40" s="17">
        <f>'15'!H56</f>
        <v>34</v>
      </c>
      <c r="X40" s="17">
        <f>'16'!H56</f>
        <v>37</v>
      </c>
      <c r="Y40" s="17">
        <f>'17'!H56</f>
        <v>37</v>
      </c>
      <c r="Z40" s="17">
        <f>'18'!H56</f>
        <v>40</v>
      </c>
      <c r="AA40" s="17">
        <f>'19'!H56</f>
        <v>50</v>
      </c>
      <c r="AB40" s="17">
        <f>'20'!H56</f>
        <v>55</v>
      </c>
      <c r="AC40" s="17">
        <f>'21'!H56</f>
        <v>53</v>
      </c>
      <c r="AD40" s="17">
        <f>'22'!H56</f>
        <v>62</v>
      </c>
      <c r="AE40" s="17">
        <f>'23'!AC43</f>
        <v>59</v>
      </c>
      <c r="AF40" s="186">
        <f>'24'!AG41</f>
        <v>70</v>
      </c>
      <c r="AG40" s="186">
        <f>'25_6'!AG41</f>
        <v>73</v>
      </c>
    </row>
    <row r="41" spans="1:33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'00'!I159</f>
        <v>15</v>
      </c>
      <c r="I41" s="298">
        <f>'01'!J158</f>
        <v>13</v>
      </c>
      <c r="J41" s="298">
        <f>'02'!J158</f>
        <v>13</v>
      </c>
      <c r="K41" s="18">
        <f>'03'!J158</f>
        <v>12</v>
      </c>
      <c r="L41" s="18">
        <f>'04'!J150</f>
        <v>9</v>
      </c>
      <c r="M41" s="18">
        <f>'05'!I120</f>
        <v>13</v>
      </c>
      <c r="N41" s="18">
        <f>'06'!H57</f>
        <v>14</v>
      </c>
      <c r="O41" s="434">
        <f>'07'!H57</f>
        <v>12</v>
      </c>
      <c r="P41" s="434">
        <f>'08'!H57</f>
        <v>16</v>
      </c>
      <c r="Q41" s="434">
        <f>'09'!H57</f>
        <v>15</v>
      </c>
      <c r="R41" s="18">
        <f>'10'!G57</f>
        <v>13</v>
      </c>
      <c r="S41" s="18">
        <f>'11'!G57</f>
        <v>14</v>
      </c>
      <c r="T41" s="18">
        <f>'12'!G57</f>
        <v>15</v>
      </c>
      <c r="U41" s="18">
        <f>'13'!G57</f>
        <v>18</v>
      </c>
      <c r="V41" s="18">
        <f>'14'!G57</f>
        <v>20</v>
      </c>
      <c r="W41" s="18">
        <f>'15'!H57</f>
        <v>19</v>
      </c>
      <c r="X41" s="18">
        <f>'16'!H57</f>
        <v>23</v>
      </c>
      <c r="Y41" s="18">
        <f>'17'!H57</f>
        <v>24</v>
      </c>
      <c r="Z41" s="18">
        <f>'18'!H57</f>
        <v>25</v>
      </c>
      <c r="AA41" s="18">
        <f>'19'!H57</f>
        <v>25</v>
      </c>
      <c r="AB41" s="18">
        <f>'20'!H57</f>
        <v>36</v>
      </c>
      <c r="AC41" s="18">
        <f>'21'!H57</f>
        <v>33</v>
      </c>
      <c r="AD41" s="18">
        <f>'22'!H57</f>
        <v>45</v>
      </c>
      <c r="AE41" s="18">
        <f>'23'!AC44</f>
        <v>51</v>
      </c>
      <c r="AF41" s="186">
        <f>'24'!AG42</f>
        <v>94</v>
      </c>
      <c r="AG41" s="186">
        <f>'25_6'!AG42</f>
        <v>104</v>
      </c>
    </row>
    <row r="42" spans="1:33">
      <c r="A42" s="2" t="s">
        <v>85</v>
      </c>
      <c r="B42" s="1" t="s">
        <v>32</v>
      </c>
      <c r="H42" s="16">
        <f>'00'!I160</f>
        <v>5</v>
      </c>
      <c r="I42" s="186">
        <f>'01'!J159</f>
        <v>3</v>
      </c>
      <c r="J42" s="186">
        <f>'02'!J159</f>
        <v>4</v>
      </c>
      <c r="K42" s="16">
        <f>'03'!J159</f>
        <v>3</v>
      </c>
      <c r="L42" s="16">
        <f>'04'!J151</f>
        <v>6</v>
      </c>
      <c r="M42" s="16">
        <f>'05'!I121</f>
        <v>5</v>
      </c>
      <c r="N42" s="16">
        <f>'06'!H58</f>
        <v>3</v>
      </c>
      <c r="O42" s="399">
        <f>'07'!H58</f>
        <v>4</v>
      </c>
      <c r="P42" s="399">
        <f>'08'!H58</f>
        <v>4</v>
      </c>
      <c r="Q42" s="399">
        <f>'09'!H58</f>
        <v>5</v>
      </c>
      <c r="R42" s="16">
        <f>'10'!G58</f>
        <v>8</v>
      </c>
      <c r="S42" s="16">
        <f>'11'!G58</f>
        <v>7</v>
      </c>
      <c r="T42" s="16">
        <f>'12'!G58</f>
        <v>7</v>
      </c>
      <c r="U42" s="16">
        <f>'13'!G58</f>
        <v>7</v>
      </c>
      <c r="V42" s="16">
        <f>'14'!G58</f>
        <v>6</v>
      </c>
      <c r="W42" s="16">
        <f>'15'!H58</f>
        <v>7</v>
      </c>
      <c r="X42" s="16">
        <f>'16'!H58</f>
        <v>8</v>
      </c>
      <c r="Y42" s="16">
        <f>'17'!H58</f>
        <v>7</v>
      </c>
      <c r="Z42" s="16">
        <f>'18'!H58</f>
        <v>7</v>
      </c>
      <c r="AA42" s="16">
        <f>'19'!H58</f>
        <v>12</v>
      </c>
      <c r="AB42" s="16">
        <f>'20'!H58</f>
        <v>12</v>
      </c>
      <c r="AC42" s="16">
        <f>'21'!H58</f>
        <v>13</v>
      </c>
      <c r="AD42" s="16">
        <f>'22'!H58</f>
        <v>9</v>
      </c>
      <c r="AE42" s="16">
        <f>'23'!AC45</f>
        <v>14</v>
      </c>
      <c r="AF42" s="186">
        <f>'24'!AG43</f>
        <v>20</v>
      </c>
      <c r="AG42" s="186">
        <f>'25_6'!AG43</f>
        <v>21</v>
      </c>
    </row>
    <row r="43" spans="1:33">
      <c r="A43" s="2" t="s">
        <v>86</v>
      </c>
      <c r="B43" s="1" t="s">
        <v>33</v>
      </c>
      <c r="H43" s="16">
        <f>'00'!I161</f>
        <v>18</v>
      </c>
      <c r="I43" s="186">
        <f>'01'!J160</f>
        <v>17</v>
      </c>
      <c r="J43" s="186">
        <f>'02'!J160</f>
        <v>21</v>
      </c>
      <c r="K43" s="16">
        <f>'03'!J160</f>
        <v>21</v>
      </c>
      <c r="L43" s="16">
        <f>'04'!J152</f>
        <v>16</v>
      </c>
      <c r="M43" s="16">
        <f>'05'!I122</f>
        <v>13</v>
      </c>
      <c r="N43" s="16">
        <f>'06'!H59</f>
        <v>18</v>
      </c>
      <c r="O43" s="399">
        <f>'07'!H59</f>
        <v>18</v>
      </c>
      <c r="P43" s="399">
        <f>'08'!H59</f>
        <v>23</v>
      </c>
      <c r="Q43" s="399">
        <f>'09'!H59</f>
        <v>26</v>
      </c>
      <c r="R43" s="16">
        <f>'10'!G59</f>
        <v>27</v>
      </c>
      <c r="S43" s="16">
        <f>'11'!G59</f>
        <v>22</v>
      </c>
      <c r="T43" s="16">
        <f>'12'!G59</f>
        <v>21</v>
      </c>
      <c r="U43" s="16">
        <f>'13'!G59</f>
        <v>23</v>
      </c>
      <c r="V43" s="16">
        <f>'14'!G59</f>
        <v>28</v>
      </c>
      <c r="W43" s="16">
        <f>'15'!H59</f>
        <v>39</v>
      </c>
      <c r="X43" s="16">
        <f>'16'!H59</f>
        <v>42</v>
      </c>
      <c r="Y43" s="16">
        <f>'17'!H59</f>
        <v>42</v>
      </c>
      <c r="Z43" s="16">
        <f>'18'!H59</f>
        <v>45</v>
      </c>
      <c r="AA43" s="16">
        <f>'19'!H59</f>
        <v>46</v>
      </c>
      <c r="AB43" s="16">
        <f>'20'!H59</f>
        <v>44</v>
      </c>
      <c r="AC43" s="16">
        <f>'21'!H59</f>
        <v>43</v>
      </c>
      <c r="AD43" s="16">
        <f>'22'!H59</f>
        <v>47</v>
      </c>
      <c r="AE43" s="16">
        <f>'23'!AC46</f>
        <v>55</v>
      </c>
      <c r="AF43" s="186">
        <f>'24'!AG44</f>
        <v>59</v>
      </c>
      <c r="AG43" s="186">
        <f>'25_6'!AG44</f>
        <v>63</v>
      </c>
    </row>
    <row r="44" spans="1:33">
      <c r="A44" s="2" t="s">
        <v>87</v>
      </c>
      <c r="B44" s="1" t="s">
        <v>34</v>
      </c>
      <c r="H44" s="16">
        <f>'00'!I162</f>
        <v>42</v>
      </c>
      <c r="I44" s="186">
        <f>'01'!J161</f>
        <v>67</v>
      </c>
      <c r="J44" s="186">
        <f>'02'!J161</f>
        <v>57</v>
      </c>
      <c r="K44" s="16">
        <f>'03'!J161</f>
        <v>69</v>
      </c>
      <c r="L44" s="16">
        <f>'04'!J153</f>
        <v>56</v>
      </c>
      <c r="M44" s="16">
        <f>'05'!I123</f>
        <v>49</v>
      </c>
      <c r="N44" s="16">
        <f>'06'!H60</f>
        <v>37</v>
      </c>
      <c r="O44" s="399">
        <f>'07'!H60</f>
        <v>36</v>
      </c>
      <c r="P44" s="399">
        <f>'08'!H60</f>
        <v>31</v>
      </c>
      <c r="Q44" s="399">
        <f>'09'!H60</f>
        <v>30</v>
      </c>
      <c r="R44" s="16">
        <f>'10'!G60</f>
        <v>28</v>
      </c>
      <c r="S44" s="16">
        <f>'11'!G60</f>
        <v>27</v>
      </c>
      <c r="T44" s="16">
        <f>'12'!G60</f>
        <v>33</v>
      </c>
      <c r="U44" s="16">
        <f>'13'!G60</f>
        <v>37</v>
      </c>
      <c r="V44" s="16">
        <f>'14'!G60</f>
        <v>48</v>
      </c>
      <c r="W44" s="16">
        <f>'15'!H60</f>
        <v>50</v>
      </c>
      <c r="X44" s="16">
        <f>'16'!H60</f>
        <v>52</v>
      </c>
      <c r="Y44" s="16">
        <f>'17'!H60</f>
        <v>50</v>
      </c>
      <c r="Z44" s="16">
        <f>'18'!H60</f>
        <v>70</v>
      </c>
      <c r="AA44" s="16">
        <f>'19'!H60</f>
        <v>83</v>
      </c>
      <c r="AB44" s="16">
        <f>'20'!H60</f>
        <v>74</v>
      </c>
      <c r="AC44" s="16">
        <f>'21'!H60</f>
        <v>76</v>
      </c>
      <c r="AD44" s="16">
        <f>'22'!H60</f>
        <v>80</v>
      </c>
      <c r="AE44" s="16">
        <f>'23'!AC47</f>
        <v>84</v>
      </c>
      <c r="AF44" s="186">
        <f>'24'!AG45</f>
        <v>88</v>
      </c>
      <c r="AG44" s="186">
        <f>'25_6'!AG45</f>
        <v>89</v>
      </c>
    </row>
    <row r="45" spans="1:33">
      <c r="A45" s="2" t="s">
        <v>88</v>
      </c>
      <c r="B45" s="1" t="s">
        <v>35</v>
      </c>
      <c r="H45" s="16">
        <f>'00'!I163</f>
        <v>21</v>
      </c>
      <c r="I45" s="186">
        <f>'01'!J162</f>
        <v>48</v>
      </c>
      <c r="J45" s="186">
        <f>'02'!J162</f>
        <v>58</v>
      </c>
      <c r="K45" s="16">
        <f>'03'!J162</f>
        <v>63</v>
      </c>
      <c r="L45" s="16">
        <f>'04'!J154</f>
        <v>47</v>
      </c>
      <c r="M45" s="16">
        <f>'05'!I124</f>
        <v>43</v>
      </c>
      <c r="N45" s="16">
        <f>'06'!H61</f>
        <v>40</v>
      </c>
      <c r="O45" s="399">
        <f>'07'!H61</f>
        <v>41</v>
      </c>
      <c r="P45" s="399">
        <f>'08'!H61</f>
        <v>41</v>
      </c>
      <c r="Q45" s="399">
        <f>'09'!H61</f>
        <v>56</v>
      </c>
      <c r="R45" s="16">
        <f>'10'!G61</f>
        <v>53</v>
      </c>
      <c r="S45" s="16">
        <f>'11'!G61</f>
        <v>54</v>
      </c>
      <c r="T45" s="16">
        <f>'12'!G61</f>
        <v>55</v>
      </c>
      <c r="U45" s="16">
        <f>'13'!G61</f>
        <v>68</v>
      </c>
      <c r="V45" s="16">
        <f>'14'!G61</f>
        <v>64</v>
      </c>
      <c r="W45" s="16">
        <f>'15'!H61</f>
        <v>63</v>
      </c>
      <c r="X45" s="16">
        <f>'16'!H61</f>
        <v>59</v>
      </c>
      <c r="Y45" s="16">
        <f>'17'!H61</f>
        <v>61</v>
      </c>
      <c r="Z45" s="16">
        <f>'18'!H61</f>
        <v>63</v>
      </c>
      <c r="AA45" s="16">
        <f>'19'!H61</f>
        <v>65</v>
      </c>
      <c r="AB45" s="16">
        <f>'20'!H61</f>
        <v>64</v>
      </c>
      <c r="AC45" s="16">
        <f>'21'!H61</f>
        <v>73</v>
      </c>
      <c r="AD45" s="16">
        <f>'22'!H61</f>
        <v>96</v>
      </c>
      <c r="AE45" s="16">
        <f>'23'!AC48</f>
        <v>96</v>
      </c>
      <c r="AF45" s="186">
        <f>'24'!AG46</f>
        <v>100</v>
      </c>
      <c r="AG45" s="186">
        <f>'25_6'!AG46</f>
        <v>106</v>
      </c>
    </row>
    <row r="46" spans="1:33">
      <c r="A46" s="2" t="s">
        <v>89</v>
      </c>
      <c r="B46" s="1" t="s">
        <v>36</v>
      </c>
      <c r="H46" s="16">
        <f>'00'!I164</f>
        <v>2</v>
      </c>
      <c r="I46" s="186">
        <f>'01'!J163</f>
        <v>1</v>
      </c>
      <c r="J46" s="186">
        <f>'02'!J163</f>
        <v>1</v>
      </c>
      <c r="K46" s="16">
        <f>'03'!J163</f>
        <v>1</v>
      </c>
      <c r="L46" s="16">
        <f>'04'!J155</f>
        <v>1</v>
      </c>
      <c r="M46" s="16">
        <f>'05'!I125</f>
        <v>1</v>
      </c>
      <c r="N46" s="16">
        <f>'06'!H62</f>
        <v>1</v>
      </c>
      <c r="O46" s="399">
        <f>'07'!H62</f>
        <v>1</v>
      </c>
      <c r="P46" s="399">
        <f>'08'!H62</f>
        <v>1</v>
      </c>
      <c r="Q46" s="399">
        <f>'09'!H62</f>
        <v>1</v>
      </c>
      <c r="R46" s="16">
        <f>'10'!G62</f>
        <v>1</v>
      </c>
      <c r="S46" s="16">
        <f>'11'!G62</f>
        <v>1</v>
      </c>
      <c r="T46" s="16">
        <f>'12'!G62</f>
        <v>1</v>
      </c>
      <c r="U46" s="16">
        <f>'13'!G62</f>
        <v>1</v>
      </c>
      <c r="V46" s="16">
        <f>'14'!G62</f>
        <v>1</v>
      </c>
      <c r="W46" s="16">
        <f>'15'!H62</f>
        <v>6</v>
      </c>
      <c r="X46" s="16">
        <f>'16'!H62</f>
        <v>6</v>
      </c>
      <c r="Y46" s="16">
        <f>'17'!H62</f>
        <v>11</v>
      </c>
      <c r="Z46" s="16">
        <f>'18'!H62</f>
        <v>9</v>
      </c>
      <c r="AA46" s="16">
        <f>'19'!H62</f>
        <v>12</v>
      </c>
      <c r="AB46" s="16">
        <f>'20'!H62</f>
        <v>12</v>
      </c>
      <c r="AC46" s="16">
        <f>'21'!H62</f>
        <v>8</v>
      </c>
      <c r="AD46" s="16">
        <f>'22'!H62</f>
        <v>10</v>
      </c>
      <c r="AE46" s="16">
        <f>'23'!AC49</f>
        <v>12</v>
      </c>
      <c r="AF46" s="186">
        <f>'24'!AG47</f>
        <v>11</v>
      </c>
      <c r="AG46" s="186">
        <f>'25_6'!AG47</f>
        <v>11</v>
      </c>
    </row>
    <row r="47" spans="1:33">
      <c r="A47" s="2" t="s">
        <v>90</v>
      </c>
      <c r="B47" s="1" t="s">
        <v>37</v>
      </c>
      <c r="H47" s="16">
        <f>'00'!I165</f>
        <v>4</v>
      </c>
      <c r="I47" s="186">
        <f>'01'!J164</f>
        <v>3</v>
      </c>
      <c r="J47" s="186">
        <f>'02'!J164</f>
        <v>3</v>
      </c>
      <c r="K47" s="16">
        <f>'03'!J164</f>
        <v>3</v>
      </c>
      <c r="L47" s="16">
        <f>'04'!J156</f>
        <v>4</v>
      </c>
      <c r="M47" s="16">
        <f>'05'!I126</f>
        <v>6</v>
      </c>
      <c r="N47" s="16">
        <f>'06'!H63</f>
        <v>5</v>
      </c>
      <c r="O47" s="399">
        <f>'07'!H63</f>
        <v>8</v>
      </c>
      <c r="P47" s="399">
        <f>'08'!H63</f>
        <v>11</v>
      </c>
      <c r="Q47" s="399">
        <f>'09'!H63</f>
        <v>9</v>
      </c>
      <c r="R47" s="16">
        <f>'10'!G63</f>
        <v>4</v>
      </c>
      <c r="S47" s="16">
        <f>'11'!G63</f>
        <v>4</v>
      </c>
      <c r="T47" s="16">
        <f>'12'!G63</f>
        <v>8</v>
      </c>
      <c r="U47" s="16">
        <f>'13'!G63</f>
        <v>7</v>
      </c>
      <c r="V47" s="16">
        <f>'14'!G63</f>
        <v>6</v>
      </c>
      <c r="W47" s="16">
        <f>'15'!H63</f>
        <v>6</v>
      </c>
      <c r="X47" s="16">
        <f>'16'!H63</f>
        <v>7</v>
      </c>
      <c r="Y47" s="16">
        <f>'17'!H63</f>
        <v>6</v>
      </c>
      <c r="Z47" s="16">
        <f>'18'!H63</f>
        <v>7</v>
      </c>
      <c r="AA47" s="16">
        <f>'19'!H63</f>
        <v>9</v>
      </c>
      <c r="AB47" s="16">
        <f>'20'!H63</f>
        <v>17</v>
      </c>
      <c r="AC47" s="16">
        <f>'21'!H63</f>
        <v>17</v>
      </c>
      <c r="AD47" s="16">
        <f>'22'!H63</f>
        <v>27</v>
      </c>
      <c r="AE47" s="16">
        <f>'23'!AC50</f>
        <v>36</v>
      </c>
      <c r="AF47" s="186">
        <f>'24'!AG48</f>
        <v>41</v>
      </c>
      <c r="AG47" s="186">
        <f>'25_6'!AG48</f>
        <v>49</v>
      </c>
    </row>
    <row r="48" spans="1:33">
      <c r="A48" s="2" t="s">
        <v>91</v>
      </c>
      <c r="B48" s="1" t="s">
        <v>38</v>
      </c>
      <c r="H48" s="16">
        <f>'00'!I166</f>
        <v>3</v>
      </c>
      <c r="I48" s="186">
        <f>'01'!J165</f>
        <v>4</v>
      </c>
      <c r="J48" s="186">
        <f>'02'!J165</f>
        <v>4</v>
      </c>
      <c r="K48" s="16">
        <f>'03'!J165</f>
        <v>4</v>
      </c>
      <c r="L48" s="16">
        <f>'04'!J157</f>
        <v>3</v>
      </c>
      <c r="M48" s="16">
        <f>'05'!I127</f>
        <v>4</v>
      </c>
      <c r="N48" s="16">
        <f>'06'!H64</f>
        <v>4</v>
      </c>
      <c r="O48" s="399">
        <f>'07'!H64</f>
        <v>4</v>
      </c>
      <c r="P48" s="399">
        <f>'08'!H64</f>
        <v>4</v>
      </c>
      <c r="Q48" s="399">
        <f>'09'!H64</f>
        <v>4</v>
      </c>
      <c r="R48" s="16">
        <f>'10'!G64</f>
        <v>4</v>
      </c>
      <c r="S48" s="16">
        <f>'11'!G64</f>
        <v>4</v>
      </c>
      <c r="T48" s="16">
        <f>'12'!G64</f>
        <v>4</v>
      </c>
      <c r="U48" s="16">
        <f>'13'!G64</f>
        <v>4</v>
      </c>
      <c r="V48" s="16">
        <f>'14'!G64</f>
        <v>4</v>
      </c>
      <c r="W48" s="16">
        <f>'15'!H64</f>
        <v>4</v>
      </c>
      <c r="X48" s="16">
        <f>'16'!H64</f>
        <v>4</v>
      </c>
      <c r="Y48" s="16">
        <f>'17'!H64</f>
        <v>3</v>
      </c>
      <c r="Z48" s="16">
        <f>'18'!H64</f>
        <v>4</v>
      </c>
      <c r="AA48" s="16">
        <f>'19'!H64</f>
        <v>4</v>
      </c>
      <c r="AB48" s="16">
        <f>'20'!H64</f>
        <v>7</v>
      </c>
      <c r="AC48" s="16">
        <f>'21'!H64</f>
        <v>8</v>
      </c>
      <c r="AD48" s="16">
        <f>'22'!H64</f>
        <v>11</v>
      </c>
      <c r="AE48" s="16">
        <f>'23'!AC51</f>
        <v>19</v>
      </c>
      <c r="AF48" s="186">
        <f>'24'!AG49</f>
        <v>21</v>
      </c>
      <c r="AG48" s="186">
        <f>'25_6'!AG49</f>
        <v>28</v>
      </c>
    </row>
    <row r="49" spans="1:33">
      <c r="A49" s="2" t="s">
        <v>92</v>
      </c>
      <c r="B49" s="1" t="s">
        <v>2</v>
      </c>
      <c r="H49" s="16">
        <f>'00'!I167</f>
        <v>6</v>
      </c>
      <c r="I49" s="186">
        <f>'01'!J166</f>
        <v>6</v>
      </c>
      <c r="J49" s="186">
        <f>'02'!J166</f>
        <v>6</v>
      </c>
      <c r="K49" s="16">
        <f>'03'!J166</f>
        <v>7</v>
      </c>
      <c r="L49" s="16">
        <f>'04'!J158</f>
        <v>7</v>
      </c>
      <c r="M49" s="16">
        <f>'05'!I128</f>
        <v>7</v>
      </c>
      <c r="N49" s="16">
        <f>'06'!H65</f>
        <v>10</v>
      </c>
      <c r="O49" s="399">
        <f>'07'!H65</f>
        <v>10</v>
      </c>
      <c r="P49" s="399">
        <f>'08'!H65</f>
        <v>11</v>
      </c>
      <c r="Q49" s="399">
        <f>'09'!H65</f>
        <v>12</v>
      </c>
      <c r="R49" s="16">
        <f>'10'!G65</f>
        <v>14</v>
      </c>
      <c r="S49" s="16">
        <f>'11'!G65</f>
        <v>13</v>
      </c>
      <c r="T49" s="16">
        <f>'12'!G65</f>
        <v>14</v>
      </c>
      <c r="U49" s="16">
        <f>'13'!G65</f>
        <v>13</v>
      </c>
      <c r="V49" s="16">
        <f>'14'!G65</f>
        <v>13</v>
      </c>
      <c r="W49" s="16">
        <f>'15'!H65</f>
        <v>13</v>
      </c>
      <c r="X49" s="16">
        <f>'16'!H65</f>
        <v>17</v>
      </c>
      <c r="Y49" s="16">
        <f>'17'!H65</f>
        <v>17</v>
      </c>
      <c r="Z49" s="16">
        <f>'18'!H65</f>
        <v>17</v>
      </c>
      <c r="AA49" s="16">
        <f>'19'!H65</f>
        <v>16</v>
      </c>
      <c r="AB49" s="16">
        <f>'20'!H65</f>
        <v>16</v>
      </c>
      <c r="AC49" s="16">
        <f>'21'!H65</f>
        <v>18</v>
      </c>
      <c r="AD49" s="16">
        <f>'22'!H65</f>
        <v>19</v>
      </c>
      <c r="AE49" s="16">
        <f>'23'!AC52</f>
        <v>23</v>
      </c>
      <c r="AF49" s="186">
        <f>'24'!AG50</f>
        <v>23</v>
      </c>
      <c r="AG49" s="186">
        <f>'25_6'!AG50</f>
        <v>22</v>
      </c>
    </row>
    <row r="50" spans="1:33">
      <c r="A50" s="2" t="s">
        <v>93</v>
      </c>
      <c r="B50" s="1" t="s">
        <v>39</v>
      </c>
      <c r="H50" s="16">
        <f>'00'!I168</f>
        <v>18</v>
      </c>
      <c r="I50" s="186">
        <f>'01'!J167</f>
        <v>37</v>
      </c>
      <c r="J50" s="186">
        <f>'02'!J167</f>
        <v>30</v>
      </c>
      <c r="K50" s="16">
        <f>'03'!J167</f>
        <v>26</v>
      </c>
      <c r="L50" s="16">
        <f>'04'!J159</f>
        <v>34</v>
      </c>
      <c r="M50" s="16">
        <f>'05'!I129</f>
        <v>34</v>
      </c>
      <c r="N50" s="16">
        <f>'06'!H66</f>
        <v>28</v>
      </c>
      <c r="O50" s="399">
        <f>'07'!H66</f>
        <v>31</v>
      </c>
      <c r="P50" s="399">
        <f>'08'!H66</f>
        <v>28</v>
      </c>
      <c r="Q50" s="399">
        <f>'09'!H66</f>
        <v>20</v>
      </c>
      <c r="R50" s="16">
        <f>'10'!G66</f>
        <v>24</v>
      </c>
      <c r="S50" s="16">
        <f>'11'!G66</f>
        <v>24</v>
      </c>
      <c r="T50" s="16">
        <f>'12'!G66</f>
        <v>26</v>
      </c>
      <c r="U50" s="16">
        <f>'13'!G66</f>
        <v>26</v>
      </c>
      <c r="V50" s="16">
        <f>'14'!G66</f>
        <v>25</v>
      </c>
      <c r="W50" s="16">
        <f>'15'!H66</f>
        <v>29</v>
      </c>
      <c r="X50" s="16">
        <f>'16'!H66</f>
        <v>27</v>
      </c>
      <c r="Y50" s="16">
        <f>'17'!H66</f>
        <v>31</v>
      </c>
      <c r="Z50" s="16">
        <f>'18'!H66</f>
        <v>27</v>
      </c>
      <c r="AA50" s="16">
        <f>'19'!H66</f>
        <v>31</v>
      </c>
      <c r="AB50" s="16">
        <f>'20'!H66</f>
        <v>30</v>
      </c>
      <c r="AC50" s="16">
        <f>'21'!H66</f>
        <v>33</v>
      </c>
      <c r="AD50" s="16">
        <f>'22'!H66</f>
        <v>42</v>
      </c>
      <c r="AE50" s="16">
        <f>'23'!AC53</f>
        <v>52</v>
      </c>
      <c r="AF50" s="186">
        <f>'24'!AG51</f>
        <v>50</v>
      </c>
      <c r="AG50" s="186">
        <f>'25_6'!AG51</f>
        <v>49</v>
      </c>
    </row>
    <row r="51" spans="1:33">
      <c r="A51" s="2" t="s">
        <v>94</v>
      </c>
      <c r="B51" s="1" t="s">
        <v>40</v>
      </c>
      <c r="H51" s="16">
        <f>'00'!I169</f>
        <v>1</v>
      </c>
      <c r="I51" s="186">
        <f>'01'!J168</f>
        <v>2</v>
      </c>
      <c r="J51" s="186">
        <f>'02'!J168</f>
        <v>5</v>
      </c>
      <c r="K51" s="16">
        <f>'03'!J168</f>
        <v>8</v>
      </c>
      <c r="L51" s="16">
        <f>'04'!J160</f>
        <v>3</v>
      </c>
      <c r="M51" s="16">
        <f>'05'!I130</f>
        <v>7</v>
      </c>
      <c r="N51" s="16">
        <f>'06'!H67</f>
        <v>4</v>
      </c>
      <c r="O51" s="399">
        <f>'07'!H67</f>
        <v>4</v>
      </c>
      <c r="P51" s="399">
        <f>'08'!H67</f>
        <v>2</v>
      </c>
      <c r="Q51" s="399">
        <f>'09'!H67</f>
        <v>6</v>
      </c>
      <c r="R51" s="16">
        <f>'10'!G67</f>
        <v>4</v>
      </c>
      <c r="S51" s="16">
        <f>'11'!G67</f>
        <v>4</v>
      </c>
      <c r="T51" s="16">
        <f>'12'!G67</f>
        <v>2</v>
      </c>
      <c r="U51" s="16">
        <f>'13'!G67</f>
        <v>2</v>
      </c>
      <c r="V51" s="16">
        <f>'14'!G67</f>
        <v>2</v>
      </c>
      <c r="W51" s="16">
        <f>'15'!H67</f>
        <v>2</v>
      </c>
      <c r="X51" s="16">
        <f>'16'!H67</f>
        <v>2</v>
      </c>
      <c r="Y51" s="16">
        <f>'17'!H67</f>
        <v>2</v>
      </c>
      <c r="Z51" s="16">
        <f>'18'!H67</f>
        <v>2</v>
      </c>
      <c r="AA51" s="16">
        <f>'19'!H67</f>
        <v>3</v>
      </c>
      <c r="AB51" s="16">
        <f>'20'!H67</f>
        <v>5</v>
      </c>
      <c r="AC51" s="16">
        <f>'21'!H67</f>
        <v>6</v>
      </c>
      <c r="AD51" s="16">
        <f>'22'!H67</f>
        <v>6</v>
      </c>
      <c r="AE51" s="16">
        <f>'23'!AC54</f>
        <v>10</v>
      </c>
      <c r="AF51" s="186">
        <f>'24'!AG52</f>
        <v>13</v>
      </c>
      <c r="AG51" s="186">
        <f>'25_6'!AG52</f>
        <v>14</v>
      </c>
    </row>
    <row r="52" spans="1:33">
      <c r="A52" s="2" t="s">
        <v>95</v>
      </c>
      <c r="B52" s="1" t="s">
        <v>41</v>
      </c>
      <c r="H52" s="221">
        <f>'00'!I170</f>
        <v>5</v>
      </c>
      <c r="I52" s="445">
        <f>'01'!J169</f>
        <v>6</v>
      </c>
      <c r="J52" s="186">
        <f>'02'!J169</f>
        <v>5</v>
      </c>
      <c r="K52" s="16">
        <f>'03'!J169</f>
        <v>5</v>
      </c>
      <c r="L52" s="16">
        <f>'04'!J161</f>
        <v>22</v>
      </c>
      <c r="M52" s="16">
        <f>'05'!I131</f>
        <v>16</v>
      </c>
      <c r="N52" s="16">
        <f>'06'!H68</f>
        <v>14</v>
      </c>
      <c r="O52" s="399">
        <f>'07'!H68</f>
        <v>15</v>
      </c>
      <c r="P52" s="399">
        <f>'08'!H68</f>
        <v>12</v>
      </c>
      <c r="Q52" s="399">
        <f>'09'!H68</f>
        <v>12</v>
      </c>
      <c r="R52" s="16">
        <f>'10'!G68</f>
        <v>15</v>
      </c>
      <c r="S52" s="16">
        <f>'11'!G68</f>
        <v>18</v>
      </c>
      <c r="T52" s="16">
        <f>'12'!G68</f>
        <v>21</v>
      </c>
      <c r="U52" s="16">
        <f>'13'!G68</f>
        <v>18</v>
      </c>
      <c r="V52" s="16">
        <f>'14'!G68</f>
        <v>18</v>
      </c>
      <c r="W52" s="16">
        <f>'15'!H68</f>
        <v>21</v>
      </c>
      <c r="X52" s="16">
        <f>'16'!H68</f>
        <v>23</v>
      </c>
      <c r="Y52" s="16">
        <f>'17'!H68</f>
        <v>25</v>
      </c>
      <c r="Z52" s="16">
        <f>'18'!H68</f>
        <v>28</v>
      </c>
      <c r="AA52" s="16">
        <f>'19'!H68</f>
        <v>27</v>
      </c>
      <c r="AB52" s="16">
        <f>'20'!H68</f>
        <v>24</v>
      </c>
      <c r="AC52" s="16">
        <f>'21'!H68</f>
        <v>18</v>
      </c>
      <c r="AD52" s="16">
        <f>'22'!H68</f>
        <v>21</v>
      </c>
      <c r="AE52" s="16">
        <f>'23'!AC55</f>
        <v>26</v>
      </c>
      <c r="AF52" s="186">
        <f>'24'!AG53</f>
        <v>28</v>
      </c>
      <c r="AG52" s="186">
        <f>'25_6'!AG53</f>
        <v>29</v>
      </c>
    </row>
    <row r="53" spans="1:33">
      <c r="A53" s="2" t="s">
        <v>96</v>
      </c>
      <c r="B53" s="1" t="s">
        <v>42</v>
      </c>
      <c r="H53" s="16">
        <f>'00'!I171</f>
        <v>1</v>
      </c>
      <c r="I53" s="186">
        <f>'01'!J170</f>
        <v>23</v>
      </c>
      <c r="J53" s="186">
        <f>'02'!J170</f>
        <v>2</v>
      </c>
      <c r="K53" s="16">
        <f>'03'!J170</f>
        <v>2</v>
      </c>
      <c r="L53" s="16">
        <f>'04'!J162</f>
        <v>4</v>
      </c>
      <c r="M53" s="16">
        <f>'05'!I132</f>
        <v>3</v>
      </c>
      <c r="N53" s="16">
        <f>'06'!H69</f>
        <v>2</v>
      </c>
      <c r="O53" s="399">
        <f>'07'!H69</f>
        <v>2</v>
      </c>
      <c r="P53" s="399">
        <f>'08'!H69</f>
        <v>2</v>
      </c>
      <c r="Q53" s="399">
        <f>'09'!H69</f>
        <v>3</v>
      </c>
      <c r="R53" s="16">
        <f>'10'!G69</f>
        <v>3</v>
      </c>
      <c r="S53" s="16">
        <f>'11'!G69</f>
        <v>3</v>
      </c>
      <c r="T53" s="16">
        <f>'12'!G69</f>
        <v>5</v>
      </c>
      <c r="U53" s="16">
        <f>'13'!G69</f>
        <v>3</v>
      </c>
      <c r="V53" s="16">
        <f>'14'!G69</f>
        <v>2</v>
      </c>
      <c r="W53" s="16">
        <f>'15'!H69</f>
        <v>2</v>
      </c>
      <c r="X53" s="16">
        <f>'16'!H69</f>
        <v>2</v>
      </c>
      <c r="Y53" s="16">
        <f>'17'!H69</f>
        <v>2</v>
      </c>
      <c r="Z53" s="16">
        <f>'18'!H69</f>
        <v>2</v>
      </c>
      <c r="AA53" s="16">
        <f>'19'!H69</f>
        <v>2</v>
      </c>
      <c r="AB53" s="16">
        <f>'20'!H69</f>
        <v>2</v>
      </c>
      <c r="AC53" s="16">
        <f>'21'!H69</f>
        <v>2</v>
      </c>
      <c r="AD53" s="16">
        <f>'22'!H69</f>
        <v>6</v>
      </c>
      <c r="AE53" s="16">
        <f>'23'!AC56</f>
        <v>4</v>
      </c>
      <c r="AF53" s="186">
        <f>'24'!AG54</f>
        <v>4</v>
      </c>
      <c r="AG53" s="186">
        <f>'25_6'!AG54</f>
        <v>1</v>
      </c>
    </row>
    <row r="54" spans="1:33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7E2FF-0DB3-4303-8934-D8200EC927B3}">
  <dimension ref="A1:AG55"/>
  <sheetViews>
    <sheetView workbookViewId="0">
      <pane xSplit="2" ySplit="2" topLeftCell="AD36" activePane="bottomRight" state="frozen"/>
      <selection pane="topRight" activeCell="C1" sqref="C1"/>
      <selection pane="bottomLeft" activeCell="A3" sqref="A3"/>
      <selection pane="bottomRight" activeCell="AI46" sqref="AI46"/>
    </sheetView>
  </sheetViews>
  <sheetFormatPr defaultColWidth="8.58203125" defaultRowHeight="13"/>
  <cols>
    <col min="1" max="1" width="7.5" style="4" customWidth="1"/>
    <col min="2" max="2" width="11.25" style="4" customWidth="1"/>
    <col min="3" max="12" width="8.58203125" style="4" hidden="1" customWidth="1"/>
    <col min="13" max="22" width="8.58203125" style="4" customWidth="1"/>
    <col min="23" max="31" width="8.58203125" style="4"/>
    <col min="32" max="33" width="9.4140625" style="4" customWidth="1"/>
    <col min="34" max="16384" width="8.58203125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416" t="s">
        <v>1002</v>
      </c>
      <c r="U1" s="416" t="s">
        <v>1002</v>
      </c>
      <c r="V1" s="416" t="s">
        <v>1002</v>
      </c>
      <c r="W1" s="416" t="s">
        <v>1002</v>
      </c>
      <c r="X1" s="416" t="s">
        <v>1002</v>
      </c>
      <c r="Y1" s="416" t="s">
        <v>1002</v>
      </c>
      <c r="Z1" s="416" t="s">
        <v>1002</v>
      </c>
      <c r="AA1" s="416" t="s">
        <v>1002</v>
      </c>
      <c r="AB1" s="14"/>
      <c r="AD1" s="6" t="s">
        <v>759</v>
      </c>
    </row>
    <row r="2" spans="1:33">
      <c r="A2" s="414" t="s">
        <v>1008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25" t="s">
        <v>473</v>
      </c>
      <c r="I2" s="425" t="s">
        <v>474</v>
      </c>
      <c r="J2" s="425" t="s">
        <v>475</v>
      </c>
      <c r="K2" s="425" t="s">
        <v>476</v>
      </c>
      <c r="L2" s="425" t="s">
        <v>477</v>
      </c>
      <c r="M2" s="425" t="s">
        <v>478</v>
      </c>
      <c r="N2" s="183" t="s">
        <v>110</v>
      </c>
      <c r="O2" s="183" t="s">
        <v>111</v>
      </c>
      <c r="P2" s="183" t="s">
        <v>112</v>
      </c>
      <c r="Q2" s="414" t="s">
        <v>113</v>
      </c>
      <c r="R2" s="183" t="s">
        <v>114</v>
      </c>
      <c r="S2" s="183" t="s">
        <v>115</v>
      </c>
      <c r="T2" s="183" t="s">
        <v>116</v>
      </c>
      <c r="U2" s="414" t="s">
        <v>117</v>
      </c>
      <c r="V2" s="414" t="s">
        <v>118</v>
      </c>
      <c r="W2" s="414" t="s">
        <v>119</v>
      </c>
      <c r="X2" s="414" t="s">
        <v>120</v>
      </c>
      <c r="Y2" s="414" t="s">
        <v>121</v>
      </c>
      <c r="Z2" s="414" t="s">
        <v>122</v>
      </c>
      <c r="AA2" s="414" t="s">
        <v>123</v>
      </c>
      <c r="AB2" s="414" t="s">
        <v>124</v>
      </c>
      <c r="AC2" s="414" t="s">
        <v>125</v>
      </c>
      <c r="AD2" s="414" t="s">
        <v>126</v>
      </c>
      <c r="AE2" s="414" t="s">
        <v>822</v>
      </c>
      <c r="AF2" s="312" t="s">
        <v>1228</v>
      </c>
      <c r="AG2" s="470">
        <v>45809</v>
      </c>
    </row>
    <row r="3" spans="1:33">
      <c r="A3" s="9" t="s">
        <v>46</v>
      </c>
      <c r="B3" s="314" t="s">
        <v>3</v>
      </c>
      <c r="C3" s="209"/>
      <c r="D3" s="209"/>
      <c r="E3" s="209"/>
      <c r="F3" s="209"/>
      <c r="G3" s="209"/>
      <c r="H3" s="435">
        <f>SUM(H5:H53)</f>
        <v>0</v>
      </c>
      <c r="I3" s="435">
        <f t="shared" ref="I3:AE3" si="0">SUM(I5:I53)</f>
        <v>0</v>
      </c>
      <c r="J3" s="435">
        <f t="shared" si="0"/>
        <v>0</v>
      </c>
      <c r="K3" s="435">
        <f t="shared" si="0"/>
        <v>0</v>
      </c>
      <c r="L3" s="435">
        <f t="shared" si="0"/>
        <v>0</v>
      </c>
      <c r="M3" s="435">
        <f t="shared" si="0"/>
        <v>787</v>
      </c>
      <c r="N3" s="435">
        <f t="shared" si="0"/>
        <v>778</v>
      </c>
      <c r="O3" s="435">
        <f t="shared" si="0"/>
        <v>822</v>
      </c>
      <c r="P3" s="435">
        <f t="shared" si="0"/>
        <v>842</v>
      </c>
      <c r="Q3" s="435">
        <f t="shared" si="0"/>
        <v>744</v>
      </c>
      <c r="R3" s="435">
        <f t="shared" si="0"/>
        <v>760</v>
      </c>
      <c r="S3" s="435">
        <f t="shared" si="0"/>
        <v>772</v>
      </c>
      <c r="T3" s="435">
        <f t="shared" si="0"/>
        <v>881</v>
      </c>
      <c r="U3" s="435">
        <f t="shared" si="0"/>
        <v>995</v>
      </c>
      <c r="V3" s="435">
        <f t="shared" si="0"/>
        <v>1107</v>
      </c>
      <c r="W3" s="435">
        <f t="shared" si="0"/>
        <v>1221</v>
      </c>
      <c r="X3" s="435">
        <f t="shared" si="0"/>
        <v>1334</v>
      </c>
      <c r="Y3" s="435">
        <f t="shared" si="0"/>
        <v>1446</v>
      </c>
      <c r="Z3" s="435">
        <f t="shared" si="0"/>
        <v>1559</v>
      </c>
      <c r="AA3" s="435">
        <f t="shared" si="0"/>
        <v>1673</v>
      </c>
      <c r="AB3" s="435">
        <f t="shared" si="0"/>
        <v>1783</v>
      </c>
      <c r="AC3" s="435">
        <f t="shared" si="0"/>
        <v>1683</v>
      </c>
      <c r="AD3" s="435">
        <f t="shared" si="0"/>
        <v>2929</v>
      </c>
      <c r="AE3" s="435">
        <f t="shared" si="0"/>
        <v>4084</v>
      </c>
      <c r="AF3" s="186">
        <f>'24'!K4</f>
        <v>5440</v>
      </c>
      <c r="AG3" s="186">
        <f>'25_6'!K4</f>
        <v>6287</v>
      </c>
    </row>
    <row r="4" spans="1:33">
      <c r="A4" s="7" t="s">
        <v>47</v>
      </c>
      <c r="B4" s="8" t="s">
        <v>4</v>
      </c>
      <c r="C4" s="15"/>
      <c r="D4" s="15"/>
      <c r="E4" s="15"/>
      <c r="F4" s="15"/>
      <c r="G4" s="15"/>
      <c r="H4" s="212"/>
      <c r="I4" s="212"/>
      <c r="J4" s="212"/>
      <c r="K4" s="212"/>
      <c r="L4" s="212"/>
      <c r="M4" s="19">
        <f>'05'!N83</f>
        <v>215</v>
      </c>
      <c r="N4" s="15">
        <f>'06'!L20</f>
        <v>194</v>
      </c>
      <c r="O4" s="412">
        <f>'07'!L20</f>
        <v>190</v>
      </c>
      <c r="P4" s="412">
        <f>'08'!L20</f>
        <v>253</v>
      </c>
      <c r="Q4" s="433">
        <f>'09'!L20</f>
        <v>243</v>
      </c>
      <c r="R4" s="19">
        <f>'10'!L20</f>
        <v>262</v>
      </c>
      <c r="S4" s="19">
        <f>'11'!L20</f>
        <v>283</v>
      </c>
      <c r="T4" s="419">
        <f>SUM(T5:T13)</f>
        <v>306</v>
      </c>
      <c r="U4" s="419">
        <f t="shared" ref="U4:AA4" si="1">SUM(U5:U13)</f>
        <v>332</v>
      </c>
      <c r="V4" s="419">
        <f t="shared" si="1"/>
        <v>357</v>
      </c>
      <c r="W4" s="419">
        <f t="shared" si="1"/>
        <v>382</v>
      </c>
      <c r="X4" s="419">
        <f t="shared" si="1"/>
        <v>404</v>
      </c>
      <c r="Y4" s="419">
        <f t="shared" si="1"/>
        <v>429</v>
      </c>
      <c r="Z4" s="419">
        <f t="shared" si="1"/>
        <v>454</v>
      </c>
      <c r="AA4" s="419">
        <f t="shared" si="1"/>
        <v>480</v>
      </c>
      <c r="AB4" s="19">
        <f>'20'!N20</f>
        <v>503</v>
      </c>
      <c r="AC4" s="19">
        <f>'21'!N20</f>
        <v>511</v>
      </c>
      <c r="AD4" s="19">
        <f>'22'!N20</f>
        <v>733</v>
      </c>
      <c r="AE4" s="19">
        <f>'23'!L7</f>
        <v>1003</v>
      </c>
      <c r="AF4" s="186">
        <f>'24'!K5</f>
        <v>1458</v>
      </c>
      <c r="AG4" s="186">
        <f>'25_6'!K5</f>
        <v>1684</v>
      </c>
    </row>
    <row r="5" spans="1:33">
      <c r="A5" s="2" t="s">
        <v>48</v>
      </c>
      <c r="B5" s="3" t="s">
        <v>97</v>
      </c>
      <c r="H5" s="214"/>
      <c r="I5" s="214"/>
      <c r="J5" s="214"/>
      <c r="K5" s="214"/>
      <c r="L5" s="214"/>
      <c r="M5" s="17">
        <f>'05'!N84</f>
        <v>65</v>
      </c>
      <c r="N5" s="4">
        <f>'06'!L21</f>
        <v>61</v>
      </c>
      <c r="O5" s="399">
        <f>'07'!L21</f>
        <v>56</v>
      </c>
      <c r="P5" s="399">
        <f>'08'!L21</f>
        <v>50</v>
      </c>
      <c r="Q5" s="450">
        <f>'09'!L21</f>
        <v>43</v>
      </c>
      <c r="R5" s="17">
        <f>'10'!L21</f>
        <v>53</v>
      </c>
      <c r="S5" s="17">
        <f>'11'!L21</f>
        <v>45</v>
      </c>
      <c r="T5" s="421">
        <f>ROUND(S5+(AB5-S5)/9,0)</f>
        <v>48</v>
      </c>
      <c r="U5" s="421">
        <f>ROUND(S5+(AB5-S5)/9*2,0)</f>
        <v>51</v>
      </c>
      <c r="V5" s="421">
        <f>ROUND(S5+(AB5-S5)/9*3,0)</f>
        <v>55</v>
      </c>
      <c r="W5" s="421">
        <f>ROUND(S5+(AB5-S5)/9*4,0)</f>
        <v>58</v>
      </c>
      <c r="X5" s="421">
        <f>ROUND(S5+(AB5-S5)/9*5,0)</f>
        <v>61</v>
      </c>
      <c r="Y5" s="421">
        <f>ROUND(S5+(AB5-S5)/9*6,0)</f>
        <v>64</v>
      </c>
      <c r="Z5" s="421">
        <f>ROUND(S5+(AB5-S5)/9*7,0)</f>
        <v>68</v>
      </c>
      <c r="AA5" s="421">
        <f>ROUND(S5+(AB5-S5)/9*8,0)</f>
        <v>71</v>
      </c>
      <c r="AB5" s="17">
        <f>'20'!N21</f>
        <v>74</v>
      </c>
      <c r="AC5" s="17">
        <f>'21'!N21</f>
        <v>83</v>
      </c>
      <c r="AD5" s="17">
        <f>'22'!N21</f>
        <v>117</v>
      </c>
      <c r="AE5" s="17">
        <f>'23'!L8</f>
        <v>147</v>
      </c>
      <c r="AF5" s="186">
        <f>'24'!K6</f>
        <v>226</v>
      </c>
      <c r="AG5" s="186">
        <f>'25_6'!K6</f>
        <v>274</v>
      </c>
    </row>
    <row r="6" spans="1:33">
      <c r="A6" s="2" t="s">
        <v>49</v>
      </c>
      <c r="B6" s="3" t="s">
        <v>98</v>
      </c>
      <c r="H6" s="214"/>
      <c r="I6" s="214"/>
      <c r="J6" s="214"/>
      <c r="K6" s="214"/>
      <c r="L6" s="214"/>
      <c r="M6" s="17">
        <f>'05'!N85</f>
        <v>37</v>
      </c>
      <c r="N6" s="4">
        <f>'06'!L22</f>
        <v>12</v>
      </c>
      <c r="O6" s="399">
        <f>'07'!L22</f>
        <v>28</v>
      </c>
      <c r="P6" s="399">
        <f>'08'!L22</f>
        <v>27</v>
      </c>
      <c r="Q6" s="449">
        <f>'09'!L22</f>
        <v>44</v>
      </c>
      <c r="R6" s="17">
        <f>'10'!L22</f>
        <v>47</v>
      </c>
      <c r="S6" s="17">
        <f>'11'!L22</f>
        <v>44</v>
      </c>
      <c r="T6" s="421">
        <f t="shared" ref="T6:T53" si="2">ROUND(S6+(AB6-S6)/9,0)</f>
        <v>47</v>
      </c>
      <c r="U6" s="421">
        <f t="shared" ref="U6:U53" si="3">ROUND(S6+(AB6-S6)/9*2,0)</f>
        <v>50</v>
      </c>
      <c r="V6" s="421">
        <f t="shared" ref="V6:V53" si="4">ROUND(S6+(AB6-S6)/9*3,0)</f>
        <v>54</v>
      </c>
      <c r="W6" s="421">
        <f t="shared" ref="W6:W53" si="5">ROUND(S6+(AB6-S6)/9*4,0)</f>
        <v>57</v>
      </c>
      <c r="X6" s="421">
        <f t="shared" ref="X6:X53" si="6">ROUND(S6+(AB6-S6)/9*5,0)</f>
        <v>60</v>
      </c>
      <c r="Y6" s="421">
        <f t="shared" ref="Y6:Y53" si="7">ROUND(S6+(AB6-S6)/9*6,0)</f>
        <v>63</v>
      </c>
      <c r="Z6" s="421">
        <f t="shared" ref="Z6:Z53" si="8">ROUND(S6+(AB6-S6)/9*7,0)</f>
        <v>67</v>
      </c>
      <c r="AA6" s="421">
        <f t="shared" ref="AA6:AA53" si="9">ROUND(S6+(AB6-S6)/9*8,0)</f>
        <v>70</v>
      </c>
      <c r="AB6" s="17">
        <f>'20'!N22</f>
        <v>73</v>
      </c>
      <c r="AC6" s="17">
        <f>'21'!N22</f>
        <v>65</v>
      </c>
      <c r="AD6" s="17">
        <f>'22'!N22</f>
        <v>77</v>
      </c>
      <c r="AE6" s="17">
        <f>'23'!L9</f>
        <v>100</v>
      </c>
      <c r="AF6" s="186">
        <f>'24'!K7</f>
        <v>128</v>
      </c>
      <c r="AG6" s="186">
        <f>'25_6'!K7</f>
        <v>144</v>
      </c>
    </row>
    <row r="7" spans="1:33">
      <c r="A7" s="2" t="s">
        <v>50</v>
      </c>
      <c r="B7" s="3" t="s">
        <v>99</v>
      </c>
      <c r="H7" s="214"/>
      <c r="I7" s="214"/>
      <c r="J7" s="214"/>
      <c r="K7" s="214"/>
      <c r="L7" s="214"/>
      <c r="M7" s="17">
        <f>'05'!N86</f>
        <v>12</v>
      </c>
      <c r="N7" s="4">
        <f>'06'!L23</f>
        <v>16</v>
      </c>
      <c r="O7" s="399">
        <f>'07'!L23</f>
        <v>18</v>
      </c>
      <c r="P7" s="399">
        <f>'08'!L23</f>
        <v>22</v>
      </c>
      <c r="Q7" s="449">
        <f>'09'!L23</f>
        <v>37</v>
      </c>
      <c r="R7" s="17">
        <f>'10'!L23</f>
        <v>40</v>
      </c>
      <c r="S7" s="17">
        <f>'11'!L23</f>
        <v>41</v>
      </c>
      <c r="T7" s="421">
        <f t="shared" si="2"/>
        <v>47</v>
      </c>
      <c r="U7" s="421">
        <f t="shared" si="3"/>
        <v>52</v>
      </c>
      <c r="V7" s="421">
        <f t="shared" si="4"/>
        <v>58</v>
      </c>
      <c r="W7" s="421">
        <f t="shared" si="5"/>
        <v>63</v>
      </c>
      <c r="X7" s="421">
        <f t="shared" si="6"/>
        <v>69</v>
      </c>
      <c r="Y7" s="421">
        <f t="shared" si="7"/>
        <v>74</v>
      </c>
      <c r="Z7" s="421">
        <f t="shared" si="8"/>
        <v>80</v>
      </c>
      <c r="AA7" s="421">
        <f t="shared" si="9"/>
        <v>85</v>
      </c>
      <c r="AB7" s="17">
        <f>'20'!N23</f>
        <v>91</v>
      </c>
      <c r="AC7" s="17">
        <f>'21'!N23</f>
        <v>74</v>
      </c>
      <c r="AD7" s="17">
        <f>'22'!N23</f>
        <v>91</v>
      </c>
      <c r="AE7" s="17">
        <f>'23'!L10</f>
        <v>111</v>
      </c>
      <c r="AF7" s="186">
        <f>'24'!K8</f>
        <v>120</v>
      </c>
      <c r="AG7" s="186">
        <f>'25_6'!K8</f>
        <v>134</v>
      </c>
    </row>
    <row r="8" spans="1:33">
      <c r="A8" s="2" t="s">
        <v>51</v>
      </c>
      <c r="B8" s="3" t="s">
        <v>100</v>
      </c>
      <c r="H8" s="214"/>
      <c r="I8" s="214"/>
      <c r="J8" s="214"/>
      <c r="K8" s="214"/>
      <c r="L8" s="214"/>
      <c r="M8" s="17">
        <f>'05'!N87</f>
        <v>11</v>
      </c>
      <c r="N8" s="4">
        <f>'06'!L24</f>
        <v>6</v>
      </c>
      <c r="O8" s="399">
        <f>'07'!L24</f>
        <v>3</v>
      </c>
      <c r="P8" s="399">
        <f>'08'!L24</f>
        <v>6</v>
      </c>
      <c r="Q8" s="449">
        <f>'09'!L24</f>
        <v>6</v>
      </c>
      <c r="R8" s="17">
        <f>'10'!L24</f>
        <v>9</v>
      </c>
      <c r="S8" s="17">
        <f>'11'!L24</f>
        <v>8</v>
      </c>
      <c r="T8" s="421">
        <f t="shared" si="2"/>
        <v>12</v>
      </c>
      <c r="U8" s="421">
        <f t="shared" si="3"/>
        <v>17</v>
      </c>
      <c r="V8" s="421">
        <f t="shared" si="4"/>
        <v>21</v>
      </c>
      <c r="W8" s="421">
        <f t="shared" si="5"/>
        <v>26</v>
      </c>
      <c r="X8" s="421">
        <f t="shared" si="6"/>
        <v>30</v>
      </c>
      <c r="Y8" s="421">
        <f t="shared" si="7"/>
        <v>35</v>
      </c>
      <c r="Z8" s="421">
        <f t="shared" si="8"/>
        <v>39</v>
      </c>
      <c r="AA8" s="421">
        <f t="shared" si="9"/>
        <v>44</v>
      </c>
      <c r="AB8" s="17">
        <f>'20'!N24</f>
        <v>48</v>
      </c>
      <c r="AC8" s="17">
        <f>'21'!N24</f>
        <v>48</v>
      </c>
      <c r="AD8" s="17">
        <f>'22'!N24</f>
        <v>97</v>
      </c>
      <c r="AE8" s="17">
        <f>'23'!L11</f>
        <v>125</v>
      </c>
      <c r="AF8" s="186">
        <f>'24'!K9</f>
        <v>167</v>
      </c>
      <c r="AG8" s="186">
        <f>'25_6'!K9</f>
        <v>182</v>
      </c>
    </row>
    <row r="9" spans="1:33">
      <c r="A9" s="2" t="s">
        <v>52</v>
      </c>
      <c r="B9" s="3" t="s">
        <v>101</v>
      </c>
      <c r="H9" s="214"/>
      <c r="I9" s="214"/>
      <c r="J9" s="214"/>
      <c r="K9" s="214"/>
      <c r="L9" s="214"/>
      <c r="M9" s="17">
        <f>'05'!N88</f>
        <v>13</v>
      </c>
      <c r="N9" s="4">
        <f>'06'!L25</f>
        <v>9</v>
      </c>
      <c r="O9" s="399">
        <f>'07'!L25</f>
        <v>7</v>
      </c>
      <c r="P9" s="399">
        <f>'08'!L25</f>
        <v>9</v>
      </c>
      <c r="Q9" s="449">
        <f>'09'!L25</f>
        <v>16</v>
      </c>
      <c r="R9" s="17">
        <f>'10'!L25</f>
        <v>17</v>
      </c>
      <c r="S9" s="17">
        <f>'11'!L25</f>
        <v>12</v>
      </c>
      <c r="T9" s="421">
        <f t="shared" si="2"/>
        <v>13</v>
      </c>
      <c r="U9" s="421">
        <f t="shared" si="3"/>
        <v>15</v>
      </c>
      <c r="V9" s="421">
        <f t="shared" si="4"/>
        <v>16</v>
      </c>
      <c r="W9" s="421">
        <f t="shared" si="5"/>
        <v>18</v>
      </c>
      <c r="X9" s="421">
        <f t="shared" si="6"/>
        <v>19</v>
      </c>
      <c r="Y9" s="421">
        <f t="shared" si="7"/>
        <v>21</v>
      </c>
      <c r="Z9" s="421">
        <f t="shared" si="8"/>
        <v>22</v>
      </c>
      <c r="AA9" s="421">
        <f t="shared" si="9"/>
        <v>24</v>
      </c>
      <c r="AB9" s="17">
        <f>'20'!N25</f>
        <v>25</v>
      </c>
      <c r="AC9" s="17">
        <f>'21'!N25</f>
        <v>27</v>
      </c>
      <c r="AD9" s="17">
        <f>'22'!N25</f>
        <v>42</v>
      </c>
      <c r="AE9" s="17">
        <f>'23'!L12</f>
        <v>66</v>
      </c>
      <c r="AF9" s="186">
        <f>'24'!K10</f>
        <v>92</v>
      </c>
      <c r="AG9" s="186">
        <f>'25_6'!K10</f>
        <v>106</v>
      </c>
    </row>
    <row r="10" spans="1:33">
      <c r="A10" s="2" t="s">
        <v>53</v>
      </c>
      <c r="B10" s="3" t="s">
        <v>102</v>
      </c>
      <c r="H10" s="214"/>
      <c r="I10" s="214"/>
      <c r="J10" s="214"/>
      <c r="K10" s="214"/>
      <c r="L10" s="214"/>
      <c r="M10" s="17">
        <f>'05'!N89</f>
        <v>9</v>
      </c>
      <c r="N10" s="4">
        <f>'06'!L26</f>
        <v>5</v>
      </c>
      <c r="O10" s="399">
        <f>'07'!L26</f>
        <v>8</v>
      </c>
      <c r="P10" s="399">
        <f>'08'!L26</f>
        <v>10</v>
      </c>
      <c r="Q10" s="449">
        <f>'09'!L26</f>
        <v>10</v>
      </c>
      <c r="R10" s="17">
        <f>'10'!L26</f>
        <v>9</v>
      </c>
      <c r="S10" s="17">
        <f>'11'!L26</f>
        <v>12</v>
      </c>
      <c r="T10" s="421">
        <f t="shared" si="2"/>
        <v>15</v>
      </c>
      <c r="U10" s="421">
        <f t="shared" si="3"/>
        <v>19</v>
      </c>
      <c r="V10" s="421">
        <f t="shared" si="4"/>
        <v>22</v>
      </c>
      <c r="W10" s="421">
        <f t="shared" si="5"/>
        <v>25</v>
      </c>
      <c r="X10" s="421">
        <f t="shared" si="6"/>
        <v>29</v>
      </c>
      <c r="Y10" s="421">
        <f t="shared" si="7"/>
        <v>32</v>
      </c>
      <c r="Z10" s="421">
        <f t="shared" si="8"/>
        <v>35</v>
      </c>
      <c r="AA10" s="421">
        <f t="shared" si="9"/>
        <v>39</v>
      </c>
      <c r="AB10" s="17">
        <f>'20'!N26</f>
        <v>42</v>
      </c>
      <c r="AC10" s="17">
        <f>'21'!N26</f>
        <v>40</v>
      </c>
      <c r="AD10" s="17">
        <f>'22'!N26</f>
        <v>70</v>
      </c>
      <c r="AE10" s="17">
        <f>'23'!L13</f>
        <v>92</v>
      </c>
      <c r="AF10" s="186">
        <f>'24'!K11</f>
        <v>142</v>
      </c>
      <c r="AG10" s="186">
        <f>'25_6'!K11</f>
        <v>165</v>
      </c>
    </row>
    <row r="11" spans="1:33">
      <c r="A11" s="2" t="s">
        <v>54</v>
      </c>
      <c r="B11" s="3" t="s">
        <v>103</v>
      </c>
      <c r="H11" s="214"/>
      <c r="I11" s="214"/>
      <c r="J11" s="214"/>
      <c r="K11" s="214"/>
      <c r="L11" s="214"/>
      <c r="M11" s="17">
        <f>'05'!N90</f>
        <v>5</v>
      </c>
      <c r="N11" s="4">
        <f>'06'!L27</f>
        <v>7</v>
      </c>
      <c r="O11" s="399">
        <f>'07'!L27</f>
        <v>7</v>
      </c>
      <c r="P11" s="399">
        <f>'08'!L27</f>
        <v>12</v>
      </c>
      <c r="Q11" s="449">
        <f>'09'!L27</f>
        <v>11</v>
      </c>
      <c r="R11" s="17">
        <f>'10'!L27</f>
        <v>13</v>
      </c>
      <c r="S11" s="17">
        <f>'11'!L27</f>
        <v>13</v>
      </c>
      <c r="T11" s="421">
        <f t="shared" si="2"/>
        <v>15</v>
      </c>
      <c r="U11" s="421">
        <f t="shared" si="3"/>
        <v>17</v>
      </c>
      <c r="V11" s="421">
        <f t="shared" si="4"/>
        <v>19</v>
      </c>
      <c r="W11" s="421">
        <f t="shared" si="5"/>
        <v>21</v>
      </c>
      <c r="X11" s="421">
        <f t="shared" si="6"/>
        <v>22</v>
      </c>
      <c r="Y11" s="421">
        <f t="shared" si="7"/>
        <v>24</v>
      </c>
      <c r="Z11" s="421">
        <f t="shared" si="8"/>
        <v>26</v>
      </c>
      <c r="AA11" s="421">
        <f t="shared" si="9"/>
        <v>28</v>
      </c>
      <c r="AB11" s="17">
        <f>'20'!N27</f>
        <v>30</v>
      </c>
      <c r="AC11" s="17">
        <f>'21'!N27</f>
        <v>33</v>
      </c>
      <c r="AD11" s="17">
        <f>'22'!N27</f>
        <v>46</v>
      </c>
      <c r="AE11" s="17">
        <f>'23'!L14</f>
        <v>88</v>
      </c>
      <c r="AF11" s="186">
        <f>'24'!K12</f>
        <v>161</v>
      </c>
      <c r="AG11" s="186">
        <f>'25_6'!K12</f>
        <v>207</v>
      </c>
    </row>
    <row r="12" spans="1:33">
      <c r="A12" s="2" t="s">
        <v>55</v>
      </c>
      <c r="B12" s="3" t="s">
        <v>104</v>
      </c>
      <c r="H12" s="214"/>
      <c r="I12" s="214"/>
      <c r="J12" s="214"/>
      <c r="K12" s="214"/>
      <c r="L12" s="214"/>
      <c r="M12" s="17">
        <f>'05'!N91</f>
        <v>52</v>
      </c>
      <c r="N12" s="4">
        <f>'06'!L28</f>
        <v>67</v>
      </c>
      <c r="O12" s="399">
        <f>'07'!L28</f>
        <v>50</v>
      </c>
      <c r="P12" s="399">
        <f>'08'!L28</f>
        <v>101</v>
      </c>
      <c r="Q12" s="449">
        <f>'09'!L28</f>
        <v>55</v>
      </c>
      <c r="R12" s="17">
        <f>'10'!L28</f>
        <v>46</v>
      </c>
      <c r="S12" s="17">
        <f>'11'!L28</f>
        <v>83</v>
      </c>
      <c r="T12" s="421">
        <f t="shared" si="2"/>
        <v>81</v>
      </c>
      <c r="U12" s="421">
        <f t="shared" si="3"/>
        <v>79</v>
      </c>
      <c r="V12" s="421">
        <f t="shared" si="4"/>
        <v>77</v>
      </c>
      <c r="W12" s="421">
        <f t="shared" si="5"/>
        <v>75</v>
      </c>
      <c r="X12" s="421">
        <f t="shared" si="6"/>
        <v>72</v>
      </c>
      <c r="Y12" s="421">
        <f t="shared" si="7"/>
        <v>70</v>
      </c>
      <c r="Z12" s="421">
        <f t="shared" si="8"/>
        <v>68</v>
      </c>
      <c r="AA12" s="421">
        <f t="shared" si="9"/>
        <v>66</v>
      </c>
      <c r="AB12" s="17">
        <f>'20'!N28</f>
        <v>64</v>
      </c>
      <c r="AC12" s="17">
        <f>'21'!N28</f>
        <v>71</v>
      </c>
      <c r="AD12" s="17">
        <f>'22'!N28</f>
        <v>77</v>
      </c>
      <c r="AE12" s="17">
        <f>'23'!L15</f>
        <v>93</v>
      </c>
      <c r="AF12" s="186">
        <f>'24'!K13</f>
        <v>155</v>
      </c>
      <c r="AG12" s="186">
        <f>'25_6'!K13</f>
        <v>173</v>
      </c>
    </row>
    <row r="13" spans="1:33">
      <c r="A13" s="2" t="s">
        <v>56</v>
      </c>
      <c r="B13" s="3" t="s">
        <v>105</v>
      </c>
      <c r="H13" s="214"/>
      <c r="I13" s="214"/>
      <c r="J13" s="214"/>
      <c r="K13" s="214"/>
      <c r="L13" s="214"/>
      <c r="M13" s="17">
        <f>'05'!N92</f>
        <v>11</v>
      </c>
      <c r="N13" s="4">
        <f>'06'!L29</f>
        <v>11</v>
      </c>
      <c r="O13" s="399">
        <f>'07'!L29</f>
        <v>13</v>
      </c>
      <c r="P13" s="399">
        <f>'08'!L29</f>
        <v>16</v>
      </c>
      <c r="Q13" s="451">
        <f>'09'!L29</f>
        <v>21</v>
      </c>
      <c r="R13" s="17">
        <f>'10'!L29</f>
        <v>28</v>
      </c>
      <c r="S13" s="17">
        <f>'11'!L29</f>
        <v>25</v>
      </c>
      <c r="T13" s="421">
        <f t="shared" si="2"/>
        <v>28</v>
      </c>
      <c r="U13" s="421">
        <f t="shared" si="3"/>
        <v>32</v>
      </c>
      <c r="V13" s="421">
        <f t="shared" si="4"/>
        <v>35</v>
      </c>
      <c r="W13" s="421">
        <f t="shared" si="5"/>
        <v>39</v>
      </c>
      <c r="X13" s="421">
        <f t="shared" si="6"/>
        <v>42</v>
      </c>
      <c r="Y13" s="421">
        <f t="shared" si="7"/>
        <v>46</v>
      </c>
      <c r="Z13" s="421">
        <f t="shared" si="8"/>
        <v>49</v>
      </c>
      <c r="AA13" s="421">
        <f t="shared" si="9"/>
        <v>53</v>
      </c>
      <c r="AB13" s="17">
        <f>'20'!N29</f>
        <v>56</v>
      </c>
      <c r="AC13" s="17">
        <f>'21'!N29</f>
        <v>70</v>
      </c>
      <c r="AD13" s="17">
        <f>'22'!N29</f>
        <v>116</v>
      </c>
      <c r="AE13" s="17">
        <f>'23'!L16</f>
        <v>181</v>
      </c>
      <c r="AF13" s="186">
        <f>'24'!K14</f>
        <v>267</v>
      </c>
      <c r="AG13" s="186">
        <f>'25_6'!K14</f>
        <v>299</v>
      </c>
    </row>
    <row r="14" spans="1:33">
      <c r="A14" s="9" t="s">
        <v>57</v>
      </c>
      <c r="B14" s="314" t="s">
        <v>5</v>
      </c>
      <c r="C14" s="209"/>
      <c r="D14" s="209"/>
      <c r="E14" s="209"/>
      <c r="F14" s="209"/>
      <c r="G14" s="209"/>
      <c r="H14" s="216"/>
      <c r="I14" s="216"/>
      <c r="J14" s="216"/>
      <c r="K14" s="216"/>
      <c r="L14" s="216"/>
      <c r="M14" s="20">
        <f>'05'!N93</f>
        <v>65</v>
      </c>
      <c r="N14" s="209">
        <f>'06'!L30</f>
        <v>62</v>
      </c>
      <c r="O14" s="433">
        <f>'07'!L30</f>
        <v>57</v>
      </c>
      <c r="P14" s="433">
        <f>'08'!L30</f>
        <v>48</v>
      </c>
      <c r="Q14" s="399">
        <f>'09'!L30</f>
        <v>41</v>
      </c>
      <c r="R14" s="20">
        <f>'10'!L30</f>
        <v>42</v>
      </c>
      <c r="S14" s="20">
        <f>'11'!L30</f>
        <v>44</v>
      </c>
      <c r="T14" s="420">
        <f t="shared" si="2"/>
        <v>63</v>
      </c>
      <c r="U14" s="420">
        <f t="shared" si="3"/>
        <v>82</v>
      </c>
      <c r="V14" s="420">
        <f t="shared" si="4"/>
        <v>101</v>
      </c>
      <c r="W14" s="420">
        <f t="shared" si="5"/>
        <v>120</v>
      </c>
      <c r="X14" s="420">
        <f t="shared" si="6"/>
        <v>140</v>
      </c>
      <c r="Y14" s="420">
        <f t="shared" si="7"/>
        <v>159</v>
      </c>
      <c r="Z14" s="420">
        <f t="shared" si="8"/>
        <v>178</v>
      </c>
      <c r="AA14" s="420">
        <f t="shared" si="9"/>
        <v>197</v>
      </c>
      <c r="AB14" s="20">
        <f>'20'!N30</f>
        <v>216</v>
      </c>
      <c r="AC14" s="20">
        <f>'21'!N30</f>
        <v>198</v>
      </c>
      <c r="AD14" s="20">
        <f>'22'!N30</f>
        <v>384</v>
      </c>
      <c r="AE14" s="20">
        <f>'23'!L17</f>
        <v>485</v>
      </c>
      <c r="AF14" s="186">
        <f>'24'!K15</f>
        <v>667</v>
      </c>
      <c r="AG14" s="186">
        <f>'25_6'!K15</f>
        <v>741</v>
      </c>
    </row>
    <row r="15" spans="1:33">
      <c r="A15" s="2" t="s">
        <v>58</v>
      </c>
      <c r="B15" s="1" t="s">
        <v>6</v>
      </c>
      <c r="H15" s="214"/>
      <c r="I15" s="214"/>
      <c r="J15" s="214"/>
      <c r="K15" s="214"/>
      <c r="L15" s="214"/>
      <c r="M15" s="17">
        <f>'05'!N94</f>
        <v>62</v>
      </c>
      <c r="N15" s="4">
        <f>'06'!L31</f>
        <v>57</v>
      </c>
      <c r="O15" s="399">
        <f>'07'!L31</f>
        <v>68</v>
      </c>
      <c r="P15" s="399">
        <f>'08'!L31</f>
        <v>41</v>
      </c>
      <c r="Q15" s="399">
        <f>'09'!L31</f>
        <v>36</v>
      </c>
      <c r="R15" s="17">
        <f>'10'!L31</f>
        <v>35</v>
      </c>
      <c r="S15" s="17">
        <f>'11'!L31</f>
        <v>32</v>
      </c>
      <c r="T15" s="421">
        <f t="shared" si="2"/>
        <v>38</v>
      </c>
      <c r="U15" s="421">
        <f t="shared" si="3"/>
        <v>44</v>
      </c>
      <c r="V15" s="421">
        <f t="shared" si="4"/>
        <v>51</v>
      </c>
      <c r="W15" s="421">
        <f t="shared" si="5"/>
        <v>57</v>
      </c>
      <c r="X15" s="421">
        <f t="shared" si="6"/>
        <v>63</v>
      </c>
      <c r="Y15" s="421">
        <f t="shared" si="7"/>
        <v>69</v>
      </c>
      <c r="Z15" s="421">
        <f t="shared" si="8"/>
        <v>76</v>
      </c>
      <c r="AA15" s="421">
        <f t="shared" si="9"/>
        <v>82</v>
      </c>
      <c r="AB15" s="17">
        <f>'20'!N31</f>
        <v>88</v>
      </c>
      <c r="AC15" s="17">
        <f>'21'!N31</f>
        <v>84</v>
      </c>
      <c r="AD15" s="17">
        <f>'22'!N31</f>
        <v>172</v>
      </c>
      <c r="AE15" s="17">
        <f>'23'!L18</f>
        <v>227</v>
      </c>
      <c r="AF15" s="186">
        <f>'24'!K16</f>
        <v>355</v>
      </c>
      <c r="AG15" s="186">
        <f>'25_6'!K16</f>
        <v>477</v>
      </c>
    </row>
    <row r="16" spans="1:33">
      <c r="A16" s="2" t="s">
        <v>59</v>
      </c>
      <c r="B16" s="1" t="s">
        <v>7</v>
      </c>
      <c r="H16" s="214"/>
      <c r="I16" s="214"/>
      <c r="J16" s="214"/>
      <c r="K16" s="214"/>
      <c r="L16" s="214"/>
      <c r="M16" s="17">
        <f>'05'!N95</f>
        <v>43</v>
      </c>
      <c r="N16" s="4">
        <f>'06'!L32</f>
        <v>42</v>
      </c>
      <c r="O16" s="399">
        <f>'07'!L32</f>
        <v>60</v>
      </c>
      <c r="P16" s="399">
        <f>'08'!L32</f>
        <v>43</v>
      </c>
      <c r="Q16" s="399">
        <f>'09'!L32</f>
        <v>19</v>
      </c>
      <c r="R16" s="17">
        <f>'10'!L32</f>
        <v>14</v>
      </c>
      <c r="S16" s="17">
        <f>'11'!L32</f>
        <v>20</v>
      </c>
      <c r="T16" s="421">
        <f t="shared" si="2"/>
        <v>25</v>
      </c>
      <c r="U16" s="421">
        <f t="shared" si="3"/>
        <v>30</v>
      </c>
      <c r="V16" s="421">
        <f t="shared" si="4"/>
        <v>36</v>
      </c>
      <c r="W16" s="421">
        <f t="shared" si="5"/>
        <v>41</v>
      </c>
      <c r="X16" s="421">
        <f t="shared" si="6"/>
        <v>46</v>
      </c>
      <c r="Y16" s="421">
        <f t="shared" si="7"/>
        <v>51</v>
      </c>
      <c r="Z16" s="421">
        <f t="shared" si="8"/>
        <v>57</v>
      </c>
      <c r="AA16" s="421">
        <f t="shared" si="9"/>
        <v>62</v>
      </c>
      <c r="AB16" s="17">
        <f>'20'!N32</f>
        <v>67</v>
      </c>
      <c r="AC16" s="17">
        <f>'21'!N32</f>
        <v>60</v>
      </c>
      <c r="AD16" s="17">
        <f>'22'!N32</f>
        <v>58</v>
      </c>
      <c r="AE16" s="17">
        <f>'23'!L19</f>
        <v>86</v>
      </c>
      <c r="AF16" s="186">
        <f>'24'!K17</f>
        <v>97</v>
      </c>
      <c r="AG16" s="186">
        <f>'25_6'!K17</f>
        <v>105</v>
      </c>
    </row>
    <row r="17" spans="1:33">
      <c r="A17" s="2" t="s">
        <v>60</v>
      </c>
      <c r="B17" s="1" t="s">
        <v>8</v>
      </c>
      <c r="H17" s="214"/>
      <c r="I17" s="214"/>
      <c r="J17" s="214"/>
      <c r="K17" s="214"/>
      <c r="L17" s="214"/>
      <c r="M17" s="17">
        <f>'05'!N96</f>
        <v>25</v>
      </c>
      <c r="N17" s="4">
        <f>'06'!L33</f>
        <v>25</v>
      </c>
      <c r="O17" s="399">
        <f>'07'!L33</f>
        <v>39</v>
      </c>
      <c r="P17" s="399">
        <f>'08'!L33</f>
        <v>40</v>
      </c>
      <c r="Q17" s="399">
        <f>'09'!L33</f>
        <v>30</v>
      </c>
      <c r="R17" s="17">
        <f>'10'!L33</f>
        <v>49</v>
      </c>
      <c r="S17" s="17">
        <f>'11'!L33</f>
        <v>43</v>
      </c>
      <c r="T17" s="421">
        <f t="shared" si="2"/>
        <v>46</v>
      </c>
      <c r="U17" s="421">
        <f t="shared" si="3"/>
        <v>48</v>
      </c>
      <c r="V17" s="421">
        <f t="shared" si="4"/>
        <v>51</v>
      </c>
      <c r="W17" s="421">
        <f t="shared" si="5"/>
        <v>54</v>
      </c>
      <c r="X17" s="421">
        <f t="shared" si="6"/>
        <v>56</v>
      </c>
      <c r="Y17" s="421">
        <f t="shared" si="7"/>
        <v>59</v>
      </c>
      <c r="Z17" s="421">
        <f t="shared" si="8"/>
        <v>62</v>
      </c>
      <c r="AA17" s="421">
        <f t="shared" si="9"/>
        <v>64</v>
      </c>
      <c r="AB17" s="17">
        <f>'20'!N33</f>
        <v>67</v>
      </c>
      <c r="AC17" s="17">
        <f>'21'!N33</f>
        <v>68</v>
      </c>
      <c r="AD17" s="17">
        <f>'22'!N33</f>
        <v>160</v>
      </c>
      <c r="AE17" s="17">
        <f>'23'!L20</f>
        <v>253</v>
      </c>
      <c r="AF17" s="186">
        <f>'24'!K18</f>
        <v>337</v>
      </c>
      <c r="AG17" s="186">
        <f>'25_6'!K18</f>
        <v>382</v>
      </c>
    </row>
    <row r="18" spans="1:33">
      <c r="A18" s="2" t="s">
        <v>61</v>
      </c>
      <c r="B18" s="1" t="s">
        <v>9</v>
      </c>
      <c r="H18" s="214"/>
      <c r="I18" s="214"/>
      <c r="J18" s="214"/>
      <c r="K18" s="214"/>
      <c r="L18" s="214"/>
      <c r="M18" s="17">
        <f>'05'!N97</f>
        <v>11</v>
      </c>
      <c r="N18" s="4">
        <f>'06'!L34</f>
        <v>4</v>
      </c>
      <c r="O18" s="399">
        <f>'07'!L34</f>
        <v>4</v>
      </c>
      <c r="P18" s="399">
        <f>'08'!L34</f>
        <v>4</v>
      </c>
      <c r="Q18" s="399">
        <f>'09'!L34</f>
        <v>2</v>
      </c>
      <c r="R18" s="17">
        <f>'10'!L34</f>
        <v>2</v>
      </c>
      <c r="S18" s="17">
        <f>'11'!L34</f>
        <v>2</v>
      </c>
      <c r="T18" s="421">
        <f t="shared" si="2"/>
        <v>2</v>
      </c>
      <c r="U18" s="421">
        <f t="shared" si="3"/>
        <v>2</v>
      </c>
      <c r="V18" s="421">
        <f t="shared" si="4"/>
        <v>2</v>
      </c>
      <c r="W18" s="421">
        <f t="shared" si="5"/>
        <v>2</v>
      </c>
      <c r="X18" s="421">
        <f t="shared" si="6"/>
        <v>3</v>
      </c>
      <c r="Y18" s="421">
        <f t="shared" si="7"/>
        <v>3</v>
      </c>
      <c r="Z18" s="421">
        <f t="shared" si="8"/>
        <v>3</v>
      </c>
      <c r="AA18" s="421">
        <f t="shared" si="9"/>
        <v>3</v>
      </c>
      <c r="AB18" s="17">
        <f>'20'!N34</f>
        <v>3</v>
      </c>
      <c r="AC18" s="17">
        <f>'21'!N34</f>
        <v>3</v>
      </c>
      <c r="AD18" s="17">
        <f>'22'!N34</f>
        <v>19</v>
      </c>
      <c r="AE18" s="17">
        <f>'23'!L21</f>
        <v>31</v>
      </c>
      <c r="AF18" s="186">
        <f>'24'!K19</f>
        <v>31</v>
      </c>
      <c r="AG18" s="186">
        <f>'25_6'!K19</f>
        <v>45</v>
      </c>
    </row>
    <row r="19" spans="1:33">
      <c r="A19" s="2" t="s">
        <v>62</v>
      </c>
      <c r="B19" s="1" t="s">
        <v>10</v>
      </c>
      <c r="H19" s="214"/>
      <c r="I19" s="214"/>
      <c r="J19" s="214"/>
      <c r="K19" s="214"/>
      <c r="L19" s="214"/>
      <c r="M19" s="17">
        <f>'05'!N98</f>
        <v>39</v>
      </c>
      <c r="N19" s="4">
        <f>'06'!L35</f>
        <v>47</v>
      </c>
      <c r="O19" s="399">
        <f>'07'!L35</f>
        <v>43</v>
      </c>
      <c r="P19" s="399">
        <f>'08'!L35</f>
        <v>41</v>
      </c>
      <c r="Q19" s="399">
        <f>'09'!L35</f>
        <v>37</v>
      </c>
      <c r="R19" s="17">
        <f>'10'!L35</f>
        <v>29</v>
      </c>
      <c r="S19" s="17">
        <f>'11'!L35</f>
        <v>30</v>
      </c>
      <c r="T19" s="421">
        <f t="shared" si="2"/>
        <v>28</v>
      </c>
      <c r="U19" s="421">
        <f t="shared" si="3"/>
        <v>26</v>
      </c>
      <c r="V19" s="421">
        <f t="shared" si="4"/>
        <v>23</v>
      </c>
      <c r="W19" s="421">
        <f t="shared" si="5"/>
        <v>21</v>
      </c>
      <c r="X19" s="421">
        <f t="shared" si="6"/>
        <v>19</v>
      </c>
      <c r="Y19" s="421">
        <f t="shared" si="7"/>
        <v>17</v>
      </c>
      <c r="Z19" s="421">
        <f t="shared" si="8"/>
        <v>14</v>
      </c>
      <c r="AA19" s="421">
        <f t="shared" si="9"/>
        <v>12</v>
      </c>
      <c r="AB19" s="17">
        <f>'20'!N35</f>
        <v>10</v>
      </c>
      <c r="AC19" s="17">
        <f>'21'!N35</f>
        <v>10</v>
      </c>
      <c r="AD19" s="17">
        <f>'22'!N35</f>
        <v>16</v>
      </c>
      <c r="AE19" s="17">
        <f>'23'!L22</f>
        <v>13</v>
      </c>
      <c r="AF19" s="186">
        <f>'24'!K20</f>
        <v>14</v>
      </c>
      <c r="AG19" s="186">
        <f>'25_6'!K20</f>
        <v>27</v>
      </c>
    </row>
    <row r="20" spans="1:33">
      <c r="A20" s="2" t="s">
        <v>63</v>
      </c>
      <c r="B20" s="1" t="s">
        <v>11</v>
      </c>
      <c r="H20" s="214"/>
      <c r="I20" s="214"/>
      <c r="J20" s="214"/>
      <c r="K20" s="214"/>
      <c r="L20" s="214"/>
      <c r="M20" s="17">
        <f>'05'!N99</f>
        <v>33</v>
      </c>
      <c r="N20" s="4">
        <f>'06'!L36</f>
        <v>36</v>
      </c>
      <c r="O20" s="399">
        <f>'07'!L36</f>
        <v>36</v>
      </c>
      <c r="P20" s="399">
        <f>'08'!L36</f>
        <v>42</v>
      </c>
      <c r="Q20" s="399">
        <f>'09'!L36</f>
        <v>32</v>
      </c>
      <c r="R20" s="17">
        <f>'10'!L36</f>
        <v>27</v>
      </c>
      <c r="S20" s="17">
        <f>'11'!L36</f>
        <v>23</v>
      </c>
      <c r="T20" s="421">
        <f t="shared" si="2"/>
        <v>24</v>
      </c>
      <c r="U20" s="421">
        <f t="shared" si="3"/>
        <v>26</v>
      </c>
      <c r="V20" s="421">
        <f t="shared" si="4"/>
        <v>27</v>
      </c>
      <c r="W20" s="421">
        <f t="shared" si="5"/>
        <v>28</v>
      </c>
      <c r="X20" s="421">
        <f t="shared" si="6"/>
        <v>30</v>
      </c>
      <c r="Y20" s="421">
        <f t="shared" si="7"/>
        <v>31</v>
      </c>
      <c r="Z20" s="421">
        <f t="shared" si="8"/>
        <v>32</v>
      </c>
      <c r="AA20" s="421">
        <f t="shared" si="9"/>
        <v>34</v>
      </c>
      <c r="AB20" s="17">
        <f>'20'!N36</f>
        <v>35</v>
      </c>
      <c r="AC20" s="17">
        <f>'21'!N36</f>
        <v>30</v>
      </c>
      <c r="AD20" s="17">
        <f>'22'!N36</f>
        <v>60</v>
      </c>
      <c r="AE20" s="17">
        <f>'23'!L23</f>
        <v>121</v>
      </c>
      <c r="AF20" s="186">
        <f>'24'!K21</f>
        <v>179</v>
      </c>
      <c r="AG20" s="186">
        <f>'25_6'!K21</f>
        <v>222</v>
      </c>
    </row>
    <row r="21" spans="1:33">
      <c r="A21" s="2" t="s">
        <v>64</v>
      </c>
      <c r="B21" s="1" t="s">
        <v>12</v>
      </c>
      <c r="H21" s="214"/>
      <c r="I21" s="214"/>
      <c r="J21" s="214"/>
      <c r="K21" s="214"/>
      <c r="L21" s="214"/>
      <c r="M21" s="17">
        <f>'05'!N100</f>
        <v>41</v>
      </c>
      <c r="N21" s="4">
        <f>'06'!L37</f>
        <v>63</v>
      </c>
      <c r="O21" s="399">
        <f>'07'!L37</f>
        <v>77</v>
      </c>
      <c r="P21" s="399">
        <f>'08'!L37</f>
        <v>72</v>
      </c>
      <c r="Q21" s="399">
        <f>'09'!L37</f>
        <v>56</v>
      </c>
      <c r="R21" s="17">
        <f>'10'!L37</f>
        <v>40</v>
      </c>
      <c r="S21" s="17">
        <f>'11'!L37</f>
        <v>27</v>
      </c>
      <c r="T21" s="421">
        <f t="shared" si="2"/>
        <v>26</v>
      </c>
      <c r="U21" s="421">
        <f t="shared" si="3"/>
        <v>24</v>
      </c>
      <c r="V21" s="421">
        <f t="shared" si="4"/>
        <v>23</v>
      </c>
      <c r="W21" s="421">
        <f t="shared" si="5"/>
        <v>22</v>
      </c>
      <c r="X21" s="421">
        <f t="shared" si="6"/>
        <v>20</v>
      </c>
      <c r="Y21" s="421">
        <f t="shared" si="7"/>
        <v>19</v>
      </c>
      <c r="Z21" s="421">
        <f t="shared" si="8"/>
        <v>18</v>
      </c>
      <c r="AA21" s="421">
        <f t="shared" si="9"/>
        <v>16</v>
      </c>
      <c r="AB21" s="17">
        <f>'20'!N37</f>
        <v>15</v>
      </c>
      <c r="AC21" s="17">
        <f>'21'!N37</f>
        <v>17</v>
      </c>
      <c r="AD21" s="17">
        <f>'22'!N37</f>
        <v>28</v>
      </c>
      <c r="AE21" s="17">
        <f>'23'!L24</f>
        <v>34</v>
      </c>
      <c r="AF21" s="186">
        <f>'24'!K22</f>
        <v>48</v>
      </c>
      <c r="AG21" s="186">
        <f>'25_6'!K22</f>
        <v>49</v>
      </c>
    </row>
    <row r="22" spans="1:33">
      <c r="A22" s="2" t="s">
        <v>65</v>
      </c>
      <c r="B22" s="1" t="s">
        <v>13</v>
      </c>
      <c r="H22" s="214"/>
      <c r="I22" s="214"/>
      <c r="J22" s="214"/>
      <c r="K22" s="214"/>
      <c r="L22" s="214"/>
      <c r="M22" s="17">
        <f>'05'!N101</f>
        <v>15</v>
      </c>
      <c r="N22" s="4">
        <f>'06'!L38</f>
        <v>9</v>
      </c>
      <c r="O22" s="399">
        <f>'07'!L38</f>
        <v>11</v>
      </c>
      <c r="P22" s="399">
        <f>'08'!L38</f>
        <v>15</v>
      </c>
      <c r="Q22" s="399">
        <f>'09'!L38</f>
        <v>24</v>
      </c>
      <c r="R22" s="17">
        <f>'10'!L38</f>
        <v>28</v>
      </c>
      <c r="S22" s="17">
        <f>'11'!L38</f>
        <v>22</v>
      </c>
      <c r="T22" s="421">
        <f t="shared" si="2"/>
        <v>25</v>
      </c>
      <c r="U22" s="421">
        <f t="shared" si="3"/>
        <v>28</v>
      </c>
      <c r="V22" s="421">
        <f t="shared" si="4"/>
        <v>31</v>
      </c>
      <c r="W22" s="421">
        <f t="shared" si="5"/>
        <v>34</v>
      </c>
      <c r="X22" s="421">
        <f t="shared" si="6"/>
        <v>38</v>
      </c>
      <c r="Y22" s="421">
        <f t="shared" si="7"/>
        <v>41</v>
      </c>
      <c r="Z22" s="421">
        <f t="shared" si="8"/>
        <v>44</v>
      </c>
      <c r="AA22" s="421">
        <f t="shared" si="9"/>
        <v>47</v>
      </c>
      <c r="AB22" s="17">
        <f>'20'!N38</f>
        <v>50</v>
      </c>
      <c r="AC22" s="17">
        <f>'21'!N38</f>
        <v>35</v>
      </c>
      <c r="AD22" s="17">
        <f>'22'!N38</f>
        <v>54</v>
      </c>
      <c r="AE22" s="17">
        <f>'23'!L25</f>
        <v>78</v>
      </c>
      <c r="AF22" s="186">
        <f>'24'!K23</f>
        <v>98</v>
      </c>
      <c r="AG22" s="186">
        <f>'25_6'!K23</f>
        <v>98</v>
      </c>
    </row>
    <row r="23" spans="1:33">
      <c r="A23" s="2" t="s">
        <v>66</v>
      </c>
      <c r="B23" s="1" t="s">
        <v>14</v>
      </c>
      <c r="H23" s="214"/>
      <c r="I23" s="214"/>
      <c r="J23" s="214"/>
      <c r="K23" s="214"/>
      <c r="L23" s="214"/>
      <c r="M23" s="17">
        <f>'05'!N102</f>
        <v>21</v>
      </c>
      <c r="N23" s="4">
        <f>'06'!L39</f>
        <v>21</v>
      </c>
      <c r="O23" s="399">
        <f>'07'!L39</f>
        <v>23</v>
      </c>
      <c r="P23" s="399">
        <f>'08'!L39</f>
        <v>25</v>
      </c>
      <c r="Q23" s="399">
        <f>'09'!L39</f>
        <v>29</v>
      </c>
      <c r="R23" s="17">
        <f>'10'!L39</f>
        <v>39</v>
      </c>
      <c r="S23" s="17">
        <f>'11'!L39</f>
        <v>44</v>
      </c>
      <c r="T23" s="421">
        <f t="shared" si="2"/>
        <v>48</v>
      </c>
      <c r="U23" s="421">
        <f t="shared" si="3"/>
        <v>52</v>
      </c>
      <c r="V23" s="421">
        <f t="shared" si="4"/>
        <v>56</v>
      </c>
      <c r="W23" s="421">
        <f t="shared" si="5"/>
        <v>60</v>
      </c>
      <c r="X23" s="421">
        <f t="shared" si="6"/>
        <v>64</v>
      </c>
      <c r="Y23" s="421">
        <f t="shared" si="7"/>
        <v>68</v>
      </c>
      <c r="Z23" s="421">
        <f t="shared" si="8"/>
        <v>72</v>
      </c>
      <c r="AA23" s="421">
        <f t="shared" si="9"/>
        <v>76</v>
      </c>
      <c r="AB23" s="17">
        <f>'20'!N39</f>
        <v>80</v>
      </c>
      <c r="AC23" s="17">
        <f>'21'!N39</f>
        <v>77</v>
      </c>
      <c r="AD23" s="17">
        <f>'22'!N39</f>
        <v>90</v>
      </c>
      <c r="AE23" s="17">
        <f>'23'!L26</f>
        <v>125</v>
      </c>
      <c r="AF23" s="186">
        <f>'24'!K24</f>
        <v>202</v>
      </c>
      <c r="AG23" s="186">
        <f>'25_6'!K24</f>
        <v>256</v>
      </c>
    </row>
    <row r="24" spans="1:33">
      <c r="A24" s="2" t="s">
        <v>67</v>
      </c>
      <c r="B24" s="1" t="s">
        <v>15</v>
      </c>
      <c r="H24" s="214"/>
      <c r="I24" s="214"/>
      <c r="J24" s="214"/>
      <c r="K24" s="214"/>
      <c r="L24" s="214"/>
      <c r="M24" s="17">
        <f>'05'!N103</f>
        <v>3</v>
      </c>
      <c r="N24" s="4">
        <f>'06'!L40</f>
        <v>3</v>
      </c>
      <c r="O24" s="399">
        <f>'07'!L40</f>
        <v>3</v>
      </c>
      <c r="P24" s="399">
        <f>'08'!L40</f>
        <v>3</v>
      </c>
      <c r="Q24" s="399">
        <f>'09'!L40</f>
        <v>3</v>
      </c>
      <c r="R24" s="17">
        <f>'10'!L40</f>
        <v>5</v>
      </c>
      <c r="S24" s="17">
        <f>'11'!L40</f>
        <v>6</v>
      </c>
      <c r="T24" s="421">
        <f t="shared" si="2"/>
        <v>6</v>
      </c>
      <c r="U24" s="421">
        <f t="shared" si="3"/>
        <v>6</v>
      </c>
      <c r="V24" s="421">
        <f t="shared" si="4"/>
        <v>6</v>
      </c>
      <c r="W24" s="421">
        <f t="shared" si="5"/>
        <v>6</v>
      </c>
      <c r="X24" s="421">
        <f t="shared" si="6"/>
        <v>7</v>
      </c>
      <c r="Y24" s="421">
        <f t="shared" si="7"/>
        <v>7</v>
      </c>
      <c r="Z24" s="421">
        <f t="shared" si="8"/>
        <v>7</v>
      </c>
      <c r="AA24" s="421">
        <f t="shared" si="9"/>
        <v>7</v>
      </c>
      <c r="AB24" s="17">
        <f>'20'!N40</f>
        <v>7</v>
      </c>
      <c r="AC24" s="17">
        <f>'21'!N40</f>
        <v>12</v>
      </c>
      <c r="AD24" s="17">
        <f>'22'!N40</f>
        <v>21</v>
      </c>
      <c r="AE24" s="17">
        <f>'23'!L27</f>
        <v>34</v>
      </c>
      <c r="AF24" s="186">
        <f>'24'!K25</f>
        <v>47</v>
      </c>
      <c r="AG24" s="186">
        <f>'25_6'!K25</f>
        <v>19</v>
      </c>
    </row>
    <row r="25" spans="1:33">
      <c r="A25" s="2" t="s">
        <v>68</v>
      </c>
      <c r="B25" s="1" t="s">
        <v>16</v>
      </c>
      <c r="H25" s="214"/>
      <c r="I25" s="214"/>
      <c r="J25" s="214"/>
      <c r="K25" s="214"/>
      <c r="L25" s="214"/>
      <c r="M25" s="17">
        <f>'05'!N104</f>
        <v>14</v>
      </c>
      <c r="N25" s="4">
        <f>'06'!L41</f>
        <v>10</v>
      </c>
      <c r="O25" s="399">
        <f>'07'!L41</f>
        <v>10</v>
      </c>
      <c r="P25" s="399">
        <f>'08'!L41</f>
        <v>7</v>
      </c>
      <c r="Q25" s="399">
        <f>'09'!L41</f>
        <v>6</v>
      </c>
      <c r="R25" s="17">
        <f>'10'!L41</f>
        <v>5</v>
      </c>
      <c r="S25" s="17">
        <f>'11'!L41</f>
        <v>5</v>
      </c>
      <c r="T25" s="421">
        <f t="shared" si="2"/>
        <v>6</v>
      </c>
      <c r="U25" s="421">
        <f t="shared" si="3"/>
        <v>7</v>
      </c>
      <c r="V25" s="421">
        <f t="shared" si="4"/>
        <v>7</v>
      </c>
      <c r="W25" s="421">
        <f t="shared" si="5"/>
        <v>8</v>
      </c>
      <c r="X25" s="421">
        <f t="shared" si="6"/>
        <v>9</v>
      </c>
      <c r="Y25" s="421">
        <f t="shared" si="7"/>
        <v>10</v>
      </c>
      <c r="Z25" s="421">
        <f t="shared" si="8"/>
        <v>10</v>
      </c>
      <c r="AA25" s="421">
        <f t="shared" si="9"/>
        <v>11</v>
      </c>
      <c r="AB25" s="17">
        <f>'20'!N41</f>
        <v>12</v>
      </c>
      <c r="AC25" s="17">
        <f>'21'!N41</f>
        <v>8</v>
      </c>
      <c r="AD25" s="17">
        <f>'22'!N41</f>
        <v>20</v>
      </c>
      <c r="AE25" s="17">
        <f>'23'!L28</f>
        <v>42</v>
      </c>
      <c r="AF25" s="186">
        <f>'24'!K26</f>
        <v>46</v>
      </c>
      <c r="AG25" s="186">
        <f>'25_6'!K26</f>
        <v>45</v>
      </c>
    </row>
    <row r="26" spans="1:33">
      <c r="A26" s="2" t="s">
        <v>69</v>
      </c>
      <c r="B26" s="1" t="s">
        <v>17</v>
      </c>
      <c r="H26" s="214"/>
      <c r="I26" s="214"/>
      <c r="J26" s="214"/>
      <c r="K26" s="214"/>
      <c r="L26" s="214"/>
      <c r="M26" s="17">
        <f>'05'!N105</f>
        <v>7</v>
      </c>
      <c r="N26" s="4">
        <f>'06'!L42</f>
        <v>6</v>
      </c>
      <c r="O26" s="399">
        <f>'07'!L42</f>
        <v>10</v>
      </c>
      <c r="P26" s="399">
        <f>'08'!L42</f>
        <v>10</v>
      </c>
      <c r="Q26" s="399">
        <f>'09'!L42</f>
        <v>12</v>
      </c>
      <c r="R26" s="17">
        <f>'10'!L42</f>
        <v>11</v>
      </c>
      <c r="S26" s="17">
        <f>'11'!L42</f>
        <v>12</v>
      </c>
      <c r="T26" s="421">
        <f t="shared" si="2"/>
        <v>17</v>
      </c>
      <c r="U26" s="421">
        <f t="shared" si="3"/>
        <v>22</v>
      </c>
      <c r="V26" s="421">
        <f t="shared" si="4"/>
        <v>26</v>
      </c>
      <c r="W26" s="421">
        <f t="shared" si="5"/>
        <v>31</v>
      </c>
      <c r="X26" s="421">
        <f t="shared" si="6"/>
        <v>36</v>
      </c>
      <c r="Y26" s="421">
        <f t="shared" si="7"/>
        <v>41</v>
      </c>
      <c r="Z26" s="421">
        <f t="shared" si="8"/>
        <v>45</v>
      </c>
      <c r="AA26" s="421">
        <f t="shared" si="9"/>
        <v>50</v>
      </c>
      <c r="AB26" s="17">
        <f>'20'!N42</f>
        <v>55</v>
      </c>
      <c r="AC26" s="17">
        <f>'21'!N42</f>
        <v>58</v>
      </c>
      <c r="AD26" s="17">
        <f>'22'!N42</f>
        <v>71</v>
      </c>
      <c r="AE26" s="17">
        <f>'23'!L29</f>
        <v>99</v>
      </c>
      <c r="AF26" s="186">
        <f>'24'!K27</f>
        <v>112</v>
      </c>
      <c r="AG26" s="186">
        <f>'25_6'!K27</f>
        <v>135</v>
      </c>
    </row>
    <row r="27" spans="1:33">
      <c r="A27" s="2" t="s">
        <v>70</v>
      </c>
      <c r="B27" s="1" t="s">
        <v>18</v>
      </c>
      <c r="H27" s="214"/>
      <c r="I27" s="214"/>
      <c r="J27" s="214"/>
      <c r="K27" s="214"/>
      <c r="L27" s="214"/>
      <c r="M27" s="17">
        <f>'05'!N106</f>
        <v>8</v>
      </c>
      <c r="N27" s="4">
        <f>'06'!L43</f>
        <v>6</v>
      </c>
      <c r="O27" s="399">
        <f>'07'!L43</f>
        <v>5</v>
      </c>
      <c r="P27" s="399">
        <f>'08'!L43</f>
        <v>7</v>
      </c>
      <c r="Q27" s="399">
        <f>'09'!L43</f>
        <v>6</v>
      </c>
      <c r="R27" s="17">
        <f>'10'!L43</f>
        <v>9</v>
      </c>
      <c r="S27" s="17">
        <f>'11'!L43</f>
        <v>8</v>
      </c>
      <c r="T27" s="421">
        <f t="shared" si="2"/>
        <v>12</v>
      </c>
      <c r="U27" s="421">
        <f t="shared" si="3"/>
        <v>17</v>
      </c>
      <c r="V27" s="421">
        <f t="shared" si="4"/>
        <v>21</v>
      </c>
      <c r="W27" s="421">
        <f t="shared" si="5"/>
        <v>25</v>
      </c>
      <c r="X27" s="421">
        <f t="shared" si="6"/>
        <v>30</v>
      </c>
      <c r="Y27" s="421">
        <f t="shared" si="7"/>
        <v>34</v>
      </c>
      <c r="Z27" s="421">
        <f t="shared" si="8"/>
        <v>38</v>
      </c>
      <c r="AA27" s="421">
        <f t="shared" si="9"/>
        <v>43</v>
      </c>
      <c r="AB27" s="17">
        <f>'20'!N43</f>
        <v>47</v>
      </c>
      <c r="AC27" s="17">
        <f>'21'!N43</f>
        <v>45</v>
      </c>
      <c r="AD27" s="17">
        <f>'22'!N43</f>
        <v>88</v>
      </c>
      <c r="AE27" s="17">
        <f>'23'!L30</f>
        <v>115</v>
      </c>
      <c r="AF27" s="186">
        <f>'24'!K28</f>
        <v>141</v>
      </c>
      <c r="AG27" s="186">
        <f>'25_6'!K28</f>
        <v>162</v>
      </c>
    </row>
    <row r="28" spans="1:33">
      <c r="A28" s="2" t="s">
        <v>71</v>
      </c>
      <c r="B28" s="1" t="s">
        <v>19</v>
      </c>
      <c r="H28" s="214"/>
      <c r="I28" s="214"/>
      <c r="J28" s="214"/>
      <c r="K28" s="214"/>
      <c r="L28" s="214"/>
      <c r="M28" s="17">
        <f>'05'!N107</f>
        <v>24</v>
      </c>
      <c r="N28" s="4">
        <f>'06'!L44</f>
        <v>20</v>
      </c>
      <c r="O28" s="399">
        <f>'07'!L44</f>
        <v>19</v>
      </c>
      <c r="P28" s="399">
        <f>'08'!L44</f>
        <v>8</v>
      </c>
      <c r="Q28" s="399">
        <f>'09'!L44</f>
        <v>7</v>
      </c>
      <c r="R28" s="17">
        <f>'10'!L44</f>
        <v>7</v>
      </c>
      <c r="S28" s="17">
        <f>'11'!L44</f>
        <v>5</v>
      </c>
      <c r="T28" s="421">
        <f t="shared" si="2"/>
        <v>7</v>
      </c>
      <c r="U28" s="421">
        <f t="shared" si="3"/>
        <v>9</v>
      </c>
      <c r="V28" s="421">
        <f t="shared" si="4"/>
        <v>10</v>
      </c>
      <c r="W28" s="421">
        <f t="shared" si="5"/>
        <v>12</v>
      </c>
      <c r="X28" s="421">
        <f t="shared" si="6"/>
        <v>14</v>
      </c>
      <c r="Y28" s="421">
        <f t="shared" si="7"/>
        <v>16</v>
      </c>
      <c r="Z28" s="421">
        <f t="shared" si="8"/>
        <v>17</v>
      </c>
      <c r="AA28" s="421">
        <f t="shared" si="9"/>
        <v>19</v>
      </c>
      <c r="AB28" s="17">
        <f>'20'!N44</f>
        <v>21</v>
      </c>
      <c r="AC28" s="17">
        <f>'21'!N44</f>
        <v>20</v>
      </c>
      <c r="AD28" s="17">
        <f>'22'!N44</f>
        <v>33</v>
      </c>
      <c r="AE28" s="17">
        <f>'23'!L31</f>
        <v>41</v>
      </c>
      <c r="AF28" s="186">
        <f>'24'!K29</f>
        <v>66</v>
      </c>
      <c r="AG28" s="186">
        <f>'25_6'!K29</f>
        <v>77</v>
      </c>
    </row>
    <row r="29" spans="1:33">
      <c r="A29" s="2" t="s">
        <v>72</v>
      </c>
      <c r="B29" s="1" t="s">
        <v>20</v>
      </c>
      <c r="H29" s="214"/>
      <c r="I29" s="214"/>
      <c r="J29" s="214"/>
      <c r="K29" s="214"/>
      <c r="L29" s="214"/>
      <c r="M29" s="17">
        <f>'05'!N108</f>
        <v>5</v>
      </c>
      <c r="N29" s="4">
        <f>'06'!L45</f>
        <v>11</v>
      </c>
      <c r="O29" s="399">
        <f>'07'!L45</f>
        <v>7</v>
      </c>
      <c r="P29" s="399">
        <f>'08'!L45</f>
        <v>6</v>
      </c>
      <c r="Q29" s="399">
        <f>'09'!L45</f>
        <v>9</v>
      </c>
      <c r="R29" s="17">
        <f>'10'!L45</f>
        <v>7</v>
      </c>
      <c r="S29" s="17">
        <f>'11'!L45</f>
        <v>7</v>
      </c>
      <c r="T29" s="421">
        <f t="shared" si="2"/>
        <v>12</v>
      </c>
      <c r="U29" s="421">
        <f t="shared" si="3"/>
        <v>16</v>
      </c>
      <c r="V29" s="421">
        <f t="shared" si="4"/>
        <v>21</v>
      </c>
      <c r="W29" s="421">
        <f t="shared" si="5"/>
        <v>25</v>
      </c>
      <c r="X29" s="421">
        <f t="shared" si="6"/>
        <v>30</v>
      </c>
      <c r="Y29" s="421">
        <f t="shared" si="7"/>
        <v>34</v>
      </c>
      <c r="Z29" s="421">
        <f t="shared" si="8"/>
        <v>39</v>
      </c>
      <c r="AA29" s="421">
        <f t="shared" si="9"/>
        <v>43</v>
      </c>
      <c r="AB29" s="17">
        <f>'20'!N45</f>
        <v>48</v>
      </c>
      <c r="AC29" s="17">
        <f>'21'!N45</f>
        <v>61</v>
      </c>
      <c r="AD29" s="17">
        <f>'22'!N45</f>
        <v>140</v>
      </c>
      <c r="AE29" s="17">
        <f>'23'!L32</f>
        <v>254</v>
      </c>
      <c r="AF29" s="186">
        <f>'24'!K30</f>
        <v>265</v>
      </c>
      <c r="AG29" s="186">
        <f>'25_6'!K30</f>
        <v>268</v>
      </c>
    </row>
    <row r="30" spans="1:33">
      <c r="A30" s="2" t="s">
        <v>73</v>
      </c>
      <c r="B30" s="1" t="s">
        <v>21</v>
      </c>
      <c r="H30" s="214"/>
      <c r="I30" s="214"/>
      <c r="J30" s="214"/>
      <c r="K30" s="214"/>
      <c r="L30" s="214"/>
      <c r="M30" s="17">
        <f>'05'!N109</f>
        <v>20</v>
      </c>
      <c r="N30" s="4">
        <f>'06'!L46</f>
        <v>26</v>
      </c>
      <c r="O30" s="399">
        <f>'07'!L46</f>
        <v>23</v>
      </c>
      <c r="P30" s="399">
        <f>'08'!L46</f>
        <v>22</v>
      </c>
      <c r="Q30" s="399">
        <f>'09'!L46</f>
        <v>18</v>
      </c>
      <c r="R30" s="17">
        <f>'10'!L46</f>
        <v>14</v>
      </c>
      <c r="S30" s="17">
        <f>'11'!L46</f>
        <v>5</v>
      </c>
      <c r="T30" s="421">
        <f t="shared" si="2"/>
        <v>10</v>
      </c>
      <c r="U30" s="421">
        <f t="shared" si="3"/>
        <v>15</v>
      </c>
      <c r="V30" s="421">
        <f t="shared" si="4"/>
        <v>20</v>
      </c>
      <c r="W30" s="421">
        <f t="shared" si="5"/>
        <v>25</v>
      </c>
      <c r="X30" s="421">
        <f t="shared" si="6"/>
        <v>30</v>
      </c>
      <c r="Y30" s="421">
        <f t="shared" si="7"/>
        <v>35</v>
      </c>
      <c r="Z30" s="421">
        <f t="shared" si="8"/>
        <v>40</v>
      </c>
      <c r="AA30" s="421">
        <f t="shared" si="9"/>
        <v>45</v>
      </c>
      <c r="AB30" s="17">
        <f>'20'!N46</f>
        <v>50</v>
      </c>
      <c r="AC30" s="17">
        <f>'21'!N46</f>
        <v>44</v>
      </c>
      <c r="AD30" s="17">
        <f>'22'!N46</f>
        <v>64</v>
      </c>
      <c r="AE30" s="17">
        <f>'23'!L33</f>
        <v>100</v>
      </c>
      <c r="AF30" s="186">
        <f>'24'!K31</f>
        <v>113</v>
      </c>
      <c r="AG30" s="186">
        <f>'25_6'!K31</f>
        <v>149</v>
      </c>
    </row>
    <row r="31" spans="1:33">
      <c r="A31" s="2" t="s">
        <v>74</v>
      </c>
      <c r="B31" s="1" t="s">
        <v>22</v>
      </c>
      <c r="H31" s="214"/>
      <c r="I31" s="214"/>
      <c r="J31" s="214"/>
      <c r="K31" s="214"/>
      <c r="L31" s="214"/>
      <c r="M31" s="17">
        <f>'05'!N110</f>
        <v>2</v>
      </c>
      <c r="N31" s="4">
        <f>'06'!L47</f>
        <v>3</v>
      </c>
      <c r="O31" s="399">
        <f>'07'!L47</f>
        <v>2</v>
      </c>
      <c r="P31" s="399">
        <f>'08'!L47</f>
        <v>6</v>
      </c>
      <c r="Q31" s="399">
        <f>'09'!L47</f>
        <v>5</v>
      </c>
      <c r="R31" s="17">
        <f>'10'!L47</f>
        <v>9</v>
      </c>
      <c r="S31" s="17">
        <f>'11'!L47</f>
        <v>11</v>
      </c>
      <c r="T31" s="421">
        <f t="shared" si="2"/>
        <v>13</v>
      </c>
      <c r="U31" s="421">
        <f t="shared" si="3"/>
        <v>15</v>
      </c>
      <c r="V31" s="421">
        <f t="shared" si="4"/>
        <v>17</v>
      </c>
      <c r="W31" s="421">
        <f t="shared" si="5"/>
        <v>19</v>
      </c>
      <c r="X31" s="421">
        <f t="shared" si="6"/>
        <v>20</v>
      </c>
      <c r="Y31" s="421">
        <f t="shared" si="7"/>
        <v>22</v>
      </c>
      <c r="Z31" s="421">
        <f t="shared" si="8"/>
        <v>24</v>
      </c>
      <c r="AA31" s="421">
        <f t="shared" si="9"/>
        <v>26</v>
      </c>
      <c r="AB31" s="17">
        <f>'20'!N47</f>
        <v>28</v>
      </c>
      <c r="AC31" s="17">
        <f>'21'!N47</f>
        <v>32</v>
      </c>
      <c r="AD31" s="17">
        <f>'22'!N47</f>
        <v>52</v>
      </c>
      <c r="AE31" s="17">
        <f>'23'!L34</f>
        <v>69</v>
      </c>
      <c r="AF31" s="186">
        <f>'24'!K32</f>
        <v>97</v>
      </c>
      <c r="AG31" s="186">
        <f>'25_6'!K32</f>
        <v>136</v>
      </c>
    </row>
    <row r="32" spans="1:33">
      <c r="A32" s="2" t="s">
        <v>75</v>
      </c>
      <c r="B32" s="1" t="s">
        <v>23</v>
      </c>
      <c r="H32" s="214"/>
      <c r="I32" s="214"/>
      <c r="J32" s="214"/>
      <c r="K32" s="214"/>
      <c r="L32" s="214"/>
      <c r="M32" s="17">
        <f>'05'!N111</f>
        <v>21</v>
      </c>
      <c r="N32" s="4">
        <f>'06'!L48</f>
        <v>20</v>
      </c>
      <c r="O32" s="399">
        <f>'07'!L48</f>
        <v>21</v>
      </c>
      <c r="P32" s="399">
        <f>'08'!L48</f>
        <v>29</v>
      </c>
      <c r="Q32" s="399">
        <f>'09'!L48</f>
        <v>14</v>
      </c>
      <c r="R32" s="17">
        <f>'10'!L48</f>
        <v>9</v>
      </c>
      <c r="S32" s="17">
        <f>'11'!L48</f>
        <v>7</v>
      </c>
      <c r="T32" s="421">
        <f t="shared" si="2"/>
        <v>10</v>
      </c>
      <c r="U32" s="421">
        <f t="shared" si="3"/>
        <v>13</v>
      </c>
      <c r="V32" s="421">
        <f t="shared" si="4"/>
        <v>16</v>
      </c>
      <c r="W32" s="421">
        <f t="shared" si="5"/>
        <v>19</v>
      </c>
      <c r="X32" s="421">
        <f t="shared" si="6"/>
        <v>23</v>
      </c>
      <c r="Y32" s="421">
        <f t="shared" si="7"/>
        <v>26</v>
      </c>
      <c r="Z32" s="421">
        <f t="shared" si="8"/>
        <v>29</v>
      </c>
      <c r="AA32" s="421">
        <f t="shared" si="9"/>
        <v>32</v>
      </c>
      <c r="AB32" s="17">
        <f>'20'!N48</f>
        <v>35</v>
      </c>
      <c r="AC32" s="17">
        <f>'21'!N48</f>
        <v>25</v>
      </c>
      <c r="AD32" s="17">
        <f>'22'!N48</f>
        <v>61</v>
      </c>
      <c r="AE32" s="17">
        <f>'23'!L35</f>
        <v>79</v>
      </c>
      <c r="AF32" s="186">
        <f>'24'!K33</f>
        <v>119</v>
      </c>
      <c r="AG32" s="186">
        <f>'25_6'!K33</f>
        <v>147</v>
      </c>
    </row>
    <row r="33" spans="1:33">
      <c r="A33" s="2" t="s">
        <v>76</v>
      </c>
      <c r="B33" s="1" t="s">
        <v>45</v>
      </c>
      <c r="H33" s="214"/>
      <c r="I33" s="214"/>
      <c r="J33" s="214"/>
      <c r="K33" s="214"/>
      <c r="L33" s="214"/>
      <c r="M33" s="17">
        <f>'05'!N112</f>
        <v>0</v>
      </c>
      <c r="N33" s="4">
        <f>'06'!L49</f>
        <v>0</v>
      </c>
      <c r="O33" s="399">
        <f>'07'!L49</f>
        <v>0</v>
      </c>
      <c r="P33" s="399">
        <f>'08'!L49</f>
        <v>0</v>
      </c>
      <c r="Q33" s="399">
        <f>'09'!L49</f>
        <v>0</v>
      </c>
      <c r="R33" s="17">
        <f>'10'!L49</f>
        <v>0</v>
      </c>
      <c r="S33" s="17">
        <f>'11'!L49</f>
        <v>0</v>
      </c>
      <c r="T33" s="421">
        <f t="shared" si="2"/>
        <v>0</v>
      </c>
      <c r="U33" s="421">
        <f t="shared" si="3"/>
        <v>1</v>
      </c>
      <c r="V33" s="421">
        <f t="shared" si="4"/>
        <v>1</v>
      </c>
      <c r="W33" s="421">
        <f t="shared" si="5"/>
        <v>2</v>
      </c>
      <c r="X33" s="421">
        <f t="shared" si="6"/>
        <v>2</v>
      </c>
      <c r="Y33" s="421">
        <f t="shared" si="7"/>
        <v>3</v>
      </c>
      <c r="Z33" s="421">
        <f t="shared" si="8"/>
        <v>3</v>
      </c>
      <c r="AA33" s="421">
        <f t="shared" si="9"/>
        <v>4</v>
      </c>
      <c r="AB33" s="17">
        <f>'20'!N49</f>
        <v>4</v>
      </c>
      <c r="AC33" s="17">
        <f>'21'!N49</f>
        <v>4</v>
      </c>
      <c r="AD33" s="17">
        <f>'22'!N49</f>
        <v>19</v>
      </c>
      <c r="AE33" s="17">
        <f>'23'!L36</f>
        <v>31</v>
      </c>
      <c r="AF33" s="186">
        <f>'24'!K34</f>
        <v>65</v>
      </c>
      <c r="AG33" s="186">
        <f>'25_6'!K34</f>
        <v>69</v>
      </c>
    </row>
    <row r="34" spans="1:33">
      <c r="A34" s="2" t="s">
        <v>77</v>
      </c>
      <c r="B34" s="1" t="s">
        <v>24</v>
      </c>
      <c r="H34" s="214"/>
      <c r="I34" s="214"/>
      <c r="J34" s="214"/>
      <c r="K34" s="214"/>
      <c r="L34" s="214"/>
      <c r="M34" s="17">
        <f>'05'!N113</f>
        <v>11</v>
      </c>
      <c r="N34" s="4">
        <f>'06'!L50</f>
        <v>10</v>
      </c>
      <c r="O34" s="399">
        <f>'07'!L50</f>
        <v>12</v>
      </c>
      <c r="P34" s="399">
        <f>'08'!L50</f>
        <v>12</v>
      </c>
      <c r="Q34" s="399">
        <f>'09'!L50</f>
        <v>13</v>
      </c>
      <c r="R34" s="17">
        <f>'10'!L50</f>
        <v>13</v>
      </c>
      <c r="S34" s="17">
        <f>'11'!L50</f>
        <v>13</v>
      </c>
      <c r="T34" s="421">
        <f t="shared" si="2"/>
        <v>12</v>
      </c>
      <c r="U34" s="421">
        <f t="shared" si="3"/>
        <v>12</v>
      </c>
      <c r="V34" s="421">
        <f t="shared" si="4"/>
        <v>11</v>
      </c>
      <c r="W34" s="421">
        <f t="shared" si="5"/>
        <v>11</v>
      </c>
      <c r="X34" s="421">
        <f t="shared" si="6"/>
        <v>10</v>
      </c>
      <c r="Y34" s="421">
        <f t="shared" si="7"/>
        <v>10</v>
      </c>
      <c r="Z34" s="421">
        <f t="shared" si="8"/>
        <v>9</v>
      </c>
      <c r="AA34" s="421">
        <f t="shared" si="9"/>
        <v>9</v>
      </c>
      <c r="AB34" s="17">
        <f>'20'!N50</f>
        <v>8</v>
      </c>
      <c r="AC34" s="17">
        <f>'21'!N50</f>
        <v>9</v>
      </c>
      <c r="AD34" s="17">
        <f>'22'!N50</f>
        <v>8</v>
      </c>
      <c r="AE34" s="17">
        <f>'23'!L37</f>
        <v>7</v>
      </c>
      <c r="AF34" s="186">
        <f>'24'!K35</f>
        <v>9</v>
      </c>
      <c r="AG34" s="186">
        <f>'25_6'!K35</f>
        <v>11</v>
      </c>
    </row>
    <row r="35" spans="1:33">
      <c r="A35" s="2" t="s">
        <v>78</v>
      </c>
      <c r="B35" s="1" t="s">
        <v>25</v>
      </c>
      <c r="H35" s="214"/>
      <c r="I35" s="214"/>
      <c r="J35" s="214"/>
      <c r="K35" s="214"/>
      <c r="L35" s="214"/>
      <c r="M35" s="17">
        <f>'05'!N114</f>
        <v>30</v>
      </c>
      <c r="N35" s="4">
        <f>'06'!L51</f>
        <v>19</v>
      </c>
      <c r="O35" s="399">
        <f>'07'!L51</f>
        <v>15</v>
      </c>
      <c r="P35" s="399">
        <f>'08'!L51</f>
        <v>8</v>
      </c>
      <c r="Q35" s="399">
        <f>'09'!L51</f>
        <v>9</v>
      </c>
      <c r="R35" s="17">
        <f>'10'!L51</f>
        <v>9</v>
      </c>
      <c r="S35" s="17">
        <f>'11'!L51</f>
        <v>14</v>
      </c>
      <c r="T35" s="421">
        <f t="shared" si="2"/>
        <v>14</v>
      </c>
      <c r="U35" s="421">
        <f t="shared" si="3"/>
        <v>14</v>
      </c>
      <c r="V35" s="421">
        <f t="shared" si="4"/>
        <v>14</v>
      </c>
      <c r="W35" s="421">
        <f t="shared" si="5"/>
        <v>14</v>
      </c>
      <c r="X35" s="421">
        <f t="shared" si="6"/>
        <v>13</v>
      </c>
      <c r="Y35" s="421">
        <f t="shared" si="7"/>
        <v>13</v>
      </c>
      <c r="Z35" s="421">
        <f t="shared" si="8"/>
        <v>13</v>
      </c>
      <c r="AA35" s="421">
        <f t="shared" si="9"/>
        <v>13</v>
      </c>
      <c r="AB35" s="17">
        <f>'20'!N51</f>
        <v>13</v>
      </c>
      <c r="AC35" s="17">
        <f>'21'!N51</f>
        <v>15</v>
      </c>
      <c r="AD35" s="17">
        <f>'22'!N51</f>
        <v>34</v>
      </c>
      <c r="AE35" s="17">
        <f>'23'!L38</f>
        <v>50</v>
      </c>
      <c r="AF35" s="186">
        <f>'24'!K36</f>
        <v>63</v>
      </c>
      <c r="AG35" s="186">
        <f>'25_6'!K36</f>
        <v>72</v>
      </c>
    </row>
    <row r="36" spans="1:33">
      <c r="A36" s="2" t="s">
        <v>79</v>
      </c>
      <c r="B36" s="1" t="s">
        <v>26</v>
      </c>
      <c r="H36" s="214"/>
      <c r="I36" s="214"/>
      <c r="J36" s="214"/>
      <c r="K36" s="214"/>
      <c r="L36" s="214"/>
      <c r="M36" s="17">
        <f>'05'!N115</f>
        <v>0</v>
      </c>
      <c r="N36" s="4">
        <f>'06'!L52</f>
        <v>0</v>
      </c>
      <c r="O36" s="399">
        <f>'07'!L52</f>
        <v>0</v>
      </c>
      <c r="P36" s="399">
        <f>'08'!L52</f>
        <v>3</v>
      </c>
      <c r="Q36" s="399">
        <f>'09'!L52</f>
        <v>11</v>
      </c>
      <c r="R36" s="17">
        <f>'10'!L52</f>
        <v>14</v>
      </c>
      <c r="S36" s="17">
        <f>'11'!L52</f>
        <v>13</v>
      </c>
      <c r="T36" s="421">
        <f t="shared" si="2"/>
        <v>13</v>
      </c>
      <c r="U36" s="421">
        <f t="shared" si="3"/>
        <v>13</v>
      </c>
      <c r="V36" s="421">
        <f t="shared" si="4"/>
        <v>13</v>
      </c>
      <c r="W36" s="421">
        <f t="shared" si="5"/>
        <v>13</v>
      </c>
      <c r="X36" s="421">
        <f t="shared" si="6"/>
        <v>14</v>
      </c>
      <c r="Y36" s="421">
        <f t="shared" si="7"/>
        <v>14</v>
      </c>
      <c r="Z36" s="421">
        <f t="shared" si="8"/>
        <v>14</v>
      </c>
      <c r="AA36" s="421">
        <f t="shared" si="9"/>
        <v>14</v>
      </c>
      <c r="AB36" s="17">
        <f>'20'!N52</f>
        <v>14</v>
      </c>
      <c r="AC36" s="17">
        <f>'21'!N52</f>
        <v>16</v>
      </c>
      <c r="AD36" s="17">
        <f>'22'!N52</f>
        <v>40</v>
      </c>
      <c r="AE36" s="17">
        <f>'23'!L39</f>
        <v>52</v>
      </c>
      <c r="AF36" s="186">
        <f>'24'!K37</f>
        <v>62</v>
      </c>
      <c r="AG36" s="186">
        <f>'25_6'!K37</f>
        <v>81</v>
      </c>
    </row>
    <row r="37" spans="1:33">
      <c r="A37" s="2" t="s">
        <v>80</v>
      </c>
      <c r="B37" s="1" t="s">
        <v>27</v>
      </c>
      <c r="H37" s="214"/>
      <c r="I37" s="214"/>
      <c r="J37" s="214"/>
      <c r="K37" s="214"/>
      <c r="L37" s="214"/>
      <c r="M37" s="17">
        <f>'05'!N116</f>
        <v>12</v>
      </c>
      <c r="N37" s="4">
        <f>'06'!L53</f>
        <v>12</v>
      </c>
      <c r="O37" s="399">
        <f>'07'!L53</f>
        <v>18</v>
      </c>
      <c r="P37" s="399">
        <f>'08'!L53</f>
        <v>22</v>
      </c>
      <c r="Q37" s="399">
        <f>'09'!L53</f>
        <v>24</v>
      </c>
      <c r="R37" s="17">
        <f>'10'!L53</f>
        <v>22</v>
      </c>
      <c r="S37" s="17">
        <f>'11'!L53</f>
        <v>22</v>
      </c>
      <c r="T37" s="421">
        <f t="shared" si="2"/>
        <v>22</v>
      </c>
      <c r="U37" s="421">
        <f t="shared" si="3"/>
        <v>22</v>
      </c>
      <c r="V37" s="421">
        <f t="shared" si="4"/>
        <v>22</v>
      </c>
      <c r="W37" s="421">
        <f t="shared" si="5"/>
        <v>22</v>
      </c>
      <c r="X37" s="421">
        <f t="shared" si="6"/>
        <v>21</v>
      </c>
      <c r="Y37" s="421">
        <f t="shared" si="7"/>
        <v>21</v>
      </c>
      <c r="Z37" s="421">
        <f t="shared" si="8"/>
        <v>21</v>
      </c>
      <c r="AA37" s="421">
        <f t="shared" si="9"/>
        <v>21</v>
      </c>
      <c r="AB37" s="17">
        <f>'20'!N53</f>
        <v>21</v>
      </c>
      <c r="AC37" s="17">
        <f>'21'!N53</f>
        <v>14</v>
      </c>
      <c r="AD37" s="17">
        <f>'22'!N53</f>
        <v>29</v>
      </c>
      <c r="AE37" s="17">
        <f>'23'!L40</f>
        <v>36</v>
      </c>
      <c r="AF37" s="186">
        <f>'24'!K38</f>
        <v>46</v>
      </c>
      <c r="AG37" s="186">
        <f>'25_6'!K38</f>
        <v>41</v>
      </c>
    </row>
    <row r="38" spans="1:33">
      <c r="A38" s="2" t="s">
        <v>81</v>
      </c>
      <c r="B38" s="1" t="s">
        <v>28</v>
      </c>
      <c r="H38" s="214"/>
      <c r="I38" s="214"/>
      <c r="J38" s="214"/>
      <c r="K38" s="214"/>
      <c r="L38" s="214"/>
      <c r="M38" s="17">
        <f>'05'!N117</f>
        <v>6</v>
      </c>
      <c r="N38" s="4">
        <f>'06'!L54</f>
        <v>5</v>
      </c>
      <c r="O38" s="399">
        <f>'07'!L54</f>
        <v>1</v>
      </c>
      <c r="P38" s="399">
        <f>'08'!L54</f>
        <v>0</v>
      </c>
      <c r="Q38" s="399">
        <f>'09'!L54</f>
        <v>0</v>
      </c>
      <c r="R38" s="17">
        <f>'10'!L54</f>
        <v>5</v>
      </c>
      <c r="S38" s="17">
        <f>'11'!L54</f>
        <v>5</v>
      </c>
      <c r="T38" s="421">
        <f t="shared" si="2"/>
        <v>5</v>
      </c>
      <c r="U38" s="421">
        <f t="shared" si="3"/>
        <v>5</v>
      </c>
      <c r="V38" s="421">
        <f t="shared" si="4"/>
        <v>6</v>
      </c>
      <c r="W38" s="421">
        <f t="shared" si="5"/>
        <v>6</v>
      </c>
      <c r="X38" s="421">
        <f t="shared" si="6"/>
        <v>6</v>
      </c>
      <c r="Y38" s="421">
        <f t="shared" si="7"/>
        <v>6</v>
      </c>
      <c r="Z38" s="421">
        <f t="shared" si="8"/>
        <v>7</v>
      </c>
      <c r="AA38" s="421">
        <f t="shared" si="9"/>
        <v>7</v>
      </c>
      <c r="AB38" s="17">
        <f>'20'!N54</f>
        <v>7</v>
      </c>
      <c r="AC38" s="17">
        <f>'21'!N54</f>
        <v>5</v>
      </c>
      <c r="AD38" s="17">
        <f>'22'!N54</f>
        <v>27</v>
      </c>
      <c r="AE38" s="17">
        <f>'23'!L41</f>
        <v>31</v>
      </c>
      <c r="AF38" s="186">
        <f>'24'!K39</f>
        <v>39</v>
      </c>
      <c r="AG38" s="186">
        <f>'25_6'!K39</f>
        <v>42</v>
      </c>
    </row>
    <row r="39" spans="1:33">
      <c r="A39" s="2" t="s">
        <v>82</v>
      </c>
      <c r="B39" s="1" t="s">
        <v>29</v>
      </c>
      <c r="H39" s="214"/>
      <c r="I39" s="214"/>
      <c r="J39" s="214"/>
      <c r="K39" s="214"/>
      <c r="L39" s="214"/>
      <c r="M39" s="17">
        <f>'05'!N118</f>
        <v>1</v>
      </c>
      <c r="N39" s="4">
        <f>'06'!L55</f>
        <v>0</v>
      </c>
      <c r="O39" s="399">
        <f>'07'!L55</f>
        <v>0</v>
      </c>
      <c r="P39" s="399">
        <f>'08'!L55</f>
        <v>0</v>
      </c>
      <c r="Q39" s="399">
        <f>'09'!L55</f>
        <v>0</v>
      </c>
      <c r="R39" s="17">
        <f>'10'!L55</f>
        <v>0</v>
      </c>
      <c r="S39" s="17">
        <f>'11'!L55</f>
        <v>0</v>
      </c>
      <c r="T39" s="421">
        <f t="shared" si="2"/>
        <v>0</v>
      </c>
      <c r="U39" s="421">
        <f t="shared" si="3"/>
        <v>0</v>
      </c>
      <c r="V39" s="421">
        <f t="shared" si="4"/>
        <v>0</v>
      </c>
      <c r="W39" s="421">
        <f t="shared" si="5"/>
        <v>0</v>
      </c>
      <c r="X39" s="421">
        <f t="shared" si="6"/>
        <v>0</v>
      </c>
      <c r="Y39" s="421">
        <f t="shared" si="7"/>
        <v>0</v>
      </c>
      <c r="Z39" s="421">
        <f t="shared" si="8"/>
        <v>0</v>
      </c>
      <c r="AA39" s="421">
        <f t="shared" si="9"/>
        <v>0</v>
      </c>
      <c r="AB39" s="17">
        <f>'20'!N55</f>
        <v>0</v>
      </c>
      <c r="AC39" s="17">
        <f>'21'!N55</f>
        <v>0</v>
      </c>
      <c r="AD39" s="17">
        <f>'22'!N55</f>
        <v>2</v>
      </c>
      <c r="AE39" s="17">
        <f>'23'!L42</f>
        <v>6</v>
      </c>
      <c r="AF39" s="186">
        <f>'24'!K40</f>
        <v>26</v>
      </c>
      <c r="AG39" s="186">
        <f>'25_6'!K40</f>
        <v>34</v>
      </c>
    </row>
    <row r="40" spans="1:33">
      <c r="A40" s="2" t="s">
        <v>83</v>
      </c>
      <c r="B40" s="1" t="s">
        <v>30</v>
      </c>
      <c r="H40" s="214"/>
      <c r="I40" s="214"/>
      <c r="J40" s="214"/>
      <c r="K40" s="214"/>
      <c r="L40" s="214"/>
      <c r="M40" s="17">
        <f>'05'!N119</f>
        <v>11</v>
      </c>
      <c r="N40" s="4">
        <f>'06'!L56</f>
        <v>8</v>
      </c>
      <c r="O40" s="399">
        <f>'07'!L56</f>
        <v>8</v>
      </c>
      <c r="P40" s="399">
        <f>'08'!L56</f>
        <v>6</v>
      </c>
      <c r="Q40" s="399">
        <f>'09'!L56</f>
        <v>11</v>
      </c>
      <c r="R40" s="17">
        <f>'10'!L56</f>
        <v>10</v>
      </c>
      <c r="S40" s="17">
        <f>'11'!L56</f>
        <v>10</v>
      </c>
      <c r="T40" s="421">
        <f t="shared" si="2"/>
        <v>13</v>
      </c>
      <c r="U40" s="421">
        <f t="shared" si="3"/>
        <v>16</v>
      </c>
      <c r="V40" s="421">
        <f t="shared" si="4"/>
        <v>19</v>
      </c>
      <c r="W40" s="421">
        <f t="shared" si="5"/>
        <v>22</v>
      </c>
      <c r="X40" s="421">
        <f t="shared" si="6"/>
        <v>24</v>
      </c>
      <c r="Y40" s="421">
        <f t="shared" si="7"/>
        <v>27</v>
      </c>
      <c r="Z40" s="421">
        <f t="shared" si="8"/>
        <v>30</v>
      </c>
      <c r="AA40" s="421">
        <f t="shared" si="9"/>
        <v>33</v>
      </c>
      <c r="AB40" s="17">
        <f>'20'!N56</f>
        <v>36</v>
      </c>
      <c r="AC40" s="17">
        <f>'21'!N56</f>
        <v>31</v>
      </c>
      <c r="AD40" s="17">
        <f>'22'!N56</f>
        <v>51</v>
      </c>
      <c r="AE40" s="17">
        <f>'23'!L43</f>
        <v>104</v>
      </c>
      <c r="AF40" s="186">
        <f>'24'!K41</f>
        <v>93</v>
      </c>
      <c r="AG40" s="186">
        <f>'25_6'!K41</f>
        <v>98</v>
      </c>
    </row>
    <row r="41" spans="1:33">
      <c r="A41" s="11" t="s">
        <v>84</v>
      </c>
      <c r="B41" s="13" t="s">
        <v>31</v>
      </c>
      <c r="C41" s="38"/>
      <c r="D41" s="38"/>
      <c r="E41" s="38"/>
      <c r="F41" s="38"/>
      <c r="G41" s="38"/>
      <c r="H41" s="219"/>
      <c r="I41" s="219"/>
      <c r="J41" s="219"/>
      <c r="K41" s="219"/>
      <c r="L41" s="219"/>
      <c r="M41" s="18">
        <f>'05'!N120</f>
        <v>1</v>
      </c>
      <c r="N41" s="38">
        <f>'06'!L57</f>
        <v>5</v>
      </c>
      <c r="O41" s="434">
        <f>'07'!L57</f>
        <v>8</v>
      </c>
      <c r="P41" s="434">
        <f>'08'!L57</f>
        <v>14</v>
      </c>
      <c r="Q41" s="434">
        <f>'09'!L57</f>
        <v>11</v>
      </c>
      <c r="R41" s="18">
        <f>'10'!L57</f>
        <v>8</v>
      </c>
      <c r="S41" s="18">
        <f>'11'!L57</f>
        <v>11</v>
      </c>
      <c r="T41" s="422">
        <f t="shared" si="2"/>
        <v>18</v>
      </c>
      <c r="U41" s="422">
        <f t="shared" si="3"/>
        <v>26</v>
      </c>
      <c r="V41" s="422">
        <f t="shared" si="4"/>
        <v>33</v>
      </c>
      <c r="W41" s="422">
        <f t="shared" si="5"/>
        <v>41</v>
      </c>
      <c r="X41" s="422">
        <f t="shared" si="6"/>
        <v>48</v>
      </c>
      <c r="Y41" s="422">
        <f t="shared" si="7"/>
        <v>56</v>
      </c>
      <c r="Z41" s="422">
        <f t="shared" si="8"/>
        <v>63</v>
      </c>
      <c r="AA41" s="422">
        <f t="shared" si="9"/>
        <v>71</v>
      </c>
      <c r="AB41" s="18">
        <f>'20'!N57</f>
        <v>78</v>
      </c>
      <c r="AC41" s="18">
        <f>'21'!N57</f>
        <v>81</v>
      </c>
      <c r="AD41" s="18">
        <f>'22'!N57</f>
        <v>197</v>
      </c>
      <c r="AE41" s="18">
        <f>'23'!L44</f>
        <v>209</v>
      </c>
      <c r="AF41" s="186">
        <f>'24'!K42</f>
        <v>209</v>
      </c>
      <c r="AG41" s="186">
        <f>'25_6'!K42</f>
        <v>229</v>
      </c>
    </row>
    <row r="42" spans="1:33">
      <c r="A42" s="2" t="s">
        <v>85</v>
      </c>
      <c r="B42" s="1" t="s">
        <v>32</v>
      </c>
      <c r="H42" s="214"/>
      <c r="I42" s="214"/>
      <c r="J42" s="214"/>
      <c r="K42" s="214"/>
      <c r="L42" s="214"/>
      <c r="M42" s="17">
        <f>'05'!N121</f>
        <v>0</v>
      </c>
      <c r="N42" s="4">
        <f>'06'!L58</f>
        <v>0</v>
      </c>
      <c r="O42" s="399">
        <f>'07'!L58</f>
        <v>0</v>
      </c>
      <c r="P42" s="399">
        <f>'08'!L58</f>
        <v>1</v>
      </c>
      <c r="Q42" s="399">
        <f>'09'!L58</f>
        <v>1</v>
      </c>
      <c r="R42" s="17">
        <f>'10'!L58</f>
        <v>1</v>
      </c>
      <c r="S42" s="17">
        <f>'11'!L58</f>
        <v>1</v>
      </c>
      <c r="T42" s="421">
        <f t="shared" si="2"/>
        <v>1</v>
      </c>
      <c r="U42" s="421">
        <f t="shared" si="3"/>
        <v>1</v>
      </c>
      <c r="V42" s="421">
        <f t="shared" si="4"/>
        <v>1</v>
      </c>
      <c r="W42" s="421">
        <f t="shared" si="5"/>
        <v>1</v>
      </c>
      <c r="X42" s="421">
        <f t="shared" si="6"/>
        <v>2</v>
      </c>
      <c r="Y42" s="421">
        <f t="shared" si="7"/>
        <v>2</v>
      </c>
      <c r="Z42" s="421">
        <f t="shared" si="8"/>
        <v>2</v>
      </c>
      <c r="AA42" s="421">
        <f t="shared" si="9"/>
        <v>2</v>
      </c>
      <c r="AB42" s="17">
        <f>'20'!N58</f>
        <v>2</v>
      </c>
      <c r="AC42" s="17">
        <f>'21'!N58</f>
        <v>2</v>
      </c>
      <c r="AD42" s="17">
        <f>'22'!N58</f>
        <v>2</v>
      </c>
      <c r="AE42" s="17">
        <f>'23'!L45</f>
        <v>2</v>
      </c>
      <c r="AF42" s="186">
        <f>'24'!K43</f>
        <v>2</v>
      </c>
      <c r="AG42" s="186">
        <f>'25_6'!K43</f>
        <v>3</v>
      </c>
    </row>
    <row r="43" spans="1:33">
      <c r="A43" s="2" t="s">
        <v>86</v>
      </c>
      <c r="B43" s="1" t="s">
        <v>33</v>
      </c>
      <c r="H43" s="214"/>
      <c r="I43" s="214"/>
      <c r="J43" s="214"/>
      <c r="K43" s="214"/>
      <c r="L43" s="214"/>
      <c r="M43" s="17">
        <f>'05'!N122</f>
        <v>0</v>
      </c>
      <c r="N43" s="4">
        <f>'06'!L59</f>
        <v>0</v>
      </c>
      <c r="O43" s="399">
        <f>'07'!L59</f>
        <v>0</v>
      </c>
      <c r="P43" s="399">
        <f>'08'!L59</f>
        <v>0</v>
      </c>
      <c r="Q43" s="399">
        <f>'09'!L59</f>
        <v>0</v>
      </c>
      <c r="R43" s="17">
        <f>'10'!L59</f>
        <v>0</v>
      </c>
      <c r="S43" s="17">
        <f>'11'!L59</f>
        <v>3</v>
      </c>
      <c r="T43" s="421">
        <f t="shared" si="2"/>
        <v>4</v>
      </c>
      <c r="U43" s="421">
        <f t="shared" si="3"/>
        <v>4</v>
      </c>
      <c r="V43" s="421">
        <f t="shared" si="4"/>
        <v>5</v>
      </c>
      <c r="W43" s="421">
        <f t="shared" si="5"/>
        <v>5</v>
      </c>
      <c r="X43" s="421">
        <f t="shared" si="6"/>
        <v>6</v>
      </c>
      <c r="Y43" s="421">
        <f t="shared" si="7"/>
        <v>6</v>
      </c>
      <c r="Z43" s="421">
        <f t="shared" si="8"/>
        <v>7</v>
      </c>
      <c r="AA43" s="421">
        <f t="shared" si="9"/>
        <v>7</v>
      </c>
      <c r="AB43" s="17">
        <f>'20'!N59</f>
        <v>8</v>
      </c>
      <c r="AC43" s="17">
        <f>'21'!N59</f>
        <v>8</v>
      </c>
      <c r="AD43" s="17">
        <f>'22'!N59</f>
        <v>9</v>
      </c>
      <c r="AE43" s="17">
        <f>'23'!L46</f>
        <v>25</v>
      </c>
      <c r="AF43" s="186">
        <f>'24'!K44</f>
        <v>26</v>
      </c>
      <c r="AG43" s="186">
        <f>'25_6'!K44</f>
        <v>34</v>
      </c>
    </row>
    <row r="44" spans="1:33">
      <c r="A44" s="2" t="s">
        <v>87</v>
      </c>
      <c r="B44" s="1" t="s">
        <v>34</v>
      </c>
      <c r="H44" s="214"/>
      <c r="I44" s="214"/>
      <c r="J44" s="214"/>
      <c r="K44" s="214"/>
      <c r="L44" s="214"/>
      <c r="M44" s="17">
        <f>'05'!N123</f>
        <v>7</v>
      </c>
      <c r="N44" s="4">
        <f>'06'!L60</f>
        <v>10</v>
      </c>
      <c r="O44" s="399">
        <f>'07'!L60</f>
        <v>9</v>
      </c>
      <c r="P44" s="399">
        <f>'08'!L60</f>
        <v>7</v>
      </c>
      <c r="Q44" s="399">
        <f>'09'!L60</f>
        <v>0</v>
      </c>
      <c r="R44" s="17">
        <f>'10'!L60</f>
        <v>5</v>
      </c>
      <c r="S44" s="17">
        <f>'11'!L60</f>
        <v>7</v>
      </c>
      <c r="T44" s="421">
        <f t="shared" si="2"/>
        <v>9</v>
      </c>
      <c r="U44" s="421">
        <f t="shared" si="3"/>
        <v>12</v>
      </c>
      <c r="V44" s="421">
        <f t="shared" si="4"/>
        <v>14</v>
      </c>
      <c r="W44" s="421">
        <f t="shared" si="5"/>
        <v>16</v>
      </c>
      <c r="X44" s="421">
        <f t="shared" si="6"/>
        <v>19</v>
      </c>
      <c r="Y44" s="421">
        <f t="shared" si="7"/>
        <v>21</v>
      </c>
      <c r="Z44" s="421">
        <f t="shared" si="8"/>
        <v>23</v>
      </c>
      <c r="AA44" s="421">
        <f t="shared" si="9"/>
        <v>26</v>
      </c>
      <c r="AB44" s="17">
        <f>'20'!N60</f>
        <v>28</v>
      </c>
      <c r="AC44" s="17">
        <f>'21'!N60</f>
        <v>9</v>
      </c>
      <c r="AD44" s="17">
        <f>'22'!N60</f>
        <v>12</v>
      </c>
      <c r="AE44" s="17">
        <f>'23'!L47</f>
        <v>23</v>
      </c>
      <c r="AF44" s="186">
        <f>'24'!K45</f>
        <v>38</v>
      </c>
      <c r="AG44" s="186">
        <f>'25_6'!K45</f>
        <v>36</v>
      </c>
    </row>
    <row r="45" spans="1:33">
      <c r="A45" s="2" t="s">
        <v>88</v>
      </c>
      <c r="B45" s="1" t="s">
        <v>35</v>
      </c>
      <c r="H45" s="214"/>
      <c r="I45" s="214"/>
      <c r="J45" s="214"/>
      <c r="K45" s="214"/>
      <c r="L45" s="214"/>
      <c r="M45" s="17">
        <f>'05'!N124</f>
        <v>1</v>
      </c>
      <c r="N45" s="4">
        <f>'06'!L61</f>
        <v>1</v>
      </c>
      <c r="O45" s="399">
        <f>'07'!L61</f>
        <v>1</v>
      </c>
      <c r="P45" s="399">
        <f>'08'!L61</f>
        <v>1</v>
      </c>
      <c r="Q45" s="399">
        <f>'09'!L61</f>
        <v>1</v>
      </c>
      <c r="R45" s="17">
        <f>'10'!L61</f>
        <v>1</v>
      </c>
      <c r="S45" s="17">
        <f>'11'!L61</f>
        <v>2</v>
      </c>
      <c r="T45" s="421">
        <f t="shared" si="2"/>
        <v>3</v>
      </c>
      <c r="U45" s="421">
        <f t="shared" si="3"/>
        <v>3</v>
      </c>
      <c r="V45" s="421">
        <f t="shared" si="4"/>
        <v>4</v>
      </c>
      <c r="W45" s="421">
        <f t="shared" si="5"/>
        <v>4</v>
      </c>
      <c r="X45" s="421">
        <f t="shared" si="6"/>
        <v>5</v>
      </c>
      <c r="Y45" s="421">
        <f t="shared" si="7"/>
        <v>5</v>
      </c>
      <c r="Z45" s="421">
        <f t="shared" si="8"/>
        <v>6</v>
      </c>
      <c r="AA45" s="421">
        <f t="shared" si="9"/>
        <v>6</v>
      </c>
      <c r="AB45" s="17">
        <f>'20'!N61</f>
        <v>7</v>
      </c>
      <c r="AC45" s="17">
        <f>'21'!N61</f>
        <v>7</v>
      </c>
      <c r="AD45" s="17">
        <f>'22'!N61</f>
        <v>18</v>
      </c>
      <c r="AE45" s="17">
        <f>'23'!L48</f>
        <v>27</v>
      </c>
      <c r="AF45" s="186">
        <f>'24'!K46</f>
        <v>32</v>
      </c>
      <c r="AG45" s="186">
        <f>'25_6'!K46</f>
        <v>42</v>
      </c>
    </row>
    <row r="46" spans="1:33">
      <c r="A46" s="2" t="s">
        <v>89</v>
      </c>
      <c r="B46" s="1" t="s">
        <v>36</v>
      </c>
      <c r="H46" s="214"/>
      <c r="I46" s="214"/>
      <c r="J46" s="214"/>
      <c r="K46" s="214"/>
      <c r="L46" s="214"/>
      <c r="M46" s="17">
        <f>'05'!N125</f>
        <v>0</v>
      </c>
      <c r="N46" s="4">
        <f>'06'!L62</f>
        <v>0</v>
      </c>
      <c r="O46" s="399">
        <f>'07'!L62</f>
        <v>0</v>
      </c>
      <c r="P46" s="399">
        <f>'08'!L62</f>
        <v>0</v>
      </c>
      <c r="Q46" s="399">
        <f>'09'!L62</f>
        <v>0</v>
      </c>
      <c r="R46" s="17">
        <f>'10'!L62</f>
        <v>0</v>
      </c>
      <c r="S46" s="17">
        <f>'11'!L62</f>
        <v>0</v>
      </c>
      <c r="T46" s="421">
        <f t="shared" si="2"/>
        <v>1</v>
      </c>
      <c r="U46" s="421">
        <f t="shared" si="3"/>
        <v>1</v>
      </c>
      <c r="V46" s="421">
        <f t="shared" si="4"/>
        <v>2</v>
      </c>
      <c r="W46" s="421">
        <f t="shared" si="5"/>
        <v>3</v>
      </c>
      <c r="X46" s="421">
        <f t="shared" si="6"/>
        <v>3</v>
      </c>
      <c r="Y46" s="421">
        <f t="shared" si="7"/>
        <v>4</v>
      </c>
      <c r="Z46" s="421">
        <f t="shared" si="8"/>
        <v>5</v>
      </c>
      <c r="AA46" s="421">
        <f t="shared" si="9"/>
        <v>5</v>
      </c>
      <c r="AB46" s="17">
        <f>'20'!N62</f>
        <v>6</v>
      </c>
      <c r="AC46" s="17">
        <f>'21'!N62</f>
        <v>7</v>
      </c>
      <c r="AD46" s="17">
        <f>'22'!N62</f>
        <v>7</v>
      </c>
      <c r="AE46" s="17">
        <f>'23'!L49</f>
        <v>8</v>
      </c>
      <c r="AF46" s="186">
        <f>'24'!K47</f>
        <v>11</v>
      </c>
      <c r="AG46" s="186">
        <f>'25_6'!K47</f>
        <v>17</v>
      </c>
    </row>
    <row r="47" spans="1:33">
      <c r="A47" s="2" t="s">
        <v>90</v>
      </c>
      <c r="B47" s="1" t="s">
        <v>37</v>
      </c>
      <c r="H47" s="214"/>
      <c r="I47" s="214"/>
      <c r="J47" s="214"/>
      <c r="K47" s="214"/>
      <c r="L47" s="214"/>
      <c r="M47" s="17">
        <f>'05'!N126</f>
        <v>2</v>
      </c>
      <c r="N47" s="4">
        <f>'06'!L63</f>
        <v>2</v>
      </c>
      <c r="O47" s="399">
        <f>'07'!L63</f>
        <v>0</v>
      </c>
      <c r="P47" s="399">
        <f>'08'!L63</f>
        <v>0</v>
      </c>
      <c r="Q47" s="399">
        <f>'09'!L63</f>
        <v>0</v>
      </c>
      <c r="R47" s="17">
        <f>'10'!L63</f>
        <v>0</v>
      </c>
      <c r="S47" s="17">
        <f>'11'!L63</f>
        <v>0</v>
      </c>
      <c r="T47" s="421">
        <f t="shared" si="2"/>
        <v>2</v>
      </c>
      <c r="U47" s="421">
        <f t="shared" si="3"/>
        <v>4</v>
      </c>
      <c r="V47" s="421">
        <f t="shared" si="4"/>
        <v>6</v>
      </c>
      <c r="W47" s="421">
        <f t="shared" si="5"/>
        <v>8</v>
      </c>
      <c r="X47" s="421">
        <f t="shared" si="6"/>
        <v>11</v>
      </c>
      <c r="Y47" s="421">
        <f t="shared" si="7"/>
        <v>13</v>
      </c>
      <c r="Z47" s="421">
        <f t="shared" si="8"/>
        <v>15</v>
      </c>
      <c r="AA47" s="421">
        <f t="shared" si="9"/>
        <v>17</v>
      </c>
      <c r="AB47" s="17">
        <f>'20'!N63</f>
        <v>19</v>
      </c>
      <c r="AC47" s="17">
        <f>'21'!N63</f>
        <v>11</v>
      </c>
      <c r="AD47" s="17">
        <f>'22'!N63</f>
        <v>24</v>
      </c>
      <c r="AE47" s="17">
        <f>'23'!L50</f>
        <v>29</v>
      </c>
      <c r="AF47" s="186">
        <f>'24'!K48</f>
        <v>34</v>
      </c>
      <c r="AG47" s="186">
        <f>'25_6'!K48</f>
        <v>34</v>
      </c>
    </row>
    <row r="48" spans="1:33">
      <c r="A48" s="2" t="s">
        <v>91</v>
      </c>
      <c r="B48" s="1" t="s">
        <v>38</v>
      </c>
      <c r="H48" s="214"/>
      <c r="I48" s="214"/>
      <c r="J48" s="214"/>
      <c r="K48" s="214"/>
      <c r="L48" s="214"/>
      <c r="M48" s="17">
        <f>'05'!N127</f>
        <v>3</v>
      </c>
      <c r="N48" s="4">
        <f>'06'!L64</f>
        <v>2</v>
      </c>
      <c r="O48" s="399">
        <f>'07'!L64</f>
        <v>2</v>
      </c>
      <c r="P48" s="399">
        <f>'08'!L64</f>
        <v>2</v>
      </c>
      <c r="Q48" s="399">
        <f>'09'!L64</f>
        <v>3</v>
      </c>
      <c r="R48" s="17">
        <f>'10'!L64</f>
        <v>1</v>
      </c>
      <c r="S48" s="17">
        <f>'11'!L64</f>
        <v>1</v>
      </c>
      <c r="T48" s="421">
        <f t="shared" si="2"/>
        <v>1</v>
      </c>
      <c r="U48" s="421">
        <f t="shared" si="3"/>
        <v>1</v>
      </c>
      <c r="V48" s="421">
        <f t="shared" si="4"/>
        <v>1</v>
      </c>
      <c r="W48" s="421">
        <f t="shared" si="5"/>
        <v>1</v>
      </c>
      <c r="X48" s="421">
        <f t="shared" si="6"/>
        <v>0</v>
      </c>
      <c r="Y48" s="421">
        <f t="shared" si="7"/>
        <v>0</v>
      </c>
      <c r="Z48" s="421">
        <f t="shared" si="8"/>
        <v>0</v>
      </c>
      <c r="AA48" s="421">
        <f t="shared" si="9"/>
        <v>0</v>
      </c>
      <c r="AB48" s="17">
        <f>'20'!N64</f>
        <v>0</v>
      </c>
      <c r="AC48" s="17">
        <f>'21'!N64</f>
        <v>0</v>
      </c>
      <c r="AD48" s="17">
        <f>'22'!N64</f>
        <v>0</v>
      </c>
      <c r="AE48" s="17">
        <f>'23'!L51</f>
        <v>0</v>
      </c>
      <c r="AF48" s="186">
        <f>'24'!K49</f>
        <v>3</v>
      </c>
      <c r="AG48" s="186">
        <f>'25_6'!K49</f>
        <v>5</v>
      </c>
    </row>
    <row r="49" spans="1:33">
      <c r="A49" s="2" t="s">
        <v>92</v>
      </c>
      <c r="B49" s="1" t="s">
        <v>2</v>
      </c>
      <c r="H49" s="214"/>
      <c r="I49" s="214"/>
      <c r="J49" s="214"/>
      <c r="K49" s="214"/>
      <c r="L49" s="214"/>
      <c r="M49" s="17">
        <f>'05'!N128</f>
        <v>4</v>
      </c>
      <c r="N49" s="4">
        <f>'06'!L65</f>
        <v>10</v>
      </c>
      <c r="O49" s="399">
        <f>'07'!L65</f>
        <v>13</v>
      </c>
      <c r="P49" s="399">
        <f>'08'!L65</f>
        <v>13</v>
      </c>
      <c r="Q49" s="399">
        <f>'09'!L65</f>
        <v>13</v>
      </c>
      <c r="R49" s="17">
        <f>'10'!L65</f>
        <v>10</v>
      </c>
      <c r="S49" s="17">
        <f>'11'!L65</f>
        <v>10</v>
      </c>
      <c r="T49" s="421">
        <f t="shared" si="2"/>
        <v>11</v>
      </c>
      <c r="U49" s="421">
        <f t="shared" si="3"/>
        <v>13</v>
      </c>
      <c r="V49" s="421">
        <f t="shared" si="4"/>
        <v>14</v>
      </c>
      <c r="W49" s="421">
        <f t="shared" si="5"/>
        <v>15</v>
      </c>
      <c r="X49" s="421">
        <f t="shared" si="6"/>
        <v>17</v>
      </c>
      <c r="Y49" s="421">
        <f t="shared" si="7"/>
        <v>18</v>
      </c>
      <c r="Z49" s="421">
        <f t="shared" si="8"/>
        <v>19</v>
      </c>
      <c r="AA49" s="421">
        <f t="shared" si="9"/>
        <v>21</v>
      </c>
      <c r="AB49" s="17">
        <f>'20'!N65</f>
        <v>22</v>
      </c>
      <c r="AC49" s="17">
        <f>'21'!N65</f>
        <v>20</v>
      </c>
      <c r="AD49" s="17">
        <f>'22'!N65</f>
        <v>24</v>
      </c>
      <c r="AE49" s="17">
        <f>'23'!L52</f>
        <v>25</v>
      </c>
      <c r="AF49" s="186">
        <f>'24'!K50</f>
        <v>35</v>
      </c>
      <c r="AG49" s="186">
        <f>'25_6'!K50</f>
        <v>42</v>
      </c>
    </row>
    <row r="50" spans="1:33">
      <c r="A50" s="2" t="s">
        <v>93</v>
      </c>
      <c r="B50" s="1" t="s">
        <v>39</v>
      </c>
      <c r="H50" s="214"/>
      <c r="I50" s="214"/>
      <c r="J50" s="214"/>
      <c r="K50" s="214"/>
      <c r="L50" s="214"/>
      <c r="M50" s="17">
        <f>'05'!N129</f>
        <v>0</v>
      </c>
      <c r="N50" s="4">
        <f>'06'!L66</f>
        <v>0</v>
      </c>
      <c r="O50" s="399">
        <f>'07'!L66</f>
        <v>0</v>
      </c>
      <c r="P50" s="399">
        <f>'08'!L66</f>
        <v>0</v>
      </c>
      <c r="Q50" s="399">
        <f>'09'!L66</f>
        <v>0</v>
      </c>
      <c r="R50" s="17">
        <f>'10'!L66</f>
        <v>1</v>
      </c>
      <c r="S50" s="17">
        <f>'11'!L66</f>
        <v>0</v>
      </c>
      <c r="T50" s="421">
        <f t="shared" si="2"/>
        <v>0</v>
      </c>
      <c r="U50" s="421">
        <f t="shared" si="3"/>
        <v>1</v>
      </c>
      <c r="V50" s="421">
        <f t="shared" si="4"/>
        <v>1</v>
      </c>
      <c r="W50" s="421">
        <f t="shared" si="5"/>
        <v>1</v>
      </c>
      <c r="X50" s="421">
        <f t="shared" si="6"/>
        <v>2</v>
      </c>
      <c r="Y50" s="421">
        <f t="shared" si="7"/>
        <v>2</v>
      </c>
      <c r="Z50" s="421">
        <f t="shared" si="8"/>
        <v>2</v>
      </c>
      <c r="AA50" s="421">
        <f t="shared" si="9"/>
        <v>3</v>
      </c>
      <c r="AB50" s="17">
        <f>'20'!N66</f>
        <v>3</v>
      </c>
      <c r="AC50" s="17">
        <f>'21'!N66</f>
        <v>3</v>
      </c>
      <c r="AD50" s="17">
        <f>'22'!N66</f>
        <v>16</v>
      </c>
      <c r="AE50" s="17">
        <f>'23'!L53</f>
        <v>21</v>
      </c>
      <c r="AF50" s="186">
        <f>'24'!K51</f>
        <v>25</v>
      </c>
      <c r="AG50" s="186">
        <f>'25_6'!K51</f>
        <v>34</v>
      </c>
    </row>
    <row r="51" spans="1:33">
      <c r="A51" s="2" t="s">
        <v>94</v>
      </c>
      <c r="B51" s="1" t="s">
        <v>40</v>
      </c>
      <c r="H51" s="214"/>
      <c r="I51" s="214"/>
      <c r="J51" s="214"/>
      <c r="K51" s="214"/>
      <c r="L51" s="214"/>
      <c r="M51" s="17">
        <f>'05'!N130</f>
        <v>24</v>
      </c>
      <c r="N51" s="4">
        <f>'06'!L67</f>
        <v>21</v>
      </c>
      <c r="O51" s="399">
        <f>'07'!L67</f>
        <v>21</v>
      </c>
      <c r="P51" s="399">
        <f>'08'!L67</f>
        <v>20</v>
      </c>
      <c r="Q51" s="399">
        <f>'09'!L67</f>
        <v>6</v>
      </c>
      <c r="R51" s="17">
        <f>'10'!L67</f>
        <v>3</v>
      </c>
      <c r="S51" s="17">
        <f>'11'!L67</f>
        <v>6</v>
      </c>
      <c r="T51" s="421">
        <f t="shared" si="2"/>
        <v>6</v>
      </c>
      <c r="U51" s="421">
        <f t="shared" si="3"/>
        <v>6</v>
      </c>
      <c r="V51" s="421">
        <f t="shared" si="4"/>
        <v>7</v>
      </c>
      <c r="W51" s="421">
        <f t="shared" si="5"/>
        <v>7</v>
      </c>
      <c r="X51" s="421">
        <f t="shared" si="6"/>
        <v>7</v>
      </c>
      <c r="Y51" s="421">
        <f t="shared" si="7"/>
        <v>7</v>
      </c>
      <c r="Z51" s="421">
        <f t="shared" si="8"/>
        <v>8</v>
      </c>
      <c r="AA51" s="421">
        <f t="shared" si="9"/>
        <v>8</v>
      </c>
      <c r="AB51" s="17">
        <f>'20'!N67</f>
        <v>8</v>
      </c>
      <c r="AC51" s="17">
        <f>'21'!N67</f>
        <v>3</v>
      </c>
      <c r="AD51" s="17">
        <f>'22'!N67</f>
        <v>17</v>
      </c>
      <c r="AE51" s="17">
        <f>'23'!L54</f>
        <v>18</v>
      </c>
      <c r="AF51" s="186">
        <f>'24'!K52</f>
        <v>17</v>
      </c>
      <c r="AG51" s="186">
        <f>'25_6'!K52</f>
        <v>23</v>
      </c>
    </row>
    <row r="52" spans="1:33">
      <c r="A52" s="2" t="s">
        <v>95</v>
      </c>
      <c r="B52" s="1" t="s">
        <v>41</v>
      </c>
      <c r="H52" s="214"/>
      <c r="I52" s="214"/>
      <c r="J52" s="214"/>
      <c r="K52" s="214"/>
      <c r="L52" s="214"/>
      <c r="M52" s="17">
        <f>'05'!N131</f>
        <v>0</v>
      </c>
      <c r="N52" s="4">
        <f>'06'!L68</f>
        <v>0</v>
      </c>
      <c r="O52" s="399">
        <f>'07'!L68</f>
        <v>0</v>
      </c>
      <c r="P52" s="399">
        <f>'08'!L68</f>
        <v>0</v>
      </c>
      <c r="Q52" s="399">
        <f>'09'!L68</f>
        <v>0</v>
      </c>
      <c r="R52" s="17">
        <f>'10'!L68</f>
        <v>0</v>
      </c>
      <c r="S52" s="17">
        <f>'11'!L68</f>
        <v>0</v>
      </c>
      <c r="T52" s="440">
        <f>ROUND(S52+(AB52-S52)/9*0.5,0)</f>
        <v>1</v>
      </c>
      <c r="U52" s="440">
        <f>ROUND(S52+(AB52-S52)/9*2*0.6,0)</f>
        <v>3</v>
      </c>
      <c r="V52" s="440">
        <f>ROUND(S52+(AB52-S52)/9*3*0.7,0)</f>
        <v>5</v>
      </c>
      <c r="W52" s="223">
        <f>ROUND(S52+(AB52-S52)/9*4,0)</f>
        <v>9</v>
      </c>
      <c r="X52" s="421">
        <f t="shared" si="6"/>
        <v>11</v>
      </c>
      <c r="Y52" s="421">
        <f t="shared" si="7"/>
        <v>13</v>
      </c>
      <c r="Z52" s="421">
        <f t="shared" si="8"/>
        <v>16</v>
      </c>
      <c r="AA52" s="421">
        <f t="shared" si="9"/>
        <v>18</v>
      </c>
      <c r="AB52" s="17">
        <f>'20'!N68</f>
        <v>20</v>
      </c>
      <c r="AC52" s="17">
        <f>'21'!N68</f>
        <v>13</v>
      </c>
      <c r="AD52" s="17">
        <f>'22'!N68</f>
        <v>25</v>
      </c>
      <c r="AE52" s="17">
        <f>'23'!L55</f>
        <v>30</v>
      </c>
      <c r="AF52" s="186">
        <f>'24'!K53</f>
        <v>33</v>
      </c>
      <c r="AG52" s="186">
        <f>'25_6'!K53</f>
        <v>32</v>
      </c>
    </row>
    <row r="53" spans="1:33">
      <c r="A53" s="2" t="s">
        <v>96</v>
      </c>
      <c r="B53" s="1" t="s">
        <v>42</v>
      </c>
      <c r="H53" s="214"/>
      <c r="I53" s="214"/>
      <c r="J53" s="214"/>
      <c r="K53" s="214"/>
      <c r="L53" s="214"/>
      <c r="M53" s="17">
        <f>'05'!N132</f>
        <v>0</v>
      </c>
      <c r="N53" s="4">
        <f>'06'!L69</f>
        <v>8</v>
      </c>
      <c r="O53" s="399">
        <f>'07'!L69</f>
        <v>6</v>
      </c>
      <c r="P53" s="399">
        <f>'08'!L69</f>
        <v>11</v>
      </c>
      <c r="Q53" s="399">
        <f>'09'!L69</f>
        <v>12</v>
      </c>
      <c r="R53" s="17">
        <f>'10'!L69</f>
        <v>14</v>
      </c>
      <c r="S53" s="17">
        <f>'11'!L69</f>
        <v>18</v>
      </c>
      <c r="T53" s="421">
        <f t="shared" si="2"/>
        <v>21</v>
      </c>
      <c r="U53" s="421">
        <f t="shared" si="3"/>
        <v>23</v>
      </c>
      <c r="V53" s="421">
        <f t="shared" si="4"/>
        <v>26</v>
      </c>
      <c r="W53" s="421">
        <f t="shared" si="5"/>
        <v>29</v>
      </c>
      <c r="X53" s="421">
        <f t="shared" si="6"/>
        <v>31</v>
      </c>
      <c r="Y53" s="421">
        <f t="shared" si="7"/>
        <v>34</v>
      </c>
      <c r="Z53" s="421">
        <f t="shared" si="8"/>
        <v>37</v>
      </c>
      <c r="AA53" s="421">
        <f t="shared" si="9"/>
        <v>39</v>
      </c>
      <c r="AB53" s="17">
        <f>'20'!N69</f>
        <v>42</v>
      </c>
      <c r="AC53" s="17">
        <f>'21'!N69</f>
        <v>27</v>
      </c>
      <c r="AD53" s="17">
        <f>'22'!N69</f>
        <v>44</v>
      </c>
      <c r="AE53" s="17">
        <f>'23'!L56</f>
        <v>61</v>
      </c>
      <c r="AF53" s="186">
        <f>'24'!K54</f>
        <v>80</v>
      </c>
      <c r="AG53" s="186">
        <f>'25_6'!K54</f>
        <v>84</v>
      </c>
    </row>
    <row r="54" spans="1:33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12"/>
      <c r="R54" s="15"/>
      <c r="S54" s="15"/>
      <c r="T54" s="424" t="s">
        <v>1003</v>
      </c>
      <c r="U54" s="424" t="s">
        <v>1003</v>
      </c>
      <c r="V54" s="424" t="s">
        <v>1003</v>
      </c>
      <c r="W54" s="424" t="s">
        <v>1003</v>
      </c>
      <c r="X54" s="424" t="s">
        <v>1003</v>
      </c>
      <c r="Y54" s="424" t="s">
        <v>1003</v>
      </c>
      <c r="Z54" s="424" t="s">
        <v>1003</v>
      </c>
      <c r="AA54" s="424" t="s">
        <v>1003</v>
      </c>
      <c r="AB54" s="15"/>
      <c r="AC54" s="15"/>
      <c r="AD54" s="15"/>
      <c r="AE54" s="15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74FE-F7FB-4A45-B405-1077BF9442B9}">
  <dimension ref="A1:AB55"/>
  <sheetViews>
    <sheetView workbookViewId="0">
      <pane xSplit="2" ySplit="2" topLeftCell="Y37" activePane="bottomRight" state="frozen"/>
      <selection pane="topRight" activeCell="C1" sqref="C1"/>
      <selection pane="bottomLeft" activeCell="A3" sqref="A3"/>
      <selection pane="bottomRight" activeCell="AD49" sqref="AD49"/>
    </sheetView>
  </sheetViews>
  <sheetFormatPr defaultColWidth="9" defaultRowHeight="13"/>
  <cols>
    <col min="1" max="1" width="9" style="4"/>
    <col min="2" max="2" width="11.08203125" style="4" customWidth="1"/>
    <col min="3" max="7" width="9" style="4" hidden="1" customWidth="1"/>
    <col min="8" max="8" width="9" style="4" customWidth="1"/>
    <col min="9" max="16384" width="9" style="4"/>
  </cols>
  <sheetData>
    <row r="1" spans="1:28">
      <c r="A1" s="14" t="s">
        <v>770</v>
      </c>
      <c r="L1" s="4" t="s">
        <v>1022</v>
      </c>
      <c r="Y1" s="6" t="s">
        <v>759</v>
      </c>
    </row>
    <row r="2" spans="1:28">
      <c r="A2" s="414" t="s">
        <v>1010</v>
      </c>
      <c r="B2" s="5" t="s">
        <v>108</v>
      </c>
      <c r="C2" s="425" t="s">
        <v>473</v>
      </c>
      <c r="D2" s="425" t="s">
        <v>474</v>
      </c>
      <c r="E2" s="425" t="s">
        <v>475</v>
      </c>
      <c r="F2" s="425" t="s">
        <v>476</v>
      </c>
      <c r="G2" s="425" t="s">
        <v>477</v>
      </c>
      <c r="H2" s="425" t="s">
        <v>478</v>
      </c>
      <c r="I2" s="183" t="s">
        <v>110</v>
      </c>
      <c r="J2" s="183" t="s">
        <v>111</v>
      </c>
      <c r="K2" s="183" t="s">
        <v>112</v>
      </c>
      <c r="L2" s="414" t="s">
        <v>113</v>
      </c>
      <c r="M2" s="183" t="s">
        <v>114</v>
      </c>
      <c r="N2" s="183" t="s">
        <v>115</v>
      </c>
      <c r="O2" s="183" t="s">
        <v>116</v>
      </c>
      <c r="P2" s="183" t="s">
        <v>117</v>
      </c>
      <c r="Q2" s="183" t="s">
        <v>118</v>
      </c>
      <c r="R2" s="414" t="s">
        <v>119</v>
      </c>
      <c r="S2" s="414" t="s">
        <v>120</v>
      </c>
      <c r="T2" s="414" t="s">
        <v>121</v>
      </c>
      <c r="U2" s="414" t="s">
        <v>122</v>
      </c>
      <c r="V2" s="414" t="s">
        <v>123</v>
      </c>
      <c r="W2" s="414" t="s">
        <v>124</v>
      </c>
      <c r="X2" s="414" t="s">
        <v>125</v>
      </c>
      <c r="Y2" s="414" t="s">
        <v>126</v>
      </c>
      <c r="Z2" s="414" t="s">
        <v>822</v>
      </c>
      <c r="AA2" s="312" t="s">
        <v>1228</v>
      </c>
      <c r="AB2" s="470">
        <v>45809</v>
      </c>
    </row>
    <row r="3" spans="1:28">
      <c r="A3" s="7" t="s">
        <v>46</v>
      </c>
      <c r="B3" s="8" t="s">
        <v>3</v>
      </c>
      <c r="C3" s="365">
        <f>SUM(C5:C53)</f>
        <v>0</v>
      </c>
      <c r="D3" s="365">
        <f t="shared" ref="D3:Z3" si="0">SUM(D5:D53)</f>
        <v>0</v>
      </c>
      <c r="E3" s="365">
        <f t="shared" si="0"/>
        <v>0</v>
      </c>
      <c r="F3" s="365">
        <f t="shared" si="0"/>
        <v>0</v>
      </c>
      <c r="G3" s="365">
        <f t="shared" si="0"/>
        <v>0</v>
      </c>
      <c r="H3" s="436">
        <f t="shared" si="0"/>
        <v>15068</v>
      </c>
      <c r="I3" s="436">
        <f t="shared" si="0"/>
        <v>14546</v>
      </c>
      <c r="J3" s="436">
        <f t="shared" si="0"/>
        <v>14262</v>
      </c>
      <c r="K3" s="436">
        <f t="shared" si="0"/>
        <v>14573</v>
      </c>
      <c r="L3" s="436">
        <f t="shared" si="0"/>
        <v>14517</v>
      </c>
      <c r="M3" s="436">
        <f t="shared" si="0"/>
        <v>14072</v>
      </c>
      <c r="N3" s="436">
        <f t="shared" si="0"/>
        <v>13736</v>
      </c>
      <c r="O3" s="436">
        <f t="shared" si="0"/>
        <v>13956</v>
      </c>
      <c r="P3" s="436">
        <f t="shared" si="0"/>
        <v>14178</v>
      </c>
      <c r="Q3" s="436">
        <f t="shared" si="0"/>
        <v>14471</v>
      </c>
      <c r="R3" s="436">
        <f t="shared" si="0"/>
        <v>18754</v>
      </c>
      <c r="S3" s="436">
        <f t="shared" si="0"/>
        <v>19326</v>
      </c>
      <c r="T3" s="436">
        <f t="shared" si="0"/>
        <v>20013</v>
      </c>
      <c r="U3" s="436">
        <f t="shared" si="0"/>
        <v>20588</v>
      </c>
      <c r="V3" s="436">
        <f t="shared" si="0"/>
        <v>22154</v>
      </c>
      <c r="W3" s="436">
        <f t="shared" si="0"/>
        <v>21611</v>
      </c>
      <c r="X3" s="436">
        <f t="shared" si="0"/>
        <v>20868</v>
      </c>
      <c r="Y3" s="436">
        <f t="shared" si="0"/>
        <v>25053</v>
      </c>
      <c r="Z3" s="436">
        <f t="shared" si="0"/>
        <v>27577</v>
      </c>
      <c r="AA3" s="436">
        <f t="shared" ref="AA3:AB3" si="1">SUM(AA5:AA53)</f>
        <v>31144</v>
      </c>
      <c r="AB3" s="436">
        <f t="shared" si="1"/>
        <v>32921</v>
      </c>
    </row>
    <row r="4" spans="1:28">
      <c r="A4" s="7" t="s">
        <v>47</v>
      </c>
      <c r="B4" s="8" t="s">
        <v>4</v>
      </c>
      <c r="C4" s="15"/>
      <c r="D4" s="15"/>
      <c r="E4" s="15"/>
      <c r="F4" s="15"/>
      <c r="G4" s="15"/>
      <c r="H4" s="436">
        <f>兵庫県!H4-SUM('1韓国'!M4+'2ベトナム'!M4+'3中国'!M4+'4ネパール'!M4+'6インドネシア'!M4+'5フィリピン'!M4)</f>
        <v>6683</v>
      </c>
      <c r="I4" s="436">
        <f>兵庫県!I4-SUM('1韓国'!N4+'2ベトナム'!N4+'3中国'!N4+'4ネパール'!N4+'6インドネシア'!N4+'5フィリピン'!N4)</f>
        <v>6489</v>
      </c>
      <c r="J4" s="436">
        <f>兵庫県!J4-SUM('1韓国'!O4+'2ベトナム'!O4+'3中国'!O4+'4ネパール'!O4+'6インドネシア'!O4+'5フィリピン'!O4)</f>
        <v>6453</v>
      </c>
      <c r="K4" s="436">
        <f>兵庫県!K4-SUM('1韓国'!P4+'2ベトナム'!P4+'3中国'!P4+'4ネパール'!P4+'6インドネシア'!P4+'5フィリピン'!P4)</f>
        <v>6565</v>
      </c>
      <c r="L4" s="438">
        <f>兵庫県!L4-SUM('1韓国'!Q4+'2ベトナム'!Q4+'3中国'!Q4+'4ネパール'!Q4+'6インドネシア'!Q4+'5フィリピン'!Q4)</f>
        <v>6541</v>
      </c>
      <c r="M4" s="436">
        <f>兵庫県!M4-SUM('1韓国'!R4+'2ベトナム'!R4+'3中国'!R4+'4ネパール'!R4+'6インドネシア'!R4+'5フィリピン'!R4)</f>
        <v>6426</v>
      </c>
      <c r="N4" s="436">
        <f>兵庫県!N4-SUM('1韓国'!S4+'2ベトナム'!S4+'3中国'!S4+'4ネパール'!S4+'6インドネシア'!S4+'5フィリピン'!S4)</f>
        <v>6258</v>
      </c>
      <c r="O4" s="436">
        <f>兵庫県!O4-SUM('1韓国'!T4+'2ベトナム'!T4+'3中国'!T4+'4ネパール'!T4+'6インドネシア'!T4+'5フィリピン'!T4)</f>
        <v>6561</v>
      </c>
      <c r="P4" s="436">
        <f>兵庫県!P4-SUM('1韓国'!U4+'2ベトナム'!U4+'3中国'!U4+'4ネパール'!U4+'6インドネシア'!U4+'5フィリピン'!U4)</f>
        <v>6878</v>
      </c>
      <c r="Q4" s="436">
        <f>兵庫県!Q4-SUM('1韓国'!V4+'2ベトナム'!V4+'3中国'!V4+'4ネパール'!V4+'6インドネシア'!V4+'5フィリピン'!V4)</f>
        <v>7213</v>
      </c>
      <c r="R4" s="436">
        <f>兵庫県!R4-SUM('1韓国'!W4+'2ベトナム'!W4+'3中国'!W4+'4ネパール'!W4+'6インドネシア'!W4+'5フィリピン'!W4)</f>
        <v>8651</v>
      </c>
      <c r="S4" s="436">
        <f>兵庫県!S4-SUM('1韓国'!X4+'2ベトナム'!X4+'3中国'!X4+'4ネパール'!X4+'6インドネシア'!X4+'5フィリピン'!X4)</f>
        <v>8840</v>
      </c>
      <c r="T4" s="436">
        <f>兵庫県!T4-SUM('1韓国'!Y4+'2ベトナム'!Y4+'3中国'!Y4+'4ネパール'!Y4+'6インドネシア'!Y4+'5フィリピン'!Y4)</f>
        <v>9238</v>
      </c>
      <c r="U4" s="436">
        <f>兵庫県!U4-SUM('1韓国'!Z4+'2ベトナム'!Z4+'3中国'!Z4+'4ネパール'!Z4+'6インドネシア'!Z4+'5フィリピン'!Z4)</f>
        <v>9510</v>
      </c>
      <c r="V4" s="436">
        <f>兵庫県!V4-SUM('1韓国'!AA4+'2ベトナム'!AA4+'3中国'!AA4+'4ネパール'!AA4+'6インドネシア'!AA4+'5フィリピン'!AA4)</f>
        <v>10104</v>
      </c>
      <c r="W4" s="436">
        <f>兵庫県!W4-SUM('1韓国'!AB4+'2ベトナム'!AB4+'3中国'!AB4+'4ネパール'!AB4+'6インドネシア'!AB4+'5フィリピン'!AB4)</f>
        <v>9652</v>
      </c>
      <c r="X4" s="436">
        <f>兵庫県!X4-SUM('1韓国'!AC4+'2ベトナム'!AC4+'3中国'!AC4+'4ネパール'!AC4+'6インドネシア'!AC4+'5フィリピン'!AC4)</f>
        <v>9226</v>
      </c>
      <c r="Y4" s="436">
        <f>兵庫県!Y4-SUM('1韓国'!AD4+'2ベトナム'!AD4+'3中国'!AD4+'4ネパール'!AD4+'6インドネシア'!AD4+'5フィリピン'!AD4)</f>
        <v>11490</v>
      </c>
      <c r="Z4" s="436">
        <f>兵庫県!Z4-SUM('1韓国'!AE4+'2ベトナム'!AE4+'3中国'!AE4+'4ネパール'!AE4+'6インドネシア'!AE4+'5フィリピン'!AE4)</f>
        <v>12583</v>
      </c>
      <c r="AA4" s="436">
        <f>兵庫県!AA4-SUM('1韓国'!AF4+'2ベトナム'!AF4+'3中国'!AF4+'4ネパール'!AF4+'6インドネシア'!AF4+'5フィリピン'!AF4)</f>
        <v>14237</v>
      </c>
      <c r="AB4" s="436">
        <f>兵庫県!AB4-SUM('1韓国'!AG4+'2ベトナム'!AG4+'3中国'!AG4+'4ネパール'!AG4+'6インドネシア'!AG4+'5フィリピン'!AG4)</f>
        <v>15107</v>
      </c>
    </row>
    <row r="5" spans="1:28">
      <c r="A5" s="2" t="s">
        <v>48</v>
      </c>
      <c r="B5" s="3" t="s">
        <v>97</v>
      </c>
      <c r="H5" s="437">
        <f>兵庫県!H5-SUM('1韓国'!M5+'2ベトナム'!M5+'3中国'!M5+'4ネパール'!M5+'6インドネシア'!M5+'5フィリピン'!M5)</f>
        <v>2138</v>
      </c>
      <c r="I5" s="437">
        <f>兵庫県!I5-SUM('1韓国'!N5+'2ベトナム'!N5+'3中国'!N5+'4ネパール'!N5+'6インドネシア'!N5+'5フィリピン'!N5)</f>
        <v>1962</v>
      </c>
      <c r="J5" s="437">
        <f>兵庫県!J5-SUM('1韓国'!O5+'2ベトナム'!O5+'3中国'!O5+'4ネパール'!O5+'6インドネシア'!O5+'5フィリピン'!O5)</f>
        <v>1877</v>
      </c>
      <c r="K5" s="437">
        <f>兵庫県!K5-SUM('1韓国'!P5+'2ベトナム'!P5+'3中国'!P5+'4ネパール'!P5+'6インドネシア'!P5+'5フィリピン'!P5)</f>
        <v>1961</v>
      </c>
      <c r="L5" s="452">
        <f>兵庫県!L5-SUM('1韓国'!Q5+'2ベトナム'!Q5+'3中国'!Q5+'4ネパール'!Q5+'6インドネシア'!Q5+'5フィリピン'!Q5)</f>
        <v>1909</v>
      </c>
      <c r="M5" s="437">
        <f>兵庫県!M5-SUM('1韓国'!R5+'2ベトナム'!R5+'3中国'!R5+'4ネパール'!R5+'6インドネシア'!R5+'5フィリピン'!R5)</f>
        <v>1809</v>
      </c>
      <c r="N5" s="437">
        <f>兵庫県!N5-SUM('1韓国'!S5+'2ベトナム'!S5+'3中国'!S5+'4ネパール'!S5+'6インドネシア'!S5+'5フィリピン'!S5)</f>
        <v>1735</v>
      </c>
      <c r="O5" s="437">
        <f>兵庫県!O5-SUM('1韓国'!T5+'2ベトナム'!T5+'3中国'!T5+'4ネパール'!T5+'6インドネシア'!T5+'5フィリピン'!T5)</f>
        <v>1624</v>
      </c>
      <c r="P5" s="437">
        <f>兵庫県!P5-SUM('1韓国'!U5+'2ベトナム'!U5+'3中国'!U5+'4ネパール'!U5+'6インドネシア'!U5+'5フィリピン'!U5)</f>
        <v>1516</v>
      </c>
      <c r="Q5" s="437">
        <f>兵庫県!Q5-SUM('1韓国'!V5+'2ベトナム'!V5+'3中国'!V5+'4ネパール'!V5+'6インドネシア'!V5+'5フィリピン'!V5)</f>
        <v>1524</v>
      </c>
      <c r="R5" s="437">
        <f>兵庫県!R5-SUM('1韓国'!W5+'2ベトナム'!W5+'3中国'!W5+'4ネパール'!W5+'6インドネシア'!W5+'5フィリピン'!W5)</f>
        <v>1672</v>
      </c>
      <c r="S5" s="437">
        <f>兵庫県!S5-SUM('1韓国'!X5+'2ベトナム'!X5+'3中国'!X5+'4ネパール'!X5+'6インドネシア'!X5+'5フィリピン'!X5)</f>
        <v>1707</v>
      </c>
      <c r="T5" s="437">
        <f>兵庫県!T5-SUM('1韓国'!Y5+'2ベトナム'!Y5+'3中国'!Y5+'4ネパール'!Y5+'6インドネシア'!Y5+'5フィリピン'!Y5)</f>
        <v>1790</v>
      </c>
      <c r="U5" s="437">
        <f>兵庫県!U5-SUM('1韓国'!Z5+'2ベトナム'!Z5+'3中国'!Z5+'4ネパール'!Z5+'6インドネシア'!Z5+'5フィリピン'!Z5)</f>
        <v>1840</v>
      </c>
      <c r="V5" s="437">
        <f>兵庫県!V5-SUM('1韓国'!AA5+'2ベトナム'!AA5+'3中国'!AA5+'4ネパール'!AA5+'6インドネシア'!AA5+'5フィリピン'!AA5)</f>
        <v>2016</v>
      </c>
      <c r="W5" s="437">
        <f>兵庫県!W5-SUM('1韓国'!AB5+'2ベトナム'!AB5+'3中国'!AB5+'4ネパール'!AB5+'6インドネシア'!AB5+'5フィリピン'!AB5)</f>
        <v>1932</v>
      </c>
      <c r="X5" s="437">
        <f>兵庫県!X5-SUM('1韓国'!AC5+'2ベトナム'!AC5+'3中国'!AC5+'4ネパール'!AC5+'6インドネシア'!AC5+'5フィリピン'!AC5)</f>
        <v>1747</v>
      </c>
      <c r="Y5" s="437">
        <f>兵庫県!Y5-SUM('1韓国'!AD5+'2ベトナム'!AD5+'3中国'!AD5+'4ネパール'!AD5+'6インドネシア'!AD5+'5フィリピン'!AD5)</f>
        <v>1984</v>
      </c>
      <c r="Z5" s="437">
        <f>兵庫県!Z5-SUM('1韓国'!AE5+'2ベトナム'!AE5+'3中国'!AE5+'4ネパール'!AE5+'6インドネシア'!AE5+'5フィリピン'!AE5)</f>
        <v>2026</v>
      </c>
      <c r="AA5" s="437">
        <f>兵庫県!AA5-SUM('1韓国'!AF5+'2ベトナム'!AF5+'3中国'!AF5+'4ネパール'!AF5+'6インドネシア'!AF5+'5フィリピン'!AF5)</f>
        <v>2131</v>
      </c>
      <c r="AB5" s="437">
        <f>兵庫県!AB5-SUM('1韓国'!AG5+'2ベトナム'!AG5+'3中国'!AG5+'4ネパール'!AG5+'6インドネシア'!AG5+'5フィリピン'!AG5)</f>
        <v>2177</v>
      </c>
    </row>
    <row r="6" spans="1:28">
      <c r="A6" s="2" t="s">
        <v>49</v>
      </c>
      <c r="B6" s="3" t="s">
        <v>98</v>
      </c>
      <c r="H6" s="437">
        <f>兵庫県!H6-SUM('1韓国'!M6+'2ベトナム'!M6+'3中国'!M6+'4ネパール'!M6+'6インドネシア'!M6+'5フィリピン'!M6)</f>
        <v>806</v>
      </c>
      <c r="I6" s="437">
        <f>兵庫県!I6-SUM('1韓国'!N6+'2ベトナム'!N6+'3中国'!N6+'4ネパール'!N6+'6インドネシア'!N6+'5フィリピン'!N6)</f>
        <v>794</v>
      </c>
      <c r="J6" s="437">
        <f>兵庫県!J6-SUM('1韓国'!O6+'2ベトナム'!O6+'3中国'!O6+'4ネパール'!O6+'6インドネシア'!O6+'5フィリピン'!O6)</f>
        <v>775</v>
      </c>
      <c r="K6" s="437">
        <f>兵庫県!K6-SUM('1韓国'!P6+'2ベトナム'!P6+'3中国'!P6+'4ネパール'!P6+'6インドネシア'!P6+'5フィリピン'!P6)</f>
        <v>756</v>
      </c>
      <c r="L6" s="441">
        <f>兵庫県!L6-SUM('1韓国'!Q6+'2ベトナム'!Q6+'3中国'!Q6+'4ネパール'!Q6+'6インドネシア'!Q6+'5フィリピン'!Q6)</f>
        <v>763</v>
      </c>
      <c r="M6" s="437">
        <f>兵庫県!M6-SUM('1韓国'!R6+'2ベトナム'!R6+'3中国'!R6+'4ネパール'!R6+'6インドネシア'!R6+'5フィリピン'!R6)</f>
        <v>735</v>
      </c>
      <c r="N6" s="437">
        <f>兵庫県!N6-SUM('1韓国'!S6+'2ベトナム'!S6+'3中国'!S6+'4ネパール'!S6+'6インドネシア'!S6+'5フィリピン'!S6)</f>
        <v>752</v>
      </c>
      <c r="O6" s="437">
        <f>兵庫県!O6-SUM('1韓国'!T6+'2ベトナム'!T6+'3中国'!T6+'4ネパール'!T6+'6インドネシア'!T6+'5フィリピン'!T6)</f>
        <v>810</v>
      </c>
      <c r="P6" s="437">
        <f>兵庫県!P6-SUM('1韓国'!U6+'2ベトナム'!U6+'3中国'!U6+'4ネパール'!U6+'6インドネシア'!U6+'5フィリピン'!U6)</f>
        <v>1068</v>
      </c>
      <c r="Q6" s="437">
        <f>兵庫県!Q6-SUM('1韓国'!V6+'2ベトナム'!V6+'3中国'!V6+'4ネパール'!V6+'6インドネシア'!V6+'5フィリピン'!V6)</f>
        <v>1017</v>
      </c>
      <c r="R6" s="437">
        <f>兵庫県!R6-SUM('1韓国'!W6+'2ベトナム'!W6+'3中国'!W6+'4ネパール'!W6+'6インドネシア'!W6+'5フィリピン'!W6)</f>
        <v>1149</v>
      </c>
      <c r="S6" s="437">
        <f>兵庫県!S6-SUM('1韓国'!X6+'2ベトナム'!X6+'3中国'!X6+'4ネパール'!X6+'6インドネシア'!X6+'5フィリピン'!X6)</f>
        <v>1176</v>
      </c>
      <c r="T6" s="437">
        <f>兵庫県!T6-SUM('1韓国'!Y6+'2ベトナム'!Y6+'3中国'!Y6+'4ネパール'!Y6+'6インドネシア'!Y6+'5フィリピン'!Y6)</f>
        <v>1149</v>
      </c>
      <c r="U6" s="437">
        <f>兵庫県!U6-SUM('1韓国'!Z6+'2ベトナム'!Z6+'3中国'!Z6+'4ネパール'!Z6+'6インドネシア'!Z6+'5フィリピン'!Z6)</f>
        <v>1176</v>
      </c>
      <c r="V6" s="437">
        <f>兵庫県!V6-SUM('1韓国'!AA6+'2ベトナム'!AA6+'3中国'!AA6+'4ネパール'!AA6+'6インドネシア'!AA6+'5フィリピン'!AA6)</f>
        <v>1228</v>
      </c>
      <c r="W6" s="437">
        <f>兵庫県!W6-SUM('1韓国'!AB6+'2ベトナム'!AB6+'3中国'!AB6+'4ネパール'!AB6+'6インドネシア'!AB6+'5フィリピン'!AB6)</f>
        <v>1087</v>
      </c>
      <c r="X6" s="437">
        <f>兵庫県!X6-SUM('1韓国'!AC6+'2ベトナム'!AC6+'3中国'!AC6+'4ネパール'!AC6+'6インドネシア'!AC6+'5フィリピン'!AC6)</f>
        <v>1012</v>
      </c>
      <c r="Y6" s="437">
        <f>兵庫県!Y6-SUM('1韓国'!AD6+'2ベトナム'!AD6+'3中国'!AD6+'4ネパール'!AD6+'6インドネシア'!AD6+'5フィリピン'!AD6)</f>
        <v>1271</v>
      </c>
      <c r="Z6" s="437">
        <f>兵庫県!Z6-SUM('1韓国'!AE6+'2ベトナム'!AE6+'3中国'!AE6+'4ネパール'!AE6+'6インドネシア'!AE6+'5フィリピン'!AE6)</f>
        <v>1300</v>
      </c>
      <c r="AA6" s="437">
        <f>兵庫県!AA6-SUM('1韓国'!AF6+'2ベトナム'!AF6+'3中国'!AF6+'4ネパール'!AF6+'6インドネシア'!AF6+'5フィリピン'!AF6)</f>
        <v>1492</v>
      </c>
      <c r="AB6" s="437">
        <f>兵庫県!AB6-SUM('1韓国'!AG6+'2ベトナム'!AG6+'3中国'!AG6+'4ネパール'!AG6+'6インドネシア'!AG6+'5フィリピン'!AG6)</f>
        <v>1591</v>
      </c>
    </row>
    <row r="7" spans="1:28">
      <c r="A7" s="2" t="s">
        <v>50</v>
      </c>
      <c r="B7" s="3" t="s">
        <v>99</v>
      </c>
      <c r="H7" s="437">
        <f>兵庫県!H7-SUM('1韓国'!M7+'2ベトナム'!M7+'3中国'!M7+'4ネパール'!M7+'6インドネシア'!M7+'5フィリピン'!M7)</f>
        <v>311</v>
      </c>
      <c r="I7" s="437">
        <f>兵庫県!I7-SUM('1韓国'!N7+'2ベトナム'!N7+'3中国'!N7+'4ネパール'!N7+'6インドネシア'!N7+'5フィリピン'!N7)</f>
        <v>300</v>
      </c>
      <c r="J7" s="437">
        <f>兵庫県!J7-SUM('1韓国'!O7+'2ベトナム'!O7+'3中国'!O7+'4ネパール'!O7+'6インドネシア'!O7+'5フィリピン'!O7)</f>
        <v>292</v>
      </c>
      <c r="K7" s="437">
        <f>兵庫県!K7-SUM('1韓国'!P7+'2ベトナム'!P7+'3中国'!P7+'4ネパール'!P7+'6インドネシア'!P7+'5フィリピン'!P7)</f>
        <v>269</v>
      </c>
      <c r="L7" s="441">
        <f>兵庫県!L7-SUM('1韓国'!Q7+'2ベトナム'!Q7+'3中国'!Q7+'4ネパール'!Q7+'6インドネシア'!Q7+'5フィリピン'!Q7)</f>
        <v>253</v>
      </c>
      <c r="M7" s="437">
        <f>兵庫県!M7-SUM('1韓国'!R7+'2ベトナム'!R7+'3中国'!R7+'4ネパール'!R7+'6インドネシア'!R7+'5フィリピン'!R7)</f>
        <v>248</v>
      </c>
      <c r="N7" s="437">
        <f>兵庫県!N7-SUM('1韓国'!S7+'2ベトナム'!S7+'3中国'!S7+'4ネパール'!S7+'6インドネシア'!S7+'5フィリピン'!S7)</f>
        <v>236</v>
      </c>
      <c r="O7" s="437">
        <f>兵庫県!O7-SUM('1韓国'!T7+'2ベトナム'!T7+'3中国'!T7+'4ネパール'!T7+'6インドネシア'!T7+'5フィリピン'!T7)</f>
        <v>261</v>
      </c>
      <c r="P7" s="437">
        <f>兵庫県!P7-SUM('1韓国'!U7+'2ベトナム'!U7+'3中国'!U7+'4ネパール'!U7+'6インドネシア'!U7+'5フィリピン'!U7)</f>
        <v>284</v>
      </c>
      <c r="Q7" s="437">
        <f>兵庫県!Q7-SUM('1韓国'!V7+'2ベトナム'!V7+'3中国'!V7+'4ネパール'!V7+'6インドネシア'!V7+'5フィリピン'!V7)</f>
        <v>314</v>
      </c>
      <c r="R7" s="437">
        <f>兵庫県!R7-SUM('1韓国'!W7+'2ベトナム'!W7+'3中国'!W7+'4ネパール'!W7+'6インドネシア'!W7+'5フィリピン'!W7)</f>
        <v>440</v>
      </c>
      <c r="S7" s="437">
        <f>兵庫県!S7-SUM('1韓国'!X7+'2ベトナム'!X7+'3中国'!X7+'4ネパール'!X7+'6インドネシア'!X7+'5フィリピン'!X7)</f>
        <v>473</v>
      </c>
      <c r="T7" s="437">
        <f>兵庫県!T7-SUM('1韓国'!Y7+'2ベトナム'!Y7+'3中国'!Y7+'4ネパール'!Y7+'6インドネシア'!Y7+'5フィリピン'!Y7)</f>
        <v>597</v>
      </c>
      <c r="U7" s="437">
        <f>兵庫県!U7-SUM('1韓国'!Z7+'2ベトナム'!Z7+'3中国'!Z7+'4ネパール'!Z7+'6インドネシア'!Z7+'5フィリピン'!Z7)</f>
        <v>661</v>
      </c>
      <c r="V7" s="437">
        <f>兵庫県!V7-SUM('1韓国'!AA7+'2ベトナム'!AA7+'3中国'!AA7+'4ネパール'!AA7+'6インドネシア'!AA7+'5フィリピン'!AA7)</f>
        <v>714</v>
      </c>
      <c r="W7" s="437">
        <f>兵庫県!W7-SUM('1韓国'!AB7+'2ベトナム'!AB7+'3中国'!AB7+'4ネパール'!AB7+'6インドネシア'!AB7+'5フィリピン'!AB7)</f>
        <v>614</v>
      </c>
      <c r="X7" s="437">
        <f>兵庫県!X7-SUM('1韓国'!AC7+'2ベトナム'!AC7+'3中国'!AC7+'4ネパール'!AC7+'6インドネシア'!AC7+'5フィリピン'!AC7)</f>
        <v>573</v>
      </c>
      <c r="Y7" s="437">
        <f>兵庫県!Y7-SUM('1韓国'!AD7+'2ベトナム'!AD7+'3中国'!AD7+'4ネパール'!AD7+'6インドネシア'!AD7+'5フィリピン'!AD7)</f>
        <v>948</v>
      </c>
      <c r="Z7" s="437">
        <f>兵庫県!Z7-SUM('1韓国'!AE7+'2ベトナム'!AE7+'3中国'!AE7+'4ネパール'!AE7+'6インドネシア'!AE7+'5フィリピン'!AE7)</f>
        <v>1219</v>
      </c>
      <c r="AA7" s="437">
        <f>兵庫県!AA7-SUM('1韓国'!AF7+'2ベトナム'!AF7+'3中国'!AF7+'4ネパール'!AF7+'6インドネシア'!AF7+'5フィリピン'!AF7)</f>
        <v>1595</v>
      </c>
      <c r="AB7" s="437">
        <f>兵庫県!AB7-SUM('1韓国'!AG7+'2ベトナム'!AG7+'3中国'!AG7+'4ネパール'!AG7+'6インドネシア'!AG7+'5フィリピン'!AG7)</f>
        <v>1898</v>
      </c>
    </row>
    <row r="8" spans="1:28">
      <c r="A8" s="2" t="s">
        <v>51</v>
      </c>
      <c r="B8" s="3" t="s">
        <v>100</v>
      </c>
      <c r="H8" s="437">
        <f>兵庫県!H8-SUM('1韓国'!M8+'2ベトナム'!M8+'3中国'!M8+'4ネパール'!M8+'6インドネシア'!M8+'5フィリピン'!M8)</f>
        <v>159</v>
      </c>
      <c r="I8" s="437">
        <f>兵庫県!I8-SUM('1韓国'!N8+'2ベトナム'!N8+'3中国'!N8+'4ネパール'!N8+'6インドネシア'!N8+'5フィリピン'!N8)</f>
        <v>153</v>
      </c>
      <c r="J8" s="437">
        <f>兵庫県!J8-SUM('1韓国'!O8+'2ベトナム'!O8+'3中国'!O8+'4ネパール'!O8+'6インドネシア'!O8+'5フィリピン'!O8)</f>
        <v>153</v>
      </c>
      <c r="K8" s="437">
        <f>兵庫県!K8-SUM('1韓国'!P8+'2ベトナム'!P8+'3中国'!P8+'4ネパール'!P8+'6インドネシア'!P8+'5フィリピン'!P8)</f>
        <v>138</v>
      </c>
      <c r="L8" s="441">
        <f>兵庫県!L8-SUM('1韓国'!Q8+'2ベトナム'!Q8+'3中国'!Q8+'4ネパール'!Q8+'6インドネシア'!Q8+'5フィリピン'!Q8)</f>
        <v>164</v>
      </c>
      <c r="M8" s="437">
        <f>兵庫県!M8-SUM('1韓国'!R8+'2ベトナム'!R8+'3中国'!R8+'4ネパール'!R8+'6インドネシア'!R8+'5フィリピン'!R8)</f>
        <v>152</v>
      </c>
      <c r="N8" s="437">
        <f>兵庫県!N8-SUM('1韓国'!S8+'2ベトナム'!S8+'3中国'!S8+'4ネパール'!S8+'6インドネシア'!S8+'5フィリピン'!S8)</f>
        <v>158</v>
      </c>
      <c r="O8" s="437">
        <f>兵庫県!O8-SUM('1韓国'!T8+'2ベトナム'!T8+'3中国'!T8+'4ネパール'!T8+'6インドネシア'!T8+'5フィリピン'!T8)</f>
        <v>174</v>
      </c>
      <c r="P8" s="437">
        <f>兵庫県!P8-SUM('1韓国'!U8+'2ベトナム'!U8+'3中国'!U8+'4ネパール'!U8+'6インドネシア'!U8+'5フィリピン'!U8)</f>
        <v>217</v>
      </c>
      <c r="Q8" s="437">
        <f>兵庫県!Q8-SUM('1韓国'!V8+'2ベトナム'!V8+'3中国'!V8+'4ネパール'!V8+'6インドネシア'!V8+'5フィリピン'!V8)</f>
        <v>222</v>
      </c>
      <c r="R8" s="437">
        <f>兵庫県!R8-SUM('1韓国'!W8+'2ベトナム'!W8+'3中国'!W8+'4ネパール'!W8+'6インドネシア'!W8+'5フィリピン'!W8)</f>
        <v>504</v>
      </c>
      <c r="S8" s="437">
        <f>兵庫県!S8-SUM('1韓国'!X8+'2ベトナム'!X8+'3中国'!X8+'4ネパール'!X8+'6インドネシア'!X8+'5フィリピン'!X8)</f>
        <v>515</v>
      </c>
      <c r="T8" s="437">
        <f>兵庫県!T8-SUM('1韓国'!Y8+'2ベトナム'!Y8+'3中国'!Y8+'4ネパール'!Y8+'6インドネシア'!Y8+'5フィリピン'!Y8)</f>
        <v>548</v>
      </c>
      <c r="U8" s="437">
        <f>兵庫県!U8-SUM('1韓国'!Z8+'2ベトナム'!Z8+'3中国'!Z8+'4ネパール'!Z8+'6インドネシア'!Z8+'5フィリピン'!Z8)</f>
        <v>513</v>
      </c>
      <c r="V8" s="437">
        <f>兵庫県!V8-SUM('1韓国'!AA8+'2ベトナム'!AA8+'3中国'!AA8+'4ネパール'!AA8+'6インドネシア'!AA8+'5フィリピン'!AA8)</f>
        <v>540</v>
      </c>
      <c r="W8" s="437">
        <f>兵庫県!W8-SUM('1韓国'!AB8+'2ベトナム'!AB8+'3中国'!AB8+'4ネパール'!AB8+'6インドネシア'!AB8+'5フィリピン'!AB8)</f>
        <v>550</v>
      </c>
      <c r="X8" s="437">
        <f>兵庫県!X8-SUM('1韓国'!AC8+'2ベトナム'!AC8+'3中国'!AC8+'4ネパール'!AC8+'6インドネシア'!AC8+'5フィリピン'!AC8)</f>
        <v>559</v>
      </c>
      <c r="Y8" s="437">
        <f>兵庫県!Y8-SUM('1韓国'!AD8+'2ベトナム'!AD8+'3中国'!AD8+'4ネパール'!AD8+'6インドネシア'!AD8+'5フィリピン'!AD8)</f>
        <v>828</v>
      </c>
      <c r="Z8" s="437">
        <f>兵庫県!Z8-SUM('1韓国'!AE8+'2ベトナム'!AE8+'3中国'!AE8+'4ネパール'!AE8+'6インドネシア'!AE8+'5フィリピン'!AE8)</f>
        <v>1043</v>
      </c>
      <c r="AA8" s="437">
        <f>兵庫県!AA8-SUM('1韓国'!AF8+'2ベトナム'!AF8+'3中国'!AF8+'4ネパール'!AF8+'6インドネシア'!AF8+'5フィリピン'!AF8)</f>
        <v>1296</v>
      </c>
      <c r="AB8" s="437">
        <f>兵庫県!AB8-SUM('1韓国'!AG8+'2ベトナム'!AG8+'3中国'!AG8+'4ネパール'!AG8+'6インドネシア'!AG8+'5フィリピン'!AG8)</f>
        <v>1329</v>
      </c>
    </row>
    <row r="9" spans="1:28">
      <c r="A9" s="2" t="s">
        <v>52</v>
      </c>
      <c r="B9" s="3" t="s">
        <v>101</v>
      </c>
      <c r="H9" s="437">
        <f>兵庫県!H9-SUM('1韓国'!M9+'2ベトナム'!M9+'3中国'!M9+'4ネパール'!M9+'6インドネシア'!M9+'5フィリピン'!M9)</f>
        <v>262</v>
      </c>
      <c r="I9" s="437">
        <f>兵庫県!I9-SUM('1韓国'!N9+'2ベトナム'!N9+'3中国'!N9+'4ネパール'!N9+'6インドネシア'!N9+'5フィリピン'!N9)</f>
        <v>257</v>
      </c>
      <c r="J9" s="437">
        <f>兵庫県!J9-SUM('1韓国'!O9+'2ベトナム'!O9+'3中国'!O9+'4ネパール'!O9+'6インドネシア'!O9+'5フィリピン'!O9)</f>
        <v>256</v>
      </c>
      <c r="K9" s="437">
        <f>兵庫県!K9-SUM('1韓国'!P9+'2ベトナム'!P9+'3中国'!P9+'4ネパール'!P9+'6インドネシア'!P9+'5フィリピン'!P9)</f>
        <v>256</v>
      </c>
      <c r="L9" s="441">
        <f>兵庫県!L9-SUM('1韓国'!Q9+'2ベトナム'!Q9+'3中国'!Q9+'4ネパール'!Q9+'6インドネシア'!Q9+'5フィリピン'!Q9)</f>
        <v>272</v>
      </c>
      <c r="M9" s="437">
        <f>兵庫県!M9-SUM('1韓国'!R9+'2ベトナム'!R9+'3中国'!R9+'4ネパール'!R9+'6インドネシア'!R9+'5フィリピン'!R9)</f>
        <v>265</v>
      </c>
      <c r="N9" s="437">
        <f>兵庫県!N9-SUM('1韓国'!S9+'2ベトナム'!S9+'3中国'!S9+'4ネパール'!S9+'6インドネシア'!S9+'5フィリピン'!S9)</f>
        <v>251</v>
      </c>
      <c r="O9" s="437">
        <f>兵庫県!O9-SUM('1韓国'!T9+'2ベトナム'!T9+'3中国'!T9+'4ネパール'!T9+'6インドネシア'!T9+'5フィリピン'!T9)</f>
        <v>290</v>
      </c>
      <c r="P9" s="437">
        <f>兵庫県!P9-SUM('1韓国'!U9+'2ベトナム'!U9+'3中国'!U9+'4ネパール'!U9+'6インドネシア'!U9+'5フィリピン'!U9)</f>
        <v>290</v>
      </c>
      <c r="Q9" s="437">
        <f>兵庫県!Q9-SUM('1韓国'!V9+'2ベトナム'!V9+'3中国'!V9+'4ネパール'!V9+'6インドネシア'!V9+'5フィリピン'!V9)</f>
        <v>330</v>
      </c>
      <c r="R9" s="437">
        <f>兵庫県!R9-SUM('1韓国'!W9+'2ベトナム'!W9+'3中国'!W9+'4ネパール'!W9+'6インドネシア'!W9+'5フィリピン'!W9)</f>
        <v>460</v>
      </c>
      <c r="S9" s="437">
        <f>兵庫県!S9-SUM('1韓国'!X9+'2ベトナム'!X9+'3中国'!X9+'4ネパール'!X9+'6インドネシア'!X9+'5フィリピン'!X9)</f>
        <v>476</v>
      </c>
      <c r="T9" s="437">
        <f>兵庫県!T9-SUM('1韓国'!Y9+'2ベトナム'!Y9+'3中国'!Y9+'4ネパール'!Y9+'6インドネシア'!Y9+'5フィリピン'!Y9)</f>
        <v>502</v>
      </c>
      <c r="U9" s="437">
        <f>兵庫県!U9-SUM('1韓国'!Z9+'2ベトナム'!Z9+'3中国'!Z9+'4ネパール'!Z9+'6インドネシア'!Z9+'5フィリピン'!Z9)</f>
        <v>538</v>
      </c>
      <c r="V9" s="437">
        <f>兵庫県!V9-SUM('1韓国'!AA9+'2ベトナム'!AA9+'3中国'!AA9+'4ネパール'!AA9+'6インドネシア'!AA9+'5フィリピン'!AA9)</f>
        <v>553</v>
      </c>
      <c r="W9" s="437">
        <f>兵庫県!W9-SUM('1韓国'!AB9+'2ベトナム'!AB9+'3中国'!AB9+'4ネパール'!AB9+'6インドネシア'!AB9+'5フィリピン'!AB9)</f>
        <v>561</v>
      </c>
      <c r="X9" s="437">
        <f>兵庫県!X9-SUM('1韓国'!AC9+'2ベトナム'!AC9+'3中国'!AC9+'4ネパール'!AC9+'6インドネシア'!AC9+'5フィリピン'!AC9)</f>
        <v>542</v>
      </c>
      <c r="Y9" s="437">
        <f>兵庫県!Y9-SUM('1韓国'!AD9+'2ベトナム'!AD9+'3中国'!AD9+'4ネパール'!AD9+'6インドネシア'!AD9+'5フィリピン'!AD9)</f>
        <v>609</v>
      </c>
      <c r="Z9" s="437">
        <f>兵庫県!Z9-SUM('1韓国'!AE9+'2ベトナム'!AE9+'3中国'!AE9+'4ネパール'!AE9+'6インドネシア'!AE9+'5フィリピン'!AE9)</f>
        <v>648</v>
      </c>
      <c r="AA9" s="437">
        <f>兵庫県!AA9-SUM('1韓国'!AF9+'2ベトナム'!AF9+'3中国'!AF9+'4ネパール'!AF9+'6インドネシア'!AF9+'5フィリピン'!AF9)</f>
        <v>726</v>
      </c>
      <c r="AB9" s="437">
        <f>兵庫県!AB9-SUM('1韓国'!AG9+'2ベトナム'!AG9+'3中国'!AG9+'4ネパール'!AG9+'6インドネシア'!AG9+'5フィリピン'!AG9)</f>
        <v>708</v>
      </c>
    </row>
    <row r="10" spans="1:28">
      <c r="A10" s="2" t="s">
        <v>53</v>
      </c>
      <c r="B10" s="3" t="s">
        <v>102</v>
      </c>
      <c r="H10" s="437">
        <f>兵庫県!H10-SUM('1韓国'!M10+'2ベトナム'!M10+'3中国'!M10+'4ネパール'!M10+'6インドネシア'!M10+'5フィリピン'!M10)</f>
        <v>397</v>
      </c>
      <c r="I10" s="437">
        <f>兵庫県!I10-SUM('1韓国'!N10+'2ベトナム'!N10+'3中国'!N10+'4ネパール'!N10+'6インドネシア'!N10+'5フィリピン'!N10)</f>
        <v>418</v>
      </c>
      <c r="J10" s="437">
        <f>兵庫県!J10-SUM('1韓国'!O10+'2ベトナム'!O10+'3中国'!O10+'4ネパール'!O10+'6インドネシア'!O10+'5フィリピン'!O10)</f>
        <v>417</v>
      </c>
      <c r="K10" s="437">
        <f>兵庫県!K10-SUM('1韓国'!P10+'2ベトナム'!P10+'3中国'!P10+'4ネパール'!P10+'6インドネシア'!P10+'5フィリピン'!P10)</f>
        <v>425</v>
      </c>
      <c r="L10" s="441">
        <f>兵庫県!L10-SUM('1韓国'!Q10+'2ベトナム'!Q10+'3中国'!Q10+'4ネパール'!Q10+'6インドネシア'!Q10+'5フィリピン'!Q10)</f>
        <v>416</v>
      </c>
      <c r="M10" s="437">
        <f>兵庫県!M10-SUM('1韓国'!R10+'2ベトナム'!R10+'3中国'!R10+'4ネパール'!R10+'6インドネシア'!R10+'5フィリピン'!R10)</f>
        <v>372</v>
      </c>
      <c r="N10" s="437">
        <f>兵庫県!N10-SUM('1韓国'!S10+'2ベトナム'!S10+'3中国'!S10+'4ネパール'!S10+'6インドネシア'!S10+'5フィリピン'!S10)</f>
        <v>337</v>
      </c>
      <c r="O10" s="437">
        <f>兵庫県!O10-SUM('1韓国'!T10+'2ベトナム'!T10+'3中国'!T10+'4ネパール'!T10+'6インドネシア'!T10+'5フィリピン'!T10)</f>
        <v>363</v>
      </c>
      <c r="P10" s="437">
        <f>兵庫県!P10-SUM('1韓国'!U10+'2ベトナム'!U10+'3中国'!U10+'4ネパール'!U10+'6インドネシア'!U10+'5フィリピン'!U10)</f>
        <v>389</v>
      </c>
      <c r="Q10" s="437">
        <f>兵庫県!Q10-SUM('1韓国'!V10+'2ベトナム'!V10+'3中国'!V10+'4ネパール'!V10+'6インドネシア'!V10+'5フィリピン'!V10)</f>
        <v>434</v>
      </c>
      <c r="R10" s="437">
        <f>兵庫県!R10-SUM('1韓国'!W10+'2ベトナム'!W10+'3中国'!W10+'4ネパール'!W10+'6インドネシア'!W10+'5フィリピン'!W10)</f>
        <v>529</v>
      </c>
      <c r="S10" s="437">
        <f>兵庫県!S10-SUM('1韓国'!X10+'2ベトナム'!X10+'3中国'!X10+'4ネパール'!X10+'6インドネシア'!X10+'5フィリピン'!X10)</f>
        <v>558</v>
      </c>
      <c r="T10" s="437">
        <f>兵庫県!T10-SUM('1韓国'!Y10+'2ベトナム'!Y10+'3中国'!Y10+'4ネパール'!Y10+'6インドネシア'!Y10+'5フィリピン'!Y10)</f>
        <v>552</v>
      </c>
      <c r="U10" s="437">
        <f>兵庫県!U10-SUM('1韓国'!Z10+'2ベトナム'!Z10+'3中国'!Z10+'4ネパール'!Z10+'6インドネシア'!Z10+'5フィリピン'!Z10)</f>
        <v>574</v>
      </c>
      <c r="V10" s="437">
        <f>兵庫県!V10-SUM('1韓国'!AA10+'2ベトナム'!AA10+'3中国'!AA10+'4ネパール'!AA10+'6インドネシア'!AA10+'5フィリピン'!AA10)</f>
        <v>624</v>
      </c>
      <c r="W10" s="437">
        <f>兵庫県!W10-SUM('1韓国'!AB10+'2ベトナム'!AB10+'3中国'!AB10+'4ネパール'!AB10+'6インドネシア'!AB10+'5フィリピン'!AB10)</f>
        <v>641</v>
      </c>
      <c r="X10" s="437">
        <f>兵庫県!X10-SUM('1韓国'!AC10+'2ベトナム'!AC10+'3中国'!AC10+'4ネパール'!AC10+'6インドネシア'!AC10+'5フィリピン'!AC10)</f>
        <v>652</v>
      </c>
      <c r="Y10" s="437">
        <f>兵庫県!Y10-SUM('1韓国'!AD10+'2ベトナム'!AD10+'3中国'!AD10+'4ネパール'!AD10+'6インドネシア'!AD10+'5フィリピン'!AD10)</f>
        <v>757</v>
      </c>
      <c r="Z10" s="437">
        <f>兵庫県!Z10-SUM('1韓国'!AE10+'2ベトナム'!AE10+'3中国'!AE10+'4ネパール'!AE10+'6インドネシア'!AE10+'5フィリピン'!AE10)</f>
        <v>798</v>
      </c>
      <c r="AA10" s="437">
        <f>兵庫県!AA10-SUM('1韓国'!AF10+'2ベトナム'!AF10+'3中国'!AF10+'4ネパール'!AF10+'6インドネシア'!AF10+'5フィリピン'!AF10)</f>
        <v>879</v>
      </c>
      <c r="AB10" s="437">
        <f>兵庫県!AB10-SUM('1韓国'!AG10+'2ベトナム'!AG10+'3中国'!AG10+'4ネパール'!AG10+'6インドネシア'!AG10+'5フィリピン'!AG10)</f>
        <v>894</v>
      </c>
    </row>
    <row r="11" spans="1:28">
      <c r="A11" s="2" t="s">
        <v>54</v>
      </c>
      <c r="B11" s="3" t="s">
        <v>103</v>
      </c>
      <c r="H11" s="437">
        <f>兵庫県!H11-SUM('1韓国'!M11+'2ベトナム'!M11+'3中国'!M11+'4ネパール'!M11+'6インドネシア'!M11+'5フィリピン'!M11)</f>
        <v>279</v>
      </c>
      <c r="I11" s="437">
        <f>兵庫県!I11-SUM('1韓国'!N11+'2ベトナム'!N11+'3中国'!N11+'4ネパール'!N11+'6インドネシア'!N11+'5フィリピン'!N11)</f>
        <v>295</v>
      </c>
      <c r="J11" s="437">
        <f>兵庫県!J11-SUM('1韓国'!O11+'2ベトナム'!O11+'3中国'!O11+'4ネパール'!O11+'6インドネシア'!O11+'5フィリピン'!O11)</f>
        <v>293</v>
      </c>
      <c r="K11" s="437">
        <f>兵庫県!K11-SUM('1韓国'!P11+'2ベトナム'!P11+'3中国'!P11+'4ネパール'!P11+'6インドネシア'!P11+'5フィリピン'!P11)</f>
        <v>297</v>
      </c>
      <c r="L11" s="441">
        <f>兵庫県!L11-SUM('1韓国'!Q11+'2ベトナム'!Q11+'3中国'!Q11+'4ネパール'!Q11+'6インドネシア'!Q11+'5フィリピン'!Q11)</f>
        <v>294</v>
      </c>
      <c r="M11" s="437">
        <f>兵庫県!M11-SUM('1韓国'!R11+'2ベトナム'!R11+'3中国'!R11+'4ネパール'!R11+'6インドネシア'!R11+'5フィリピン'!R11)</f>
        <v>304</v>
      </c>
      <c r="N11" s="437">
        <f>兵庫県!N11-SUM('1韓国'!S11+'2ベトナム'!S11+'3中国'!S11+'4ネパール'!S11+'6インドネシア'!S11+'5フィリピン'!S11)</f>
        <v>302</v>
      </c>
      <c r="O11" s="437">
        <f>兵庫県!O11-SUM('1韓国'!T11+'2ベトナム'!T11+'3中国'!T11+'4ネパール'!T11+'6インドネシア'!T11+'5フィリピン'!T11)</f>
        <v>324</v>
      </c>
      <c r="P11" s="437">
        <f>兵庫県!P11-SUM('1韓国'!U11+'2ベトナム'!U11+'3中国'!U11+'4ネパール'!U11+'6インドネシア'!U11+'5フィリピン'!U11)</f>
        <v>353</v>
      </c>
      <c r="Q11" s="437">
        <f>兵庫県!Q11-SUM('1韓国'!V11+'2ベトナム'!V11+'3中国'!V11+'4ネパール'!V11+'6インドネシア'!V11+'5フィリピン'!V11)</f>
        <v>374</v>
      </c>
      <c r="R11" s="437">
        <f>兵庫県!R11-SUM('1韓国'!W11+'2ベトナム'!W11+'3中国'!W11+'4ネパール'!W11+'6インドネシア'!W11+'5フィリピン'!W11)</f>
        <v>468</v>
      </c>
      <c r="S11" s="437">
        <f>兵庫県!S11-SUM('1韓国'!X11+'2ベトナム'!X11+'3中国'!X11+'4ネパール'!X11+'6インドネシア'!X11+'5フィリピン'!X11)</f>
        <v>510</v>
      </c>
      <c r="T11" s="437">
        <f>兵庫県!T11-SUM('1韓国'!Y11+'2ベトナム'!Y11+'3中国'!Y11+'4ネパール'!Y11+'6インドネシア'!Y11+'5フィリピン'!Y11)</f>
        <v>558</v>
      </c>
      <c r="U11" s="437">
        <f>兵庫県!U11-SUM('1韓国'!Z11+'2ベトナム'!Z11+'3中国'!Z11+'4ネパール'!Z11+'6インドネシア'!Z11+'5フィリピン'!Z11)</f>
        <v>562</v>
      </c>
      <c r="V11" s="437">
        <f>兵庫県!V11-SUM('1韓国'!AA11+'2ベトナム'!AA11+'3中国'!AA11+'4ネパール'!AA11+'6インドネシア'!AA11+'5フィリピン'!AA11)</f>
        <v>642</v>
      </c>
      <c r="W11" s="437">
        <f>兵庫県!W11-SUM('1韓国'!AB11+'2ベトナム'!AB11+'3中国'!AB11+'4ネパール'!AB11+'6インドネシア'!AB11+'5フィリピン'!AB11)</f>
        <v>610</v>
      </c>
      <c r="X11" s="437">
        <f>兵庫県!X11-SUM('1韓国'!AC11+'2ベトナム'!AC11+'3中国'!AC11+'4ネパール'!AC11+'6インドネシア'!AC11+'5フィリピン'!AC11)</f>
        <v>620</v>
      </c>
      <c r="Y11" s="437">
        <f>兵庫県!Y11-SUM('1韓国'!AD11+'2ベトナム'!AD11+'3中国'!AD11+'4ネパール'!AD11+'6インドネシア'!AD11+'5フィリピン'!AD11)</f>
        <v>759</v>
      </c>
      <c r="Z11" s="437">
        <f>兵庫県!Z11-SUM('1韓国'!AE11+'2ベトナム'!AE11+'3中国'!AE11+'4ネパール'!AE11+'6インドネシア'!AE11+'5フィリピン'!AE11)</f>
        <v>862</v>
      </c>
      <c r="AA11" s="437">
        <f>兵庫県!AA11-SUM('1韓国'!AF11+'2ベトナム'!AF11+'3中国'!AF11+'4ネパール'!AF11+'6インドネシア'!AF11+'5フィリピン'!AF11)</f>
        <v>958</v>
      </c>
      <c r="AB11" s="437">
        <f>兵庫県!AB11-SUM('1韓国'!AG11+'2ベトナム'!AG11+'3中国'!AG11+'4ネパール'!AG11+'6インドネシア'!AG11+'5フィリピン'!AG11)</f>
        <v>999</v>
      </c>
    </row>
    <row r="12" spans="1:28">
      <c r="A12" s="2" t="s">
        <v>55</v>
      </c>
      <c r="B12" s="3" t="s">
        <v>104</v>
      </c>
      <c r="H12" s="437">
        <f>兵庫県!H12-SUM('1韓国'!M12+'2ベトナム'!M12+'3中国'!M12+'4ネパール'!M12+'6インドネシア'!M12+'5フィリピン'!M12)</f>
        <v>2072</v>
      </c>
      <c r="I12" s="437">
        <f>兵庫県!I12-SUM('1韓国'!N12+'2ベトナム'!N12+'3中国'!N12+'4ネパール'!N12+'6インドネシア'!N12+'5フィリピン'!N12)</f>
        <v>2064</v>
      </c>
      <c r="J12" s="437">
        <f>兵庫県!J12-SUM('1韓国'!O12+'2ベトナム'!O12+'3中国'!O12+'4ネパール'!O12+'6インドネシア'!O12+'5フィリピン'!O12)</f>
        <v>2129</v>
      </c>
      <c r="K12" s="437">
        <f>兵庫県!K12-SUM('1韓国'!P12+'2ベトナム'!P12+'3中国'!P12+'4ネパール'!P12+'6インドネシア'!P12+'5フィリピン'!P12)</f>
        <v>2192</v>
      </c>
      <c r="L12" s="441">
        <f>兵庫県!L12-SUM('1韓国'!Q12+'2ベトナム'!Q12+'3中国'!Q12+'4ネパール'!Q12+'6インドネシア'!Q12+'5フィリピン'!Q12)</f>
        <v>2192</v>
      </c>
      <c r="M12" s="437">
        <f>兵庫県!M12-SUM('1韓国'!R12+'2ベトナム'!R12+'3中国'!R12+'4ネパール'!R12+'6インドネシア'!R12+'5フィリピン'!R12)</f>
        <v>2236</v>
      </c>
      <c r="N12" s="437">
        <f>兵庫県!N12-SUM('1韓国'!S12+'2ベトナム'!S12+'3中国'!S12+'4ネパール'!S12+'6インドネシア'!S12+'5フィリピン'!S12)</f>
        <v>2138</v>
      </c>
      <c r="O12" s="437">
        <f>兵庫県!O12-SUM('1韓国'!T12+'2ベトナム'!T12+'3中国'!T12+'4ネパール'!T12+'6インドネシア'!T12+'5フィリピン'!T12)</f>
        <v>2379</v>
      </c>
      <c r="P12" s="437">
        <f>兵庫県!P12-SUM('1韓国'!U12+'2ベトナム'!U12+'3中国'!U12+'4ネパール'!U12+'6インドネシア'!U12+'5フィリピン'!U12)</f>
        <v>2420</v>
      </c>
      <c r="Q12" s="437">
        <f>兵庫県!Q12-SUM('1韓国'!V12+'2ベトナム'!V12+'3中国'!V12+'4ネパール'!V12+'6インドネシア'!V12+'5フィリピン'!V12)</f>
        <v>2656</v>
      </c>
      <c r="R12" s="437">
        <f>兵庫県!R12-SUM('1韓国'!W12+'2ベトナム'!W12+'3中国'!W12+'4ネパール'!W12+'6インドネシア'!W12+'5フィリピン'!W12)</f>
        <v>3011</v>
      </c>
      <c r="S12" s="437">
        <f>兵庫県!S12-SUM('1韓国'!X12+'2ベトナム'!X12+'3中国'!X12+'4ネパール'!X12+'6インドネシア'!X12+'5フィリピン'!X12)</f>
        <v>3028</v>
      </c>
      <c r="T12" s="437">
        <f>兵庫県!T12-SUM('1韓国'!Y12+'2ベトナム'!Y12+'3中国'!Y12+'4ネパール'!Y12+'6インドネシア'!Y12+'5フィリピン'!Y12)</f>
        <v>3090</v>
      </c>
      <c r="U12" s="437">
        <f>兵庫県!U12-SUM('1韓国'!Z12+'2ベトナム'!Z12+'3中国'!Z12+'4ネパール'!Z12+'6インドネシア'!Z12+'5フィリピン'!Z12)</f>
        <v>3224</v>
      </c>
      <c r="V12" s="437">
        <f>兵庫県!V12-SUM('1韓国'!AA12+'2ベトナム'!AA12+'3中国'!AA12+'4ネパール'!AA12+'6インドネシア'!AA12+'5フィリピン'!AA12)</f>
        <v>3257</v>
      </c>
      <c r="W12" s="437">
        <f>兵庫県!W12-SUM('1韓国'!AB12+'2ベトナム'!AB12+'3中国'!AB12+'4ネパール'!AB12+'6インドネシア'!AB12+'5フィリピン'!AB12)</f>
        <v>3110</v>
      </c>
      <c r="X12" s="437">
        <f>兵庫県!X12-SUM('1韓国'!AC12+'2ベトナム'!AC12+'3中国'!AC12+'4ネパール'!AC12+'6インドネシア'!AC12+'5フィリピン'!AC12)</f>
        <v>2981</v>
      </c>
      <c r="Y12" s="437">
        <f>兵庫県!Y12-SUM('1韓国'!AD12+'2ベトナム'!AD12+'3中国'!AD12+'4ネパール'!AD12+'6インドネシア'!AD12+'5フィリピン'!AD12)</f>
        <v>3689</v>
      </c>
      <c r="Z12" s="437">
        <f>兵庫県!Z12-SUM('1韓国'!AE12+'2ベトナム'!AE12+'3中国'!AE12+'4ネパール'!AE12+'6インドネシア'!AE12+'5フィリピン'!AE12)</f>
        <v>4000</v>
      </c>
      <c r="AA12" s="437">
        <f>兵庫県!AA12-SUM('1韓国'!AF12+'2ベトナム'!AF12+'3中国'!AF12+'4ネパール'!AF12+'6インドネシア'!AF12+'5フィリピン'!AF12)</f>
        <v>4426</v>
      </c>
      <c r="AB12" s="437">
        <f>兵庫県!AB12-SUM('1韓国'!AG12+'2ベトナム'!AG12+'3中国'!AG12+'4ネパール'!AG12+'6インドネシア'!AG12+'5フィリピン'!AG12)</f>
        <v>4701</v>
      </c>
    </row>
    <row r="13" spans="1:28">
      <c r="A13" s="2" t="s">
        <v>56</v>
      </c>
      <c r="B13" s="3" t="s">
        <v>105</v>
      </c>
      <c r="H13" s="437">
        <f>兵庫県!H13-SUM('1韓国'!M13+'2ベトナム'!M13+'3中国'!M13+'4ネパール'!M13+'6インドネシア'!M13+'5フィリピン'!M13)</f>
        <v>259</v>
      </c>
      <c r="I13" s="437">
        <f>兵庫県!I13-SUM('1韓国'!N13+'2ベトナム'!N13+'3中国'!N13+'4ネパール'!N13+'6インドネシア'!N13+'5フィリピン'!N13)</f>
        <v>246</v>
      </c>
      <c r="J13" s="437">
        <f>兵庫県!J13-SUM('1韓国'!O13+'2ベトナム'!O13+'3中国'!O13+'4ネパール'!O13+'6インドネシア'!O13+'5フィリピン'!O13)</f>
        <v>261</v>
      </c>
      <c r="K13" s="437">
        <f>兵庫県!K13-SUM('1韓国'!P13+'2ベトナム'!P13+'3中国'!P13+'4ネパール'!P13+'6インドネシア'!P13+'5フィリピン'!P13)</f>
        <v>271</v>
      </c>
      <c r="L13" s="453">
        <f>兵庫県!L13-SUM('1韓国'!Q13+'2ベトナム'!Q13+'3中国'!Q13+'4ネパール'!Q13+'6インドネシア'!Q13+'5フィリピン'!Q13)</f>
        <v>278</v>
      </c>
      <c r="M13" s="437">
        <f>兵庫県!M13-SUM('1韓国'!R13+'2ベトナム'!R13+'3中国'!R13+'4ネパール'!R13+'6インドネシア'!R13+'5フィリピン'!R13)</f>
        <v>305</v>
      </c>
      <c r="N13" s="437">
        <f>兵庫県!N13-SUM('1韓国'!S13+'2ベトナム'!S13+'3中国'!S13+'4ネパール'!S13+'6インドネシア'!S13+'5フィリピン'!S13)</f>
        <v>349</v>
      </c>
      <c r="O13" s="437">
        <f>兵庫県!O13-SUM('1韓国'!T13+'2ベトナム'!T13+'3中国'!T13+'4ネパール'!T13+'6インドネシア'!T13+'5フィリピン'!T13)</f>
        <v>336</v>
      </c>
      <c r="P13" s="437">
        <f>兵庫県!P13-SUM('1韓国'!U13+'2ベトナム'!U13+'3中国'!U13+'4ネパール'!U13+'6インドネシア'!U13+'5フィリピン'!U13)</f>
        <v>341</v>
      </c>
      <c r="Q13" s="437">
        <f>兵庫県!Q13-SUM('1韓国'!V13+'2ベトナム'!V13+'3中国'!V13+'4ネパール'!V13+'6インドネシア'!V13+'5フィリピン'!V13)</f>
        <v>342</v>
      </c>
      <c r="R13" s="437">
        <f>兵庫県!R13-SUM('1韓国'!W13+'2ベトナム'!W13+'3中国'!W13+'4ネパール'!W13+'6インドネシア'!W13+'5フィリピン'!W13)</f>
        <v>418</v>
      </c>
      <c r="S13" s="437">
        <f>兵庫県!S13-SUM('1韓国'!X13+'2ベトナム'!X13+'3中国'!X13+'4ネパール'!X13+'6インドネシア'!X13+'5フィリピン'!X13)</f>
        <v>397</v>
      </c>
      <c r="T13" s="437">
        <f>兵庫県!T13-SUM('1韓国'!Y13+'2ベトナム'!Y13+'3中国'!Y13+'4ネパール'!Y13+'6インドネシア'!Y13+'5フィリピン'!Y13)</f>
        <v>452</v>
      </c>
      <c r="U13" s="437">
        <f>兵庫県!U13-SUM('1韓国'!Z13+'2ベトナム'!Z13+'3中国'!Z13+'4ネパール'!Z13+'6インドネシア'!Z13+'5フィリピン'!Z13)</f>
        <v>422</v>
      </c>
      <c r="V13" s="437">
        <f>兵庫県!V13-SUM('1韓国'!AA13+'2ベトナム'!AA13+'3中国'!AA13+'4ネパール'!AA13+'6インドネシア'!AA13+'5フィリピン'!AA13)</f>
        <v>530</v>
      </c>
      <c r="W13" s="437">
        <f>兵庫県!W13-SUM('1韓国'!AB13+'2ベトナム'!AB13+'3中国'!AB13+'4ネパール'!AB13+'6インドネシア'!AB13+'5フィリピン'!AB13)</f>
        <v>547</v>
      </c>
      <c r="X13" s="437">
        <f>兵庫県!X13-SUM('1韓国'!AC13+'2ベトナム'!AC13+'3中国'!AC13+'4ネパール'!AC13+'6インドネシア'!AC13+'5フィリピン'!AC13)</f>
        <v>540</v>
      </c>
      <c r="Y13" s="437">
        <f>兵庫県!Y13-SUM('1韓国'!AD13+'2ベトナム'!AD13+'3中国'!AD13+'4ネパール'!AD13+'6インドネシア'!AD13+'5フィリピン'!AD13)</f>
        <v>645</v>
      </c>
      <c r="Z13" s="437">
        <f>兵庫県!Z13-SUM('1韓国'!AE13+'2ベトナム'!AE13+'3中国'!AE13+'4ネパール'!AE13+'6インドネシア'!AE13+'5フィリピン'!AE13)</f>
        <v>687</v>
      </c>
      <c r="AA13" s="437">
        <f>兵庫県!AA13-SUM('1韓国'!AF13+'2ベトナム'!AF13+'3中国'!AF13+'4ネパール'!AF13+'6インドネシア'!AF13+'5フィリピン'!AF13)</f>
        <v>734</v>
      </c>
      <c r="AB13" s="437">
        <f>兵庫県!AB13-SUM('1韓国'!AG13+'2ベトナム'!AG13+'3中国'!AG13+'4ネパール'!AG13+'6インドネシア'!AG13+'5フィリピン'!AG13)</f>
        <v>810</v>
      </c>
    </row>
    <row r="14" spans="1:28">
      <c r="A14" s="9" t="s">
        <v>57</v>
      </c>
      <c r="B14" s="314" t="s">
        <v>5</v>
      </c>
      <c r="C14" s="209"/>
      <c r="D14" s="209"/>
      <c r="E14" s="209"/>
      <c r="F14" s="209"/>
      <c r="G14" s="209"/>
      <c r="H14" s="438">
        <f>兵庫県!H14-SUM('1韓国'!M14+'2ベトナム'!M14+'3中国'!M14+'4ネパール'!M14+'6インドネシア'!M14+'5フィリピン'!M14)</f>
        <v>964</v>
      </c>
      <c r="I14" s="438">
        <f>兵庫県!I14-SUM('1韓国'!N14+'2ベトナム'!N14+'3中国'!N14+'4ネパール'!N14+'6インドネシア'!N14+'5フィリピン'!N14)</f>
        <v>945</v>
      </c>
      <c r="J14" s="438">
        <f>兵庫県!J14-SUM('1韓国'!O14+'2ベトナム'!O14+'3中国'!O14+'4ネパール'!O14+'6インドネシア'!O14+'5フィリピン'!O14)</f>
        <v>860</v>
      </c>
      <c r="K14" s="438">
        <f>兵庫県!K14-SUM('1韓国'!P14+'2ベトナム'!P14+'3中国'!P14+'4ネパール'!P14+'6インドネシア'!P14+'5フィリピン'!P14)</f>
        <v>798</v>
      </c>
      <c r="L14" s="437">
        <f>兵庫県!L14-SUM('1韓国'!Q14+'2ベトナム'!Q14+'3中国'!Q14+'4ネパール'!Q14+'6インドネシア'!Q14+'5フィリピン'!Q14)</f>
        <v>777</v>
      </c>
      <c r="M14" s="438">
        <f>兵庫県!M14-SUM('1韓国'!R14+'2ベトナム'!R14+'3中国'!R14+'4ネパール'!R14+'6インドネシア'!R14+'5フィリピン'!R14)</f>
        <v>767</v>
      </c>
      <c r="N14" s="438">
        <f>兵庫県!N14-SUM('1韓国'!S14+'2ベトナム'!S14+'3中国'!S14+'4ネパール'!S14+'6インドネシア'!S14+'5フィリピン'!S14)</f>
        <v>738</v>
      </c>
      <c r="O14" s="438">
        <f>兵庫県!O14-SUM('1韓国'!T14+'2ベトナム'!T14+'3中国'!T14+'4ネパール'!T14+'6インドネシア'!T14+'5フィリピン'!T14)</f>
        <v>619</v>
      </c>
      <c r="P14" s="438">
        <f>兵庫県!P14-SUM('1韓国'!U14+'2ベトナム'!U14+'3中国'!U14+'4ネパール'!U14+'6インドネシア'!U14+'5フィリピン'!U14)</f>
        <v>641</v>
      </c>
      <c r="Q14" s="438">
        <f>兵庫県!Q14-SUM('1韓国'!V14+'2ベトナム'!V14+'3中国'!V14+'4ネパール'!V14+'6インドネシア'!V14+'5フィリピン'!V14)</f>
        <v>629</v>
      </c>
      <c r="R14" s="438">
        <f>兵庫県!R14-SUM('1韓国'!W14+'2ベトナム'!W14+'3中国'!W14+'4ネパール'!W14+'6インドネシア'!W14+'5フィリピン'!W14)</f>
        <v>1316</v>
      </c>
      <c r="S14" s="438">
        <f>兵庫県!S14-SUM('1韓国'!X14+'2ベトナム'!X14+'3中国'!X14+'4ネパール'!X14+'6インドネシア'!X14+'5フィリピン'!X14)</f>
        <v>1311</v>
      </c>
      <c r="T14" s="438">
        <f>兵庫県!T14-SUM('1韓国'!Y14+'2ベトナム'!Y14+'3中国'!Y14+'4ネパール'!Y14+'6インドネシア'!Y14+'5フィリピン'!Y14)</f>
        <v>1312</v>
      </c>
      <c r="U14" s="438">
        <f>兵庫県!U14-SUM('1韓国'!Z14+'2ベトナム'!Z14+'3中国'!Z14+'4ネパール'!Z14+'6インドネシア'!Z14+'5フィリピン'!Z14)</f>
        <v>1347</v>
      </c>
      <c r="V14" s="438">
        <f>兵庫県!V14-SUM('1韓国'!AA14+'2ベトナム'!AA14+'3中国'!AA14+'4ネパール'!AA14+'6インドネシア'!AA14+'5フィリピン'!AA14)</f>
        <v>1418</v>
      </c>
      <c r="W14" s="438">
        <f>兵庫県!W14-SUM('1韓国'!AB14+'2ベトナム'!AB14+'3中国'!AB14+'4ネパール'!AB14+'6インドネシア'!AB14+'5フィリピン'!AB14)</f>
        <v>1384</v>
      </c>
      <c r="X14" s="438">
        <f>兵庫県!X14-SUM('1韓国'!AC14+'2ベトナム'!AC14+'3中国'!AC14+'4ネパール'!AC14+'6インドネシア'!AC14+'5フィリピン'!AC14)</f>
        <v>1356</v>
      </c>
      <c r="Y14" s="438">
        <f>兵庫県!Y14-SUM('1韓国'!AD14+'2ベトナム'!AD14+'3中国'!AD14+'4ネパール'!AD14+'6インドネシア'!AD14+'5フィリピン'!AD14)</f>
        <v>1561</v>
      </c>
      <c r="Z14" s="438">
        <f>兵庫県!Z14-SUM('1韓国'!AE14+'2ベトナム'!AE14+'3中国'!AE14+'4ネパール'!AE14+'6インドネシア'!AE14+'5フィリピン'!AE14)</f>
        <v>1828</v>
      </c>
      <c r="AA14" s="438">
        <f>兵庫県!AA14-SUM('1韓国'!AF14+'2ベトナム'!AF14+'3中国'!AF14+'4ネパール'!AF14+'6インドネシア'!AF14+'5フィリピン'!AF14)</f>
        <v>2126</v>
      </c>
      <c r="AB14" s="438">
        <f>兵庫県!AB14-SUM('1韓国'!AG14+'2ベトナム'!AG14+'3中国'!AG14+'4ネパール'!AG14+'6インドネシア'!AG14+'5フィリピン'!AG14)</f>
        <v>2223</v>
      </c>
    </row>
    <row r="15" spans="1:28">
      <c r="A15" s="2" t="s">
        <v>58</v>
      </c>
      <c r="B15" s="1" t="s">
        <v>6</v>
      </c>
      <c r="H15" s="437">
        <f>兵庫県!H15-SUM('1韓国'!M15+'2ベトナム'!M15+'3中国'!M15+'4ネパール'!M15+'6インドネシア'!M15+'5フィリピン'!M15)</f>
        <v>825</v>
      </c>
      <c r="I15" s="437">
        <f>兵庫県!I15-SUM('1韓国'!N15+'2ベトナム'!N15+'3中国'!N15+'4ネパール'!N15+'6インドネシア'!N15+'5フィリピン'!N15)</f>
        <v>767</v>
      </c>
      <c r="J15" s="437">
        <f>兵庫県!J15-SUM('1韓国'!O15+'2ベトナム'!O15+'3中国'!O15+'4ネパール'!O15+'6インドネシア'!O15+'5フィリピン'!O15)</f>
        <v>759</v>
      </c>
      <c r="K15" s="437">
        <f>兵庫県!K15-SUM('1韓国'!P15+'2ベトナム'!P15+'3中国'!P15+'4ネパール'!P15+'6インドネシア'!P15+'5フィリピン'!P15)</f>
        <v>744</v>
      </c>
      <c r="L15" s="437">
        <f>兵庫県!L15-SUM('1韓国'!Q15+'2ベトナム'!Q15+'3中国'!Q15+'4ネパール'!Q15+'6インドネシア'!Q15+'5フィリピン'!Q15)</f>
        <v>773</v>
      </c>
      <c r="M15" s="437">
        <f>兵庫県!M15-SUM('1韓国'!R15+'2ベトナム'!R15+'3中国'!R15+'4ネパール'!R15+'6インドネシア'!R15+'5フィリピン'!R15)</f>
        <v>750</v>
      </c>
      <c r="N15" s="437">
        <f>兵庫県!N15-SUM('1韓国'!S15+'2ベトナム'!S15+'3中国'!S15+'4ネパール'!S15+'6インドネシア'!S15+'5フィリピン'!S15)</f>
        <v>729</v>
      </c>
      <c r="O15" s="437">
        <f>兵庫県!O15-SUM('1韓国'!T15+'2ベトナム'!T15+'3中国'!T15+'4ネパール'!T15+'6インドネシア'!T15+'5フィリピン'!T15)</f>
        <v>728</v>
      </c>
      <c r="P15" s="437">
        <f>兵庫県!P15-SUM('1韓国'!U15+'2ベトナム'!U15+'3中国'!U15+'4ネパール'!U15+'6インドネシア'!U15+'5フィリピン'!U15)</f>
        <v>722</v>
      </c>
      <c r="Q15" s="437">
        <f>兵庫県!Q15-SUM('1韓国'!V15+'2ベトナム'!V15+'3中国'!V15+'4ネパール'!V15+'6インドネシア'!V15+'5フィリピン'!V15)</f>
        <v>749</v>
      </c>
      <c r="R15" s="437">
        <f>兵庫県!R15-SUM('1韓国'!W15+'2ベトナム'!W15+'3中国'!W15+'4ネパール'!W15+'6インドネシア'!W15+'5フィリピン'!W15)</f>
        <v>1380</v>
      </c>
      <c r="S15" s="437">
        <f>兵庫県!S15-SUM('1韓国'!X15+'2ベトナム'!X15+'3中国'!X15+'4ネパール'!X15+'6インドネシア'!X15+'5フィリピン'!X15)</f>
        <v>1448</v>
      </c>
      <c r="T15" s="437">
        <f>兵庫県!T15-SUM('1韓国'!Y15+'2ベトナム'!Y15+'3中国'!Y15+'4ネパール'!Y15+'6インドネシア'!Y15+'5フィリピン'!Y15)</f>
        <v>1446</v>
      </c>
      <c r="U15" s="437">
        <f>兵庫県!U15-SUM('1韓国'!Z15+'2ベトナム'!Z15+'3中国'!Z15+'4ネパール'!Z15+'6インドネシア'!Z15+'5フィリピン'!Z15)</f>
        <v>1524</v>
      </c>
      <c r="V15" s="437">
        <f>兵庫県!V15-SUM('1韓国'!AA15+'2ベトナム'!AA15+'3中国'!AA15+'4ネパール'!AA15+'6インドネシア'!AA15+'5フィリピン'!AA15)</f>
        <v>1631</v>
      </c>
      <c r="W15" s="437">
        <f>兵庫県!W15-SUM('1韓国'!AB15+'2ベトナム'!AB15+'3中国'!AB15+'4ネパール'!AB15+'6インドネシア'!AB15+'5フィリピン'!AB15)</f>
        <v>1623</v>
      </c>
      <c r="X15" s="437">
        <f>兵庫県!X15-SUM('1韓国'!AC15+'2ベトナム'!AC15+'3中国'!AC15+'4ネパール'!AC15+'6インドネシア'!AC15+'5フィリピン'!AC15)</f>
        <v>1563</v>
      </c>
      <c r="Y15" s="437">
        <f>兵庫県!Y15-SUM('1韓国'!AD15+'2ベトナム'!AD15+'3中国'!AD15+'4ネパール'!AD15+'6インドネシア'!AD15+'5フィリピン'!AD15)</f>
        <v>1855</v>
      </c>
      <c r="Z15" s="437">
        <f>兵庫県!Z15-SUM('1韓国'!AE15+'2ベトナム'!AE15+'3中国'!AE15+'4ネパール'!AE15+'6インドネシア'!AE15+'5フィリピン'!AE15)</f>
        <v>2073</v>
      </c>
      <c r="AA15" s="437">
        <f>兵庫県!AA15-SUM('1韓国'!AF15+'2ベトナム'!AF15+'3中国'!AF15+'4ネパール'!AF15+'6インドネシア'!AF15+'5フィリピン'!AF15)</f>
        <v>2456</v>
      </c>
      <c r="AB15" s="437">
        <f>兵庫県!AB15-SUM('1韓国'!AG15+'2ベトナム'!AG15+'3中国'!AG15+'4ネパール'!AG15+'6インドネシア'!AG15+'5フィリピン'!AG15)</f>
        <v>2641</v>
      </c>
    </row>
    <row r="16" spans="1:28">
      <c r="A16" s="2" t="s">
        <v>59</v>
      </c>
      <c r="B16" s="1" t="s">
        <v>7</v>
      </c>
      <c r="H16" s="437">
        <f>兵庫県!H16-SUM('1韓国'!M16+'2ベトナム'!M16+'3中国'!M16+'4ネパール'!M16+'6インドネシア'!M16+'5フィリピン'!M16)</f>
        <v>578</v>
      </c>
      <c r="I16" s="437">
        <f>兵庫県!I16-SUM('1韓国'!N16+'2ベトナム'!N16+'3中国'!N16+'4ネパール'!N16+'6インドネシア'!N16+'5フィリピン'!N16)</f>
        <v>637</v>
      </c>
      <c r="J16" s="437">
        <f>兵庫県!J16-SUM('1韓国'!O16+'2ベトナム'!O16+'3中国'!O16+'4ネパール'!O16+'6インドネシア'!O16+'5フィリピン'!O16)</f>
        <v>582</v>
      </c>
      <c r="K16" s="437">
        <f>兵庫県!K16-SUM('1韓国'!P16+'2ベトナム'!P16+'3中国'!P16+'4ネパール'!P16+'6インドネシア'!P16+'5フィリピン'!P16)</f>
        <v>568</v>
      </c>
      <c r="L16" s="437">
        <f>兵庫県!L16-SUM('1韓国'!Q16+'2ベトナム'!Q16+'3中国'!Q16+'4ネパール'!Q16+'6インドネシア'!Q16+'5フィリピン'!Q16)</f>
        <v>514</v>
      </c>
      <c r="M16" s="437">
        <f>兵庫県!M16-SUM('1韓国'!R16+'2ベトナム'!R16+'3中国'!R16+'4ネパール'!R16+'6インドネシア'!R16+'5フィリピン'!R16)</f>
        <v>487</v>
      </c>
      <c r="N16" s="437">
        <f>兵庫県!N16-SUM('1韓国'!S16+'2ベトナム'!S16+'3中国'!S16+'4ネパール'!S16+'6インドネシア'!S16+'5フィリピン'!S16)</f>
        <v>472</v>
      </c>
      <c r="O16" s="437">
        <f>兵庫県!O16-SUM('1韓国'!T16+'2ベトナム'!T16+'3中国'!T16+'4ネパール'!T16+'6インドネシア'!T16+'5フィリピン'!T16)</f>
        <v>470</v>
      </c>
      <c r="P16" s="437">
        <f>兵庫県!P16-SUM('1韓国'!U16+'2ベトナム'!U16+'3中国'!U16+'4ネパール'!U16+'6インドネシア'!U16+'5フィリピン'!U16)</f>
        <v>503</v>
      </c>
      <c r="Q16" s="437">
        <f>兵庫県!Q16-SUM('1韓国'!V16+'2ベトナム'!V16+'3中国'!V16+'4ネパール'!V16+'6インドネシア'!V16+'5フィリピン'!V16)</f>
        <v>522</v>
      </c>
      <c r="R16" s="437">
        <f>兵庫県!R16-SUM('1韓国'!W16+'2ベトナム'!W16+'3中国'!W16+'4ネパール'!W16+'6インドネシア'!W16+'5フィリピン'!W16)</f>
        <v>671</v>
      </c>
      <c r="S16" s="437">
        <f>兵庫県!S16-SUM('1韓国'!X16+'2ベトナム'!X16+'3中国'!X16+'4ネパール'!X16+'6インドネシア'!X16+'5フィリピン'!X16)</f>
        <v>682</v>
      </c>
      <c r="T16" s="437">
        <f>兵庫県!T16-SUM('1韓国'!Y16+'2ベトナム'!Y16+'3中国'!Y16+'4ネパール'!Y16+'6インドネシア'!Y16+'5フィリピン'!Y16)</f>
        <v>708</v>
      </c>
      <c r="U16" s="437">
        <f>兵庫県!U16-SUM('1韓国'!Z16+'2ベトナム'!Z16+'3中国'!Z16+'4ネパール'!Z16+'6インドネシア'!Z16+'5フィリピン'!Z16)</f>
        <v>727</v>
      </c>
      <c r="V16" s="437">
        <f>兵庫県!V16-SUM('1韓国'!AA16+'2ベトナム'!AA16+'3中国'!AA16+'4ネパール'!AA16+'6インドネシア'!AA16+'5フィリピン'!AA16)</f>
        <v>803</v>
      </c>
      <c r="W16" s="437">
        <f>兵庫県!W16-SUM('1韓国'!AB16+'2ベトナム'!AB16+'3中国'!AB16+'4ネパール'!AB16+'6インドネシア'!AB16+'5フィリピン'!AB16)</f>
        <v>758</v>
      </c>
      <c r="X16" s="437">
        <f>兵庫県!X16-SUM('1韓国'!AC16+'2ベトナム'!AC16+'3中国'!AC16+'4ネパール'!AC16+'6インドネシア'!AC16+'5フィリピン'!AC16)</f>
        <v>753</v>
      </c>
      <c r="Y16" s="437">
        <f>兵庫県!Y16-SUM('1韓国'!AD16+'2ベトナム'!AD16+'3中国'!AD16+'4ネパール'!AD16+'6インドネシア'!AD16+'5フィリピン'!AD16)</f>
        <v>797</v>
      </c>
      <c r="Z16" s="437">
        <f>兵庫県!Z16-SUM('1韓国'!AE16+'2ベトナム'!AE16+'3中国'!AE16+'4ネパール'!AE16+'6インドネシア'!AE16+'5フィリピン'!AE16)</f>
        <v>884</v>
      </c>
      <c r="AA16" s="437">
        <f>兵庫県!AA16-SUM('1韓国'!AF16+'2ベトナム'!AF16+'3中国'!AF16+'4ネパール'!AF16+'6インドネシア'!AF16+'5フィリピン'!AF16)</f>
        <v>935</v>
      </c>
      <c r="AB16" s="437">
        <f>兵庫県!AB16-SUM('1韓国'!AG16+'2ベトナム'!AG16+'3中国'!AG16+'4ネパール'!AG16+'6インドネシア'!AG16+'5フィリピン'!AG16)</f>
        <v>948</v>
      </c>
    </row>
    <row r="17" spans="1:28">
      <c r="A17" s="2" t="s">
        <v>60</v>
      </c>
      <c r="B17" s="1" t="s">
        <v>8</v>
      </c>
      <c r="H17" s="437">
        <f>兵庫県!H17-SUM('1韓国'!M17+'2ベトナム'!M17+'3中国'!M17+'4ネパール'!M17+'6インドネシア'!M17+'5フィリピン'!M17)</f>
        <v>1159</v>
      </c>
      <c r="I17" s="437">
        <f>兵庫県!I17-SUM('1韓国'!N17+'2ベトナム'!N17+'3中国'!N17+'4ネパール'!N17+'6インドネシア'!N17+'5フィリピン'!N17)</f>
        <v>1081</v>
      </c>
      <c r="J17" s="437">
        <f>兵庫県!J17-SUM('1韓国'!O17+'2ベトナム'!O17+'3中国'!O17+'4ネパール'!O17+'6インドネシア'!O17+'5フィリピン'!O17)</f>
        <v>1068</v>
      </c>
      <c r="K17" s="437">
        <f>兵庫県!K17-SUM('1韓国'!P17+'2ベトナム'!P17+'3中国'!P17+'4ネパール'!P17+'6インドネシア'!P17+'5フィリピン'!P17)</f>
        <v>1092</v>
      </c>
      <c r="L17" s="437">
        <f>兵庫県!L17-SUM('1韓国'!Q17+'2ベトナム'!Q17+'3中国'!Q17+'4ネパール'!Q17+'6インドネシア'!Q17+'5フィリピン'!Q17)</f>
        <v>1092</v>
      </c>
      <c r="M17" s="437">
        <f>兵庫県!M17-SUM('1韓国'!R17+'2ベトナム'!R17+'3中国'!R17+'4ネパール'!R17+'6インドネシア'!R17+'5フィリピン'!R17)</f>
        <v>1058</v>
      </c>
      <c r="N17" s="437">
        <f>兵庫県!N17-SUM('1韓国'!S17+'2ベトナム'!S17+'3中国'!S17+'4ネパール'!S17+'6インドネシア'!S17+'5フィリピン'!S17)</f>
        <v>1010</v>
      </c>
      <c r="O17" s="437">
        <f>兵庫県!O17-SUM('1韓国'!T17+'2ベトナム'!T17+'3中国'!T17+'4ネパール'!T17+'6インドネシア'!T17+'5フィリピン'!T17)</f>
        <v>1025</v>
      </c>
      <c r="P17" s="437">
        <f>兵庫県!P17-SUM('1韓国'!U17+'2ベトナム'!U17+'3中国'!U17+'4ネパール'!U17+'6インドネシア'!U17+'5フィリピン'!U17)</f>
        <v>1034</v>
      </c>
      <c r="Q17" s="437">
        <f>兵庫県!Q17-SUM('1韓国'!V17+'2ベトナム'!V17+'3中国'!V17+'4ネパール'!V17+'6インドネシア'!V17+'5フィリピン'!V17)</f>
        <v>998</v>
      </c>
      <c r="R17" s="437">
        <f>兵庫県!R17-SUM('1韓国'!W17+'2ベトナム'!W17+'3中国'!W17+'4ネパール'!W17+'6インドネシア'!W17+'5フィリピン'!W17)</f>
        <v>1461</v>
      </c>
      <c r="S17" s="437">
        <f>兵庫県!S17-SUM('1韓国'!X17+'2ベトナム'!X17+'3中国'!X17+'4ネパール'!X17+'6インドネシア'!X17+'5フィリピン'!X17)</f>
        <v>1511</v>
      </c>
      <c r="T17" s="437">
        <f>兵庫県!T17-SUM('1韓国'!Y17+'2ベトナム'!Y17+'3中国'!Y17+'4ネパール'!Y17+'6インドネシア'!Y17+'5フィリピン'!Y17)</f>
        <v>1460</v>
      </c>
      <c r="U17" s="437">
        <f>兵庫県!U17-SUM('1韓国'!Z17+'2ベトナム'!Z17+'3中国'!Z17+'4ネパール'!Z17+'6インドネシア'!Z17+'5フィリピン'!Z17)</f>
        <v>1496</v>
      </c>
      <c r="V17" s="437">
        <f>兵庫県!V17-SUM('1韓国'!AA17+'2ベトナム'!AA17+'3中国'!AA17+'4ネパール'!AA17+'6インドネシア'!AA17+'5フィリピン'!AA17)</f>
        <v>1571</v>
      </c>
      <c r="W17" s="437">
        <f>兵庫県!W17-SUM('1韓国'!AB17+'2ベトナム'!AB17+'3中国'!AB17+'4ネパール'!AB17+'6インドネシア'!AB17+'5フィリピン'!AB17)</f>
        <v>1600</v>
      </c>
      <c r="X17" s="437">
        <f>兵庫県!X17-SUM('1韓国'!AC17+'2ベトナム'!AC17+'3中国'!AC17+'4ネパール'!AC17+'6インドネシア'!AC17+'5フィリピン'!AC17)</f>
        <v>1583</v>
      </c>
      <c r="Y17" s="437">
        <f>兵庫県!Y17-SUM('1韓国'!AD17+'2ベトナム'!AD17+'3中国'!AD17+'4ネパール'!AD17+'6インドネシア'!AD17+'5フィリピン'!AD17)</f>
        <v>1914</v>
      </c>
      <c r="Z17" s="437">
        <f>兵庫県!Z17-SUM('1韓国'!AE17+'2ベトナム'!AE17+'3中国'!AE17+'4ネパール'!AE17+'6インドネシア'!AE17+'5フィリピン'!AE17)</f>
        <v>2007</v>
      </c>
      <c r="AA17" s="437">
        <f>兵庫県!AA17-SUM('1韓国'!AF17+'2ベトナム'!AF17+'3中国'!AF17+'4ネパール'!AF17+'6インドネシア'!AF17+'5フィリピン'!AF17)</f>
        <v>2173</v>
      </c>
      <c r="AB17" s="437">
        <f>兵庫県!AB17-SUM('1韓国'!AG17+'2ベトナム'!AG17+'3中国'!AG17+'4ネパール'!AG17+'6インドネシア'!AG17+'5フィリピン'!AG17)</f>
        <v>2308</v>
      </c>
    </row>
    <row r="18" spans="1:28">
      <c r="A18" s="2" t="s">
        <v>61</v>
      </c>
      <c r="B18" s="1" t="s">
        <v>9</v>
      </c>
      <c r="H18" s="437">
        <f>兵庫県!H18-SUM('1韓国'!M18+'2ベトナム'!M18+'3中国'!M18+'4ネパール'!M18+'6インドネシア'!M18+'5フィリピン'!M18)</f>
        <v>63</v>
      </c>
      <c r="I18" s="437">
        <f>兵庫県!I18-SUM('1韓国'!N18+'2ベトナム'!N18+'3中国'!N18+'4ネパール'!N18+'6インドネシア'!N18+'5フィリピン'!N18)</f>
        <v>49</v>
      </c>
      <c r="J18" s="437">
        <f>兵庫県!J18-SUM('1韓国'!O18+'2ベトナム'!O18+'3中国'!O18+'4ネパール'!O18+'6インドネシア'!O18+'5フィリピン'!O18)</f>
        <v>42</v>
      </c>
      <c r="K18" s="437">
        <f>兵庫県!K18-SUM('1韓国'!P18+'2ベトナム'!P18+'3中国'!P18+'4ネパール'!P18+'6インドネシア'!P18+'5フィリピン'!P18)</f>
        <v>43</v>
      </c>
      <c r="L18" s="437">
        <f>兵庫県!L18-SUM('1韓国'!Q18+'2ベトナム'!Q18+'3中国'!Q18+'4ネパール'!Q18+'6インドネシア'!Q18+'5フィリピン'!Q18)</f>
        <v>46</v>
      </c>
      <c r="M18" s="437">
        <f>兵庫県!M18-SUM('1韓国'!R18+'2ベトナム'!R18+'3中国'!R18+'4ネパール'!R18+'6インドネシア'!R18+'5フィリピン'!R18)</f>
        <v>48</v>
      </c>
      <c r="N18" s="437">
        <f>兵庫県!N18-SUM('1韓国'!S18+'2ベトナム'!S18+'3中国'!S18+'4ネパール'!S18+'6インドネシア'!S18+'5フィリピン'!S18)</f>
        <v>50</v>
      </c>
      <c r="O18" s="437">
        <f>兵庫県!O18-SUM('1韓国'!T18+'2ベトナム'!T18+'3中国'!T18+'4ネパール'!T18+'6インドネシア'!T18+'5フィリピン'!T18)</f>
        <v>48</v>
      </c>
      <c r="P18" s="437">
        <f>兵庫県!P18-SUM('1韓国'!U18+'2ベトナム'!U18+'3中国'!U18+'4ネパール'!U18+'6インドネシア'!U18+'5フィリピン'!U18)</f>
        <v>47</v>
      </c>
      <c r="Q18" s="437">
        <f>兵庫県!Q18-SUM('1韓国'!V18+'2ベトナム'!V18+'3中国'!V18+'4ネパール'!V18+'6インドネシア'!V18+'5フィリピン'!V18)</f>
        <v>51</v>
      </c>
      <c r="R18" s="437">
        <f>兵庫県!R18-SUM('1韓国'!W18+'2ベトナム'!W18+'3中国'!W18+'4ネパール'!W18+'6インドネシア'!W18+'5フィリピン'!W18)</f>
        <v>54</v>
      </c>
      <c r="S18" s="437">
        <f>兵庫県!S18-SUM('1韓国'!X18+'2ベトナム'!X18+'3中国'!X18+'4ネパール'!X18+'6インドネシア'!X18+'5フィリピン'!X18)</f>
        <v>53</v>
      </c>
      <c r="T18" s="437">
        <f>兵庫県!T18-SUM('1韓国'!Y18+'2ベトナム'!Y18+'3中国'!Y18+'4ネパール'!Y18+'6インドネシア'!Y18+'5フィリピン'!Y18)</f>
        <v>53</v>
      </c>
      <c r="U18" s="437">
        <f>兵庫県!U18-SUM('1韓国'!Z18+'2ベトナム'!Z18+'3中国'!Z18+'4ネパール'!Z18+'6インドネシア'!Z18+'5フィリピン'!Z18)</f>
        <v>58</v>
      </c>
      <c r="V18" s="437">
        <f>兵庫県!V18-SUM('1韓国'!AA18+'2ベトナム'!AA18+'3中国'!AA18+'4ネパール'!AA18+'6インドネシア'!AA18+'5フィリピン'!AA18)</f>
        <v>56</v>
      </c>
      <c r="W18" s="437">
        <f>兵庫県!W18-SUM('1韓国'!AB18+'2ベトナム'!AB18+'3中国'!AB18+'4ネパール'!AB18+'6インドネシア'!AB18+'5フィリピン'!AB18)</f>
        <v>60</v>
      </c>
      <c r="X18" s="437">
        <f>兵庫県!X18-SUM('1韓国'!AC18+'2ベトナム'!AC18+'3中国'!AC18+'4ネパール'!AC18+'6インドネシア'!AC18+'5フィリピン'!AC18)</f>
        <v>69</v>
      </c>
      <c r="Y18" s="437">
        <f>兵庫県!Y18-SUM('1韓国'!AD18+'2ベトナム'!AD18+'3中国'!AD18+'4ネパール'!AD18+'6インドネシア'!AD18+'5フィリピン'!AD18)</f>
        <v>92</v>
      </c>
      <c r="Z18" s="437">
        <f>兵庫県!Z18-SUM('1韓国'!AE18+'2ベトナム'!AE18+'3中国'!AE18+'4ネパール'!AE18+'6インドネシア'!AE18+'5フィリピン'!AE18)</f>
        <v>109</v>
      </c>
      <c r="AA18" s="437">
        <f>兵庫県!AA18-SUM('1韓国'!AF18+'2ベトナム'!AF18+'3中国'!AF18+'4ネパール'!AF18+'6インドネシア'!AF18+'5フィリピン'!AF18)</f>
        <v>139</v>
      </c>
      <c r="AB18" s="437">
        <f>兵庫県!AB18-SUM('1韓国'!AG18+'2ベトナム'!AG18+'3中国'!AG18+'4ネパール'!AG18+'6インドネシア'!AG18+'5フィリピン'!AG18)</f>
        <v>146</v>
      </c>
    </row>
    <row r="19" spans="1:28">
      <c r="A19" s="2" t="s">
        <v>62</v>
      </c>
      <c r="B19" s="1" t="s">
        <v>10</v>
      </c>
      <c r="H19" s="437">
        <f>兵庫県!H19-SUM('1韓国'!M19+'2ベトナム'!M19+'3中国'!M19+'4ネパール'!M19+'6インドネシア'!M19+'5フィリピン'!M19)</f>
        <v>591</v>
      </c>
      <c r="I19" s="437">
        <f>兵庫県!I19-SUM('1韓国'!N19+'2ベトナム'!N19+'3中国'!N19+'4ネパール'!N19+'6インドネシア'!N19+'5フィリピン'!N19)</f>
        <v>565</v>
      </c>
      <c r="J19" s="437">
        <f>兵庫県!J19-SUM('1韓国'!O19+'2ベトナム'!O19+'3中国'!O19+'4ネパール'!O19+'6インドネシア'!O19+'5フィリピン'!O19)</f>
        <v>557</v>
      </c>
      <c r="K19" s="437">
        <f>兵庫県!K19-SUM('1韓国'!P19+'2ベトナム'!P19+'3中国'!P19+'4ネパール'!P19+'6インドネシア'!P19+'5フィリピン'!P19)</f>
        <v>548</v>
      </c>
      <c r="L19" s="437">
        <f>兵庫県!L19-SUM('1韓国'!Q19+'2ベトナム'!Q19+'3中国'!Q19+'4ネパール'!Q19+'6インドネシア'!Q19+'5フィリピン'!Q19)</f>
        <v>527</v>
      </c>
      <c r="M19" s="437">
        <f>兵庫県!M19-SUM('1韓国'!R19+'2ベトナム'!R19+'3中国'!R19+'4ネパール'!R19+'6インドネシア'!R19+'5フィリピン'!R19)</f>
        <v>475</v>
      </c>
      <c r="N19" s="437">
        <f>兵庫県!N19-SUM('1韓国'!S19+'2ベトナム'!S19+'3中国'!S19+'4ネパール'!S19+'6インドネシア'!S19+'5フィリピン'!S19)</f>
        <v>442</v>
      </c>
      <c r="O19" s="437">
        <f>兵庫県!O19-SUM('1韓国'!T19+'2ベトナム'!T19+'3中国'!T19+'4ネパール'!T19+'6インドネシア'!T19+'5フィリピン'!T19)</f>
        <v>437</v>
      </c>
      <c r="P19" s="437">
        <f>兵庫県!P19-SUM('1韓国'!U19+'2ベトナム'!U19+'3中国'!U19+'4ネパール'!U19+'6インドネシア'!U19+'5フィリピン'!U19)</f>
        <v>446</v>
      </c>
      <c r="Q19" s="437">
        <f>兵庫県!Q19-SUM('1韓国'!V19+'2ベトナム'!V19+'3中国'!V19+'4ネパール'!V19+'6インドネシア'!V19+'5フィリピン'!V19)</f>
        <v>455</v>
      </c>
      <c r="R19" s="437">
        <f>兵庫県!R19-SUM('1韓国'!W19+'2ベトナム'!W19+'3中国'!W19+'4ネパール'!W19+'6インドネシア'!W19+'5フィリピン'!W19)</f>
        <v>512</v>
      </c>
      <c r="S19" s="437">
        <f>兵庫県!S19-SUM('1韓国'!X19+'2ベトナム'!X19+'3中国'!X19+'4ネパール'!X19+'6インドネシア'!X19+'5フィリピン'!X19)</f>
        <v>501</v>
      </c>
      <c r="T19" s="437">
        <f>兵庫県!T19-SUM('1韓国'!Y19+'2ベトナム'!Y19+'3中国'!Y19+'4ネパール'!Y19+'6インドネシア'!Y19+'5フィリピン'!Y19)</f>
        <v>536</v>
      </c>
      <c r="U19" s="437">
        <f>兵庫県!U19-SUM('1韓国'!Z19+'2ベトナム'!Z19+'3中国'!Z19+'4ネパール'!Z19+'6インドネシア'!Z19+'5フィリピン'!Z19)</f>
        <v>567</v>
      </c>
      <c r="V19" s="437">
        <f>兵庫県!V19-SUM('1韓国'!AA19+'2ベトナム'!AA19+'3中国'!AA19+'4ネパール'!AA19+'6インドネシア'!AA19+'5フィリピン'!AA19)</f>
        <v>586</v>
      </c>
      <c r="W19" s="437">
        <f>兵庫県!W19-SUM('1韓国'!AB19+'2ベトナム'!AB19+'3中国'!AB19+'4ネパール'!AB19+'6インドネシア'!AB19+'5フィリピン'!AB19)</f>
        <v>566</v>
      </c>
      <c r="X19" s="437">
        <f>兵庫県!X19-SUM('1韓国'!AC19+'2ベトナム'!AC19+'3中国'!AC19+'4ネパール'!AC19+'6インドネシア'!AC19+'5フィリピン'!AC19)</f>
        <v>587</v>
      </c>
      <c r="Y19" s="437">
        <f>兵庫県!Y19-SUM('1韓国'!AD19+'2ベトナム'!AD19+'3中国'!AD19+'4ネパール'!AD19+'6インドネシア'!AD19+'5フィリピン'!AD19)</f>
        <v>670</v>
      </c>
      <c r="Z19" s="437">
        <f>兵庫県!Z19-SUM('1韓国'!AE19+'2ベトナム'!AE19+'3中国'!AE19+'4ネパール'!AE19+'6インドネシア'!AE19+'5フィリピン'!AE19)</f>
        <v>697</v>
      </c>
      <c r="AA19" s="437">
        <f>兵庫県!AA19-SUM('1韓国'!AF19+'2ベトナム'!AF19+'3中国'!AF19+'4ネパール'!AF19+'6インドネシア'!AF19+'5フィリピン'!AF19)</f>
        <v>749</v>
      </c>
      <c r="AB19" s="437">
        <f>兵庫県!AB19-SUM('1韓国'!AG19+'2ベトナム'!AG19+'3中国'!AG19+'4ネパール'!AG19+'6インドネシア'!AG19+'5フィリピン'!AG19)</f>
        <v>769</v>
      </c>
    </row>
    <row r="20" spans="1:28">
      <c r="A20" s="2" t="s">
        <v>63</v>
      </c>
      <c r="B20" s="1" t="s">
        <v>11</v>
      </c>
      <c r="H20" s="437">
        <f>兵庫県!H20-SUM('1韓国'!M20+'2ベトナム'!M20+'3中国'!M20+'4ネパール'!M20+'6インドネシア'!M20+'5フィリピン'!M20)</f>
        <v>277</v>
      </c>
      <c r="I20" s="437">
        <f>兵庫県!I20-SUM('1韓国'!N20+'2ベトナム'!N20+'3中国'!N20+'4ネパール'!N20+'6インドネシア'!N20+'5フィリピン'!N20)</f>
        <v>269</v>
      </c>
      <c r="J20" s="437">
        <f>兵庫県!J20-SUM('1韓国'!O20+'2ベトナム'!O20+'3中国'!O20+'4ネパール'!O20+'6インドネシア'!O20+'5フィリピン'!O20)</f>
        <v>325</v>
      </c>
      <c r="K20" s="437">
        <f>兵庫県!K20-SUM('1韓国'!P20+'2ベトナム'!P20+'3中国'!P20+'4ネパール'!P20+'6インドネシア'!P20+'5フィリピン'!P20)</f>
        <v>341</v>
      </c>
      <c r="L20" s="437">
        <f>兵庫県!L20-SUM('1韓国'!Q20+'2ベトナム'!Q20+'3中国'!Q20+'4ネパール'!Q20+'6インドネシア'!Q20+'5フィリピン'!Q20)</f>
        <v>353</v>
      </c>
      <c r="M20" s="437">
        <f>兵庫県!M20-SUM('1韓国'!R20+'2ベトナム'!R20+'3中国'!R20+'4ネパール'!R20+'6インドネシア'!R20+'5フィリピン'!R20)</f>
        <v>339</v>
      </c>
      <c r="N20" s="437">
        <f>兵庫県!N20-SUM('1韓国'!S20+'2ベトナム'!S20+'3中国'!S20+'4ネパール'!S20+'6インドネシア'!S20+'5フィリピン'!S20)</f>
        <v>339</v>
      </c>
      <c r="O20" s="437">
        <f>兵庫県!O20-SUM('1韓国'!T20+'2ベトナム'!T20+'3中国'!T20+'4ネパール'!T20+'6インドネシア'!T20+'5フィリピン'!T20)</f>
        <v>339</v>
      </c>
      <c r="P20" s="437">
        <f>兵庫県!P20-SUM('1韓国'!U20+'2ベトナム'!U20+'3中国'!U20+'4ネパール'!U20+'6インドネシア'!U20+'5フィリピン'!U20)</f>
        <v>325</v>
      </c>
      <c r="Q20" s="437">
        <f>兵庫県!Q20-SUM('1韓国'!V20+'2ベトナム'!V20+'3中国'!V20+'4ネパール'!V20+'6インドネシア'!V20+'5フィリピン'!V20)</f>
        <v>298</v>
      </c>
      <c r="R20" s="437">
        <f>兵庫県!R20-SUM('1韓国'!W20+'2ベトナム'!W20+'3中国'!W20+'4ネパール'!W20+'6インドネシア'!W20+'5フィリピン'!W20)</f>
        <v>463</v>
      </c>
      <c r="S20" s="437">
        <f>兵庫県!S20-SUM('1韓国'!X20+'2ベトナム'!X20+'3中国'!X20+'4ネパール'!X20+'6インドネシア'!X20+'5フィリピン'!X20)</f>
        <v>463</v>
      </c>
      <c r="T20" s="437">
        <f>兵庫県!T20-SUM('1韓国'!Y20+'2ベトナム'!Y20+'3中国'!Y20+'4ネパール'!Y20+'6インドネシア'!Y20+'5フィリピン'!Y20)</f>
        <v>473</v>
      </c>
      <c r="U20" s="437">
        <f>兵庫県!U20-SUM('1韓国'!Z20+'2ベトナム'!Z20+'3中国'!Z20+'4ネパール'!Z20+'6インドネシア'!Z20+'5フィリピン'!Z20)</f>
        <v>489</v>
      </c>
      <c r="V20" s="437">
        <f>兵庫県!V20-SUM('1韓国'!AA20+'2ベトナム'!AA20+'3中国'!AA20+'4ネパール'!AA20+'6インドネシア'!AA20+'5フィリピン'!AA20)</f>
        <v>499</v>
      </c>
      <c r="W20" s="437">
        <f>兵庫県!W20-SUM('1韓国'!AB20+'2ベトナム'!AB20+'3中国'!AB20+'4ネパール'!AB20+'6インドネシア'!AB20+'5フィリピン'!AB20)</f>
        <v>487</v>
      </c>
      <c r="X20" s="437">
        <f>兵庫県!X20-SUM('1韓国'!AC20+'2ベトナム'!AC20+'3中国'!AC20+'4ネパール'!AC20+'6インドネシア'!AC20+'5フィリピン'!AC20)</f>
        <v>459</v>
      </c>
      <c r="Y20" s="437">
        <f>兵庫県!Y20-SUM('1韓国'!AD20+'2ベトナム'!AD20+'3中国'!AD20+'4ネパール'!AD20+'6インドネシア'!AD20+'5フィリピン'!AD20)</f>
        <v>549</v>
      </c>
      <c r="Z20" s="437">
        <f>兵庫県!Z20-SUM('1韓国'!AE20+'2ベトナム'!AE20+'3中国'!AE20+'4ネパール'!AE20+'6インドネシア'!AE20+'5フィリピン'!AE20)</f>
        <v>590</v>
      </c>
      <c r="AA20" s="437">
        <f>兵庫県!AA20-SUM('1韓国'!AF20+'2ベトナム'!AF20+'3中国'!AF20+'4ネパール'!AF20+'6インドネシア'!AF20+'5フィリピン'!AF20)</f>
        <v>699</v>
      </c>
      <c r="AB20" s="437">
        <f>兵庫県!AB20-SUM('1韓国'!AG20+'2ベトナム'!AG20+'3中国'!AG20+'4ネパール'!AG20+'6インドネシア'!AG20+'5フィリピン'!AG20)</f>
        <v>772</v>
      </c>
    </row>
    <row r="21" spans="1:28">
      <c r="A21" s="2" t="s">
        <v>64</v>
      </c>
      <c r="B21" s="1" t="s">
        <v>12</v>
      </c>
      <c r="H21" s="437">
        <f>兵庫県!H21-SUM('1韓国'!M21+'2ベトナム'!M21+'3中国'!M21+'4ネパール'!M21+'6インドネシア'!M21+'5フィリピン'!M21)</f>
        <v>47</v>
      </c>
      <c r="I21" s="437">
        <f>兵庫県!I21-SUM('1韓国'!N21+'2ベトナム'!N21+'3中国'!N21+'4ネパール'!N21+'6インドネシア'!N21+'5フィリピン'!N21)</f>
        <v>39</v>
      </c>
      <c r="J21" s="437">
        <f>兵庫県!J21-SUM('1韓国'!O21+'2ベトナム'!O21+'3中国'!O21+'4ネパール'!O21+'6インドネシア'!O21+'5フィリピン'!O21)</f>
        <v>38</v>
      </c>
      <c r="K21" s="437">
        <f>兵庫県!K21-SUM('1韓国'!P21+'2ベトナム'!P21+'3中国'!P21+'4ネパール'!P21+'6インドネシア'!P21+'5フィリピン'!P21)</f>
        <v>43</v>
      </c>
      <c r="L21" s="437">
        <f>兵庫県!L21-SUM('1韓国'!Q21+'2ベトナム'!Q21+'3中国'!Q21+'4ネパール'!Q21+'6インドネシア'!Q21+'5フィリピン'!Q21)</f>
        <v>98</v>
      </c>
      <c r="M21" s="437">
        <f>兵庫県!M21-SUM('1韓国'!R21+'2ベトナム'!R21+'3中国'!R21+'4ネパール'!R21+'6インドネシア'!R21+'5フィリピン'!R21)</f>
        <v>46</v>
      </c>
      <c r="N21" s="437">
        <f>兵庫県!N21-SUM('1韓国'!S21+'2ベトナム'!S21+'3中国'!S21+'4ネパール'!S21+'6インドネシア'!S21+'5フィリピン'!S21)</f>
        <v>35</v>
      </c>
      <c r="O21" s="437">
        <f>兵庫県!O21-SUM('1韓国'!T21+'2ベトナム'!T21+'3中国'!T21+'4ネパール'!T21+'6インドネシア'!T21+'5フィリピン'!T21)</f>
        <v>14</v>
      </c>
      <c r="P21" s="437">
        <f>兵庫県!P21-SUM('1韓国'!U21+'2ベトナム'!U21+'3中国'!U21+'4ネパール'!U21+'6インドネシア'!U21+'5フィリピン'!U21)</f>
        <v>6</v>
      </c>
      <c r="Q21" s="437">
        <f>兵庫県!Q21-SUM('1韓国'!V21+'2ベトナム'!V21+'3中国'!V21+'4ネパール'!V21+'6インドネシア'!V21+'5フィリピン'!V21)</f>
        <v>19</v>
      </c>
      <c r="R21" s="437">
        <f>兵庫県!R21-SUM('1韓国'!W21+'2ベトナム'!W21+'3中国'!W21+'4ネパール'!W21+'6インドネシア'!W21+'5フィリピン'!W21)</f>
        <v>56</v>
      </c>
      <c r="S21" s="437">
        <f>兵庫県!S21-SUM('1韓国'!X21+'2ベトナム'!X21+'3中国'!X21+'4ネパール'!X21+'6インドネシア'!X21+'5フィリピン'!X21)</f>
        <v>78</v>
      </c>
      <c r="T21" s="437">
        <f>兵庫県!T21-SUM('1韓国'!Y21+'2ベトナム'!Y21+'3中国'!Y21+'4ネパール'!Y21+'6インドネシア'!Y21+'5フィリピン'!Y21)</f>
        <v>71</v>
      </c>
      <c r="U21" s="437">
        <f>兵庫県!U21-SUM('1韓国'!Z21+'2ベトナム'!Z21+'3中国'!Z21+'4ネパール'!Z21+'6インドネシア'!Z21+'5フィリピン'!Z21)</f>
        <v>74</v>
      </c>
      <c r="V21" s="437">
        <f>兵庫県!V21-SUM('1韓国'!AA21+'2ベトナム'!AA21+'3中国'!AA21+'4ネパール'!AA21+'6インドネシア'!AA21+'5フィリピン'!AA21)</f>
        <v>95</v>
      </c>
      <c r="W21" s="437">
        <f>兵庫県!W21-SUM('1韓国'!AB21+'2ベトナム'!AB21+'3中国'!AB21+'4ネパール'!AB21+'6インドネシア'!AB21+'5フィリピン'!AB21)</f>
        <v>79</v>
      </c>
      <c r="X21" s="437">
        <f>兵庫県!X21-SUM('1韓国'!AC21+'2ベトナム'!AC21+'3中国'!AC21+'4ネパール'!AC21+'6インドネシア'!AC21+'5フィリピン'!AC21)</f>
        <v>75</v>
      </c>
      <c r="Y21" s="437">
        <f>兵庫県!Y21-SUM('1韓国'!AD21+'2ベトナム'!AD21+'3中国'!AD21+'4ネパール'!AD21+'6インドネシア'!AD21+'5フィリピン'!AD21)</f>
        <v>69</v>
      </c>
      <c r="Z21" s="437">
        <f>兵庫県!Z21-SUM('1韓国'!AE21+'2ベトナム'!AE21+'3中国'!AE21+'4ネパール'!AE21+'6インドネシア'!AE21+'5フィリピン'!AE21)</f>
        <v>91</v>
      </c>
      <c r="AA21" s="437">
        <f>兵庫県!AA21-SUM('1韓国'!AF21+'2ベトナム'!AF21+'3中国'!AF21+'4ネパール'!AF21+'6インドネシア'!AF21+'5フィリピン'!AF21)</f>
        <v>113</v>
      </c>
      <c r="AB21" s="437">
        <f>兵庫県!AB21-SUM('1韓国'!AG21+'2ベトナム'!AG21+'3中国'!AG21+'4ネパール'!AG21+'6インドネシア'!AG21+'5フィリピン'!AG21)</f>
        <v>116</v>
      </c>
    </row>
    <row r="22" spans="1:28">
      <c r="A22" s="2" t="s">
        <v>65</v>
      </c>
      <c r="B22" s="1" t="s">
        <v>13</v>
      </c>
      <c r="H22" s="437">
        <f>兵庫県!H22-SUM('1韓国'!M22+'2ベトナム'!M22+'3中国'!M22+'4ネパール'!M22+'6インドネシア'!M22+'5フィリピン'!M22)</f>
        <v>110</v>
      </c>
      <c r="I22" s="437">
        <f>兵庫県!I22-SUM('1韓国'!N22+'2ベトナム'!N22+'3中国'!N22+'4ネパール'!N22+'6インドネシア'!N22+'5フィリピン'!N22)</f>
        <v>99</v>
      </c>
      <c r="J22" s="437">
        <f>兵庫県!J22-SUM('1韓国'!O22+'2ベトナム'!O22+'3中国'!O22+'4ネパール'!O22+'6インドネシア'!O22+'5フィリピン'!O22)</f>
        <v>71</v>
      </c>
      <c r="K22" s="437">
        <f>兵庫県!K22-SUM('1韓国'!P22+'2ベトナム'!P22+'3中国'!P22+'4ネパール'!P22+'6インドネシア'!P22+'5フィリピン'!P22)</f>
        <v>64</v>
      </c>
      <c r="L22" s="437">
        <f>兵庫県!L22-SUM('1韓国'!Q22+'2ベトナム'!Q22+'3中国'!Q22+'4ネパール'!Q22+'6インドネシア'!Q22+'5フィリピン'!Q22)</f>
        <v>47</v>
      </c>
      <c r="M22" s="437">
        <f>兵庫県!M22-SUM('1韓国'!R22+'2ベトナム'!R22+'3中国'!R22+'4ネパール'!R22+'6インドネシア'!R22+'5フィリピン'!R22)</f>
        <v>47</v>
      </c>
      <c r="N22" s="437">
        <f>兵庫県!N22-SUM('1韓国'!S22+'2ベトナム'!S22+'3中国'!S22+'4ネパール'!S22+'6インドネシア'!S22+'5フィリピン'!S22)</f>
        <v>49</v>
      </c>
      <c r="O22" s="437">
        <f>兵庫県!O22-SUM('1韓国'!T22+'2ベトナム'!T22+'3中国'!T22+'4ネパール'!T22+'6インドネシア'!T22+'5フィリピン'!T22)</f>
        <v>42</v>
      </c>
      <c r="P22" s="437">
        <f>兵庫県!P22-SUM('1韓国'!U22+'2ベトナム'!U22+'3中国'!U22+'4ネパール'!U22+'6インドネシア'!U22+'5フィリピン'!U22)</f>
        <v>45</v>
      </c>
      <c r="Q22" s="437">
        <f>兵庫県!Q22-SUM('1韓国'!V22+'2ベトナム'!V22+'3中国'!V22+'4ネパール'!V22+'6インドネシア'!V22+'5フィリピン'!V22)</f>
        <v>54</v>
      </c>
      <c r="R22" s="437">
        <f>兵庫県!R22-SUM('1韓国'!W22+'2ベトナム'!W22+'3中国'!W22+'4ネパール'!W22+'6インドネシア'!W22+'5フィリピン'!W22)</f>
        <v>64</v>
      </c>
      <c r="S22" s="437">
        <f>兵庫県!S22-SUM('1韓国'!X22+'2ベトナム'!X22+'3中国'!X22+'4ネパール'!X22+'6インドネシア'!X22+'5フィリピン'!X22)</f>
        <v>80</v>
      </c>
      <c r="T22" s="437">
        <f>兵庫県!T22-SUM('1韓国'!Y22+'2ベトナム'!Y22+'3中国'!Y22+'4ネパール'!Y22+'6インドネシア'!Y22+'5フィリピン'!Y22)</f>
        <v>109</v>
      </c>
      <c r="U22" s="437">
        <f>兵庫県!U22-SUM('1韓国'!Z22+'2ベトナム'!Z22+'3中国'!Z22+'4ネパール'!Z22+'6インドネシア'!Z22+'5フィリピン'!Z22)</f>
        <v>127</v>
      </c>
      <c r="V22" s="437">
        <f>兵庫県!V22-SUM('1韓国'!AA22+'2ベトナム'!AA22+'3中国'!AA22+'4ネパール'!AA22+'6インドネシア'!AA22+'5フィリピン'!AA22)</f>
        <v>132</v>
      </c>
      <c r="W22" s="437">
        <f>兵庫県!W22-SUM('1韓国'!AB22+'2ベトナム'!AB22+'3中国'!AB22+'4ネパール'!AB22+'6インドネシア'!AB22+'5フィリピン'!AB22)</f>
        <v>103</v>
      </c>
      <c r="X22" s="437">
        <f>兵庫県!X22-SUM('1韓国'!AC22+'2ベトナム'!AC22+'3中国'!AC22+'4ネパール'!AC22+'6インドネシア'!AC22+'5フィリピン'!AC22)</f>
        <v>108</v>
      </c>
      <c r="Y22" s="437">
        <f>兵庫県!Y22-SUM('1韓国'!AD22+'2ベトナム'!AD22+'3中国'!AD22+'4ネパール'!AD22+'6インドネシア'!AD22+'5フィリピン'!AD22)</f>
        <v>140</v>
      </c>
      <c r="Z22" s="437">
        <f>兵庫県!Z22-SUM('1韓国'!AE22+'2ベトナム'!AE22+'3中国'!AE22+'4ネパール'!AE22+'6インドネシア'!AE22+'5フィリピン'!AE22)</f>
        <v>191</v>
      </c>
      <c r="AA22" s="437">
        <f>兵庫県!AA22-SUM('1韓国'!AF22+'2ベトナム'!AF22+'3中国'!AF22+'4ネパール'!AF22+'6インドネシア'!AF22+'5フィリピン'!AF22)</f>
        <v>232</v>
      </c>
      <c r="AB22" s="437">
        <f>兵庫県!AB22-SUM('1韓国'!AG22+'2ベトナム'!AG22+'3中国'!AG22+'4ネパール'!AG22+'6インドネシア'!AG22+'5フィリピン'!AG22)</f>
        <v>255</v>
      </c>
    </row>
    <row r="23" spans="1:28">
      <c r="A23" s="2" t="s">
        <v>66</v>
      </c>
      <c r="B23" s="1" t="s">
        <v>14</v>
      </c>
      <c r="H23" s="437">
        <f>兵庫県!H23-SUM('1韓国'!M23+'2ベトナム'!M23+'3中国'!M23+'4ネパール'!M23+'6インドネシア'!M23+'5フィリピン'!M23)</f>
        <v>399</v>
      </c>
      <c r="I23" s="437">
        <f>兵庫県!I23-SUM('1韓国'!N23+'2ベトナム'!N23+'3中国'!N23+'4ネパール'!N23+'6インドネシア'!N23+'5フィリピン'!N23)</f>
        <v>441</v>
      </c>
      <c r="J23" s="437">
        <f>兵庫県!J23-SUM('1韓国'!O23+'2ベトナム'!O23+'3中国'!O23+'4ネパール'!O23+'6インドネシア'!O23+'5フィリピン'!O23)</f>
        <v>431</v>
      </c>
      <c r="K23" s="437">
        <f>兵庫県!K23-SUM('1韓国'!P23+'2ベトナム'!P23+'3中国'!P23+'4ネパール'!P23+'6インドネシア'!P23+'5フィリピン'!P23)</f>
        <v>484</v>
      </c>
      <c r="L23" s="437">
        <f>兵庫県!L23-SUM('1韓国'!Q23+'2ベトナム'!Q23+'3中国'!Q23+'4ネパール'!Q23+'6インドネシア'!Q23+'5フィリピン'!Q23)</f>
        <v>440</v>
      </c>
      <c r="M23" s="437">
        <f>兵庫県!M23-SUM('1韓国'!R23+'2ベトナム'!R23+'3中国'!R23+'4ネパール'!R23+'6インドネシア'!R23+'5フィリピン'!R23)</f>
        <v>418</v>
      </c>
      <c r="N23" s="437">
        <f>兵庫県!N23-SUM('1韓国'!S23+'2ベトナム'!S23+'3中国'!S23+'4ネパール'!S23+'6インドネシア'!S23+'5フィリピン'!S23)</f>
        <v>418</v>
      </c>
      <c r="O23" s="437">
        <f>兵庫県!O23-SUM('1韓国'!T23+'2ベトナム'!T23+'3中国'!T23+'4ネパール'!T23+'6インドネシア'!T23+'5フィリピン'!T23)</f>
        <v>467</v>
      </c>
      <c r="P23" s="437">
        <f>兵庫県!P23-SUM('1韓国'!U23+'2ベトナム'!U23+'3中国'!U23+'4ネパール'!U23+'6インドネシア'!U23+'5フィリピン'!U23)</f>
        <v>428</v>
      </c>
      <c r="Q23" s="437">
        <f>兵庫県!Q23-SUM('1韓国'!V23+'2ベトナム'!V23+'3中国'!V23+'4ネパール'!V23+'6インドネシア'!V23+'5フィリピン'!V23)</f>
        <v>450</v>
      </c>
      <c r="R23" s="437">
        <f>兵庫県!R23-SUM('1韓国'!W23+'2ベトナム'!W23+'3中国'!W23+'4ネパール'!W23+'6インドネシア'!W23+'5フィリピン'!W23)</f>
        <v>581</v>
      </c>
      <c r="S23" s="437">
        <f>兵庫県!S23-SUM('1韓国'!X23+'2ベトナム'!X23+'3中国'!X23+'4ネパール'!X23+'6インドネシア'!X23+'5フィリピン'!X23)</f>
        <v>553</v>
      </c>
      <c r="T23" s="437">
        <f>兵庫県!T23-SUM('1韓国'!Y23+'2ベトナム'!Y23+'3中国'!Y23+'4ネパール'!Y23+'6インドネシア'!Y23+'5フィリピン'!Y23)</f>
        <v>568</v>
      </c>
      <c r="U23" s="437">
        <f>兵庫県!U23-SUM('1韓国'!Z23+'2ベトナム'!Z23+'3中国'!Z23+'4ネパール'!Z23+'6インドネシア'!Z23+'5フィリピン'!Z23)</f>
        <v>590</v>
      </c>
      <c r="V23" s="437">
        <f>兵庫県!V23-SUM('1韓国'!AA23+'2ベトナム'!AA23+'3中国'!AA23+'4ネパール'!AA23+'6インドネシア'!AA23+'5フィリピン'!AA23)</f>
        <v>680</v>
      </c>
      <c r="W23" s="437">
        <f>兵庫県!W23-SUM('1韓国'!AB23+'2ベトナム'!AB23+'3中国'!AB23+'4ネパール'!AB23+'6インドネシア'!AB23+'5フィリピン'!AB23)</f>
        <v>680</v>
      </c>
      <c r="X23" s="437">
        <f>兵庫県!X23-SUM('1韓国'!AC23+'2ベトナム'!AC23+'3中国'!AC23+'4ネパール'!AC23+'6インドネシア'!AC23+'5フィリピン'!AC23)</f>
        <v>726</v>
      </c>
      <c r="Y23" s="437">
        <f>兵庫県!Y23-SUM('1韓国'!AD23+'2ベトナム'!AD23+'3中国'!AD23+'4ネパール'!AD23+'6インドネシア'!AD23+'5フィリピン'!AD23)</f>
        <v>795</v>
      </c>
      <c r="Z23" s="437">
        <f>兵庫県!Z23-SUM('1韓国'!AE23+'2ベトナム'!AE23+'3中国'!AE23+'4ネパール'!AE23+'6インドネシア'!AE23+'5フィリピン'!AE23)</f>
        <v>878</v>
      </c>
      <c r="AA23" s="437">
        <f>兵庫県!AA23-SUM('1韓国'!AF23+'2ベトナム'!AF23+'3中国'!AF23+'4ネパール'!AF23+'6インドネシア'!AF23+'5フィリピン'!AF23)</f>
        <v>975</v>
      </c>
      <c r="AB23" s="437">
        <f>兵庫県!AB23-SUM('1韓国'!AG23+'2ベトナム'!AG23+'3中国'!AG23+'4ネパール'!AG23+'6インドネシア'!AG23+'5フィリピン'!AG23)</f>
        <v>1012</v>
      </c>
    </row>
    <row r="24" spans="1:28">
      <c r="A24" s="2" t="s">
        <v>67</v>
      </c>
      <c r="B24" s="1" t="s">
        <v>15</v>
      </c>
      <c r="H24" s="437">
        <f>兵庫県!H24-SUM('1韓国'!M24+'2ベトナム'!M24+'3中国'!M24+'4ネパール'!M24+'6インドネシア'!M24+'5フィリピン'!M24)</f>
        <v>83</v>
      </c>
      <c r="I24" s="437">
        <f>兵庫県!I24-SUM('1韓国'!N24+'2ベトナム'!N24+'3中国'!N24+'4ネパール'!N24+'6インドネシア'!N24+'5フィリピン'!N24)</f>
        <v>60</v>
      </c>
      <c r="J24" s="437">
        <f>兵庫県!J24-SUM('1韓国'!O24+'2ベトナム'!O24+'3中国'!O24+'4ネパール'!O24+'6インドネシア'!O24+'5フィリピン'!O24)</f>
        <v>62</v>
      </c>
      <c r="K24" s="437">
        <f>兵庫県!K24-SUM('1韓国'!P24+'2ベトナム'!P24+'3中国'!P24+'4ネパール'!P24+'6インドネシア'!P24+'5フィリピン'!P24)</f>
        <v>67</v>
      </c>
      <c r="L24" s="437">
        <f>兵庫県!L24-SUM('1韓国'!Q24+'2ベトナム'!Q24+'3中国'!Q24+'4ネパール'!Q24+'6インドネシア'!Q24+'5フィリピン'!Q24)</f>
        <v>60</v>
      </c>
      <c r="M24" s="437">
        <f>兵庫県!M24-SUM('1韓国'!R24+'2ベトナム'!R24+'3中国'!R24+'4ネパール'!R24+'6インドネシア'!R24+'5フィリピン'!R24)</f>
        <v>64</v>
      </c>
      <c r="N24" s="437">
        <f>兵庫県!N24-SUM('1韓国'!S24+'2ベトナム'!S24+'3中国'!S24+'4ネパール'!S24+'6インドネシア'!S24+'5フィリピン'!S24)</f>
        <v>63</v>
      </c>
      <c r="O24" s="437">
        <f>兵庫県!O24-SUM('1韓国'!T24+'2ベトナム'!T24+'3中国'!T24+'4ネパール'!T24+'6インドネシア'!T24+'5フィリピン'!T24)</f>
        <v>71</v>
      </c>
      <c r="P24" s="437">
        <f>兵庫県!P24-SUM('1韓国'!U24+'2ベトナム'!U24+'3中国'!U24+'4ネパール'!U24+'6インドネシア'!U24+'5フィリピン'!U24)</f>
        <v>62</v>
      </c>
      <c r="Q24" s="437">
        <f>兵庫県!Q24-SUM('1韓国'!V24+'2ベトナム'!V24+'3中国'!V24+'4ネパール'!V24+'6インドネシア'!V24+'5フィリピン'!V24)</f>
        <v>55</v>
      </c>
      <c r="R24" s="437">
        <f>兵庫県!R24-SUM('1韓国'!W24+'2ベトナム'!W24+'3中国'!W24+'4ネパール'!W24+'6インドネシア'!W24+'5フィリピン'!W24)</f>
        <v>75</v>
      </c>
      <c r="S24" s="437">
        <f>兵庫県!S24-SUM('1韓国'!X24+'2ベトナム'!X24+'3中国'!X24+'4ネパール'!X24+'6インドネシア'!X24+'5フィリピン'!X24)</f>
        <v>81</v>
      </c>
      <c r="T24" s="437">
        <f>兵庫県!T24-SUM('1韓国'!Y24+'2ベトナム'!Y24+'3中国'!Y24+'4ネパール'!Y24+'6インドネシア'!Y24+'5フィリピン'!Y24)</f>
        <v>82</v>
      </c>
      <c r="U24" s="437">
        <f>兵庫県!U24-SUM('1韓国'!Z24+'2ベトナム'!Z24+'3中国'!Z24+'4ネパール'!Z24+'6インドネシア'!Z24+'5フィリピン'!Z24)</f>
        <v>77</v>
      </c>
      <c r="V24" s="437">
        <f>兵庫県!V24-SUM('1韓国'!AA24+'2ベトナム'!AA24+'3中国'!AA24+'4ネパール'!AA24+'6インドネシア'!AA24+'5フィリピン'!AA24)</f>
        <v>80</v>
      </c>
      <c r="W24" s="437">
        <f>兵庫県!W24-SUM('1韓国'!AB24+'2ベトナム'!AB24+'3中国'!AB24+'4ネパール'!AB24+'6インドネシア'!AB24+'5フィリピン'!AB24)</f>
        <v>86</v>
      </c>
      <c r="X24" s="437">
        <f>兵庫県!X24-SUM('1韓国'!AC24+'2ベトナム'!AC24+'3中国'!AC24+'4ネパール'!AC24+'6インドネシア'!AC24+'5フィリピン'!AC24)</f>
        <v>88</v>
      </c>
      <c r="Y24" s="437">
        <f>兵庫県!Y24-SUM('1韓国'!AD24+'2ベトナム'!AD24+'3中国'!AD24+'4ネパール'!AD24+'6インドネシア'!AD24+'5フィリピン'!AD24)</f>
        <v>103</v>
      </c>
      <c r="Z24" s="437">
        <f>兵庫県!Z24-SUM('1韓国'!AE24+'2ベトナム'!AE24+'3中国'!AE24+'4ネパール'!AE24+'6インドネシア'!AE24+'5フィリピン'!AE24)</f>
        <v>101</v>
      </c>
      <c r="AA24" s="437">
        <f>兵庫県!AA24-SUM('1韓国'!AF24+'2ベトナム'!AF24+'3中国'!AF24+'4ネパール'!AF24+'6インドネシア'!AF24+'5フィリピン'!AF24)</f>
        <v>118</v>
      </c>
      <c r="AB24" s="437">
        <f>兵庫県!AB24-SUM('1韓国'!AG24+'2ベトナム'!AG24+'3中国'!AG24+'4ネパール'!AG24+'6インドネシア'!AG24+'5フィリピン'!AG24)</f>
        <v>124</v>
      </c>
    </row>
    <row r="25" spans="1:28">
      <c r="A25" s="2" t="s">
        <v>68</v>
      </c>
      <c r="B25" s="1" t="s">
        <v>16</v>
      </c>
      <c r="H25" s="437">
        <f>兵庫県!H25-SUM('1韓国'!M25+'2ベトナム'!M25+'3中国'!M25+'4ネパール'!M25+'6インドネシア'!M25+'5フィリピン'!M25)</f>
        <v>68</v>
      </c>
      <c r="I25" s="437">
        <f>兵庫県!I25-SUM('1韓国'!N25+'2ベトナム'!N25+'3中国'!N25+'4ネパール'!N25+'6インドネシア'!N25+'5フィリピン'!N25)</f>
        <v>58</v>
      </c>
      <c r="J25" s="437">
        <f>兵庫県!J25-SUM('1韓国'!O25+'2ベトナム'!O25+'3中国'!O25+'4ネパール'!O25+'6インドネシア'!O25+'5フィリピン'!O25)</f>
        <v>50</v>
      </c>
      <c r="K25" s="437">
        <f>兵庫県!K25-SUM('1韓国'!P25+'2ベトナム'!P25+'3中国'!P25+'4ネパール'!P25+'6インドネシア'!P25+'5フィリピン'!P25)</f>
        <v>47</v>
      </c>
      <c r="L25" s="437">
        <f>兵庫県!L25-SUM('1韓国'!Q25+'2ベトナム'!Q25+'3中国'!Q25+'4ネパール'!Q25+'6インドネシア'!Q25+'5フィリピン'!Q25)</f>
        <v>36</v>
      </c>
      <c r="M25" s="437">
        <f>兵庫県!M25-SUM('1韓国'!R25+'2ベトナム'!R25+'3中国'!R25+'4ネパール'!R25+'6インドネシア'!R25+'5フィリピン'!R25)</f>
        <v>39</v>
      </c>
      <c r="N25" s="437">
        <f>兵庫県!N25-SUM('1韓国'!S25+'2ベトナム'!S25+'3中国'!S25+'4ネパール'!S25+'6インドネシア'!S25+'5フィリピン'!S25)</f>
        <v>39</v>
      </c>
      <c r="O25" s="437">
        <f>兵庫県!O25-SUM('1韓国'!T25+'2ベトナム'!T25+'3中国'!T25+'4ネパール'!T25+'6インドネシア'!T25+'5フィリピン'!T25)</f>
        <v>41</v>
      </c>
      <c r="P25" s="437">
        <f>兵庫県!P25-SUM('1韓国'!U25+'2ベトナム'!U25+'3中国'!U25+'4ネパール'!U25+'6インドネシア'!U25+'5フィリピン'!U25)</f>
        <v>39</v>
      </c>
      <c r="Q25" s="437">
        <f>兵庫県!Q25-SUM('1韓国'!V25+'2ベトナム'!V25+'3中国'!V25+'4ネパール'!V25+'6インドネシア'!V25+'5フィリピン'!V25)</f>
        <v>45</v>
      </c>
      <c r="R25" s="437">
        <f>兵庫県!R25-SUM('1韓国'!W25+'2ベトナム'!W25+'3中国'!W25+'4ネパール'!W25+'6インドネシア'!W25+'5フィリピン'!W25)</f>
        <v>80</v>
      </c>
      <c r="S25" s="437">
        <f>兵庫県!S25-SUM('1韓国'!X25+'2ベトナム'!X25+'3中国'!X25+'4ネパール'!X25+'6インドネシア'!X25+'5フィリピン'!X25)</f>
        <v>73</v>
      </c>
      <c r="T25" s="437">
        <f>兵庫県!T25-SUM('1韓国'!Y25+'2ベトナム'!Y25+'3中国'!Y25+'4ネパール'!Y25+'6インドネシア'!Y25+'5フィリピン'!Y25)</f>
        <v>77</v>
      </c>
      <c r="U25" s="437">
        <f>兵庫県!U25-SUM('1韓国'!Z25+'2ベトナム'!Z25+'3中国'!Z25+'4ネパール'!Z25+'6インドネシア'!Z25+'5フィリピン'!Z25)</f>
        <v>97</v>
      </c>
      <c r="V25" s="437">
        <f>兵庫県!V25-SUM('1韓国'!AA25+'2ベトナム'!AA25+'3中国'!AA25+'4ネパール'!AA25+'6インドネシア'!AA25+'5フィリピン'!AA25)</f>
        <v>75</v>
      </c>
      <c r="W25" s="437">
        <f>兵庫県!W25-SUM('1韓国'!AB25+'2ベトナム'!AB25+'3中国'!AB25+'4ネパール'!AB25+'6インドネシア'!AB25+'5フィリピン'!AB25)</f>
        <v>125</v>
      </c>
      <c r="X25" s="437">
        <f>兵庫県!X25-SUM('1韓国'!AC25+'2ベトナム'!AC25+'3中国'!AC25+'4ネパール'!AC25+'6インドネシア'!AC25+'5フィリピン'!AC25)</f>
        <v>94</v>
      </c>
      <c r="Y25" s="437">
        <f>兵庫県!Y25-SUM('1韓国'!AD25+'2ベトナム'!AD25+'3中国'!AD25+'4ネパール'!AD25+'6インドネシア'!AD25+'5フィリピン'!AD25)</f>
        <v>118</v>
      </c>
      <c r="Z25" s="437">
        <f>兵庫県!Z25-SUM('1韓国'!AE25+'2ベトナム'!AE25+'3中国'!AE25+'4ネパール'!AE25+'6インドネシア'!AE25+'5フィリピン'!AE25)</f>
        <v>138</v>
      </c>
      <c r="AA25" s="437">
        <f>兵庫県!AA25-SUM('1韓国'!AF25+'2ベトナム'!AF25+'3中国'!AF25+'4ネパール'!AF25+'6インドネシア'!AF25+'5フィリピン'!AF25)</f>
        <v>173</v>
      </c>
      <c r="AB25" s="437">
        <f>兵庫県!AB25-SUM('1韓国'!AG25+'2ベトナム'!AG25+'3中国'!AG25+'4ネパール'!AG25+'6インドネシア'!AG25+'5フィリピン'!AG25)</f>
        <v>175</v>
      </c>
    </row>
    <row r="26" spans="1:28">
      <c r="A26" s="2" t="s">
        <v>69</v>
      </c>
      <c r="B26" s="1" t="s">
        <v>17</v>
      </c>
      <c r="H26" s="437">
        <f>兵庫県!H26-SUM('1韓国'!M26+'2ベトナム'!M26+'3中国'!M26+'4ネパール'!M26+'6インドネシア'!M26+'5フィリピン'!M26)</f>
        <v>557</v>
      </c>
      <c r="I26" s="437">
        <f>兵庫県!I26-SUM('1韓国'!N26+'2ベトナム'!N26+'3中国'!N26+'4ネパール'!N26+'6インドネシア'!N26+'5フィリピン'!N26)</f>
        <v>531</v>
      </c>
      <c r="J26" s="437">
        <f>兵庫県!J26-SUM('1韓国'!O26+'2ベトナム'!O26+'3中国'!O26+'4ネパール'!O26+'6インドネシア'!O26+'5フィリピン'!O26)</f>
        <v>544</v>
      </c>
      <c r="K26" s="437">
        <f>兵庫県!K26-SUM('1韓国'!P26+'2ベトナム'!P26+'3中国'!P26+'4ネパール'!P26+'6インドネシア'!P26+'5フィリピン'!P26)</f>
        <v>568</v>
      </c>
      <c r="L26" s="437">
        <f>兵庫県!L26-SUM('1韓国'!Q26+'2ベトナム'!Q26+'3中国'!Q26+'4ネパール'!Q26+'6インドネシア'!Q26+'5フィリピン'!Q26)</f>
        <v>588</v>
      </c>
      <c r="M26" s="437">
        <f>兵庫県!M26-SUM('1韓国'!R26+'2ベトナム'!R26+'3中国'!R26+'4ネパール'!R26+'6インドネシア'!R26+'5フィリピン'!R26)</f>
        <v>603</v>
      </c>
      <c r="N26" s="437">
        <f>兵庫県!N26-SUM('1韓国'!S26+'2ベトナム'!S26+'3中国'!S26+'4ネパール'!S26+'6インドネシア'!S26+'5フィリピン'!S26)</f>
        <v>594</v>
      </c>
      <c r="O26" s="437">
        <f>兵庫県!O26-SUM('1韓国'!T26+'2ベトナム'!T26+'3中国'!T26+'4ネパール'!T26+'6インドネシア'!T26+'5フィリピン'!T26)</f>
        <v>591</v>
      </c>
      <c r="P26" s="437">
        <f>兵庫県!P26-SUM('1韓国'!U26+'2ベトナム'!U26+'3中国'!U26+'4ネパール'!U26+'6インドネシア'!U26+'5フィリピン'!U26)</f>
        <v>534</v>
      </c>
      <c r="Q26" s="437">
        <f>兵庫県!Q26-SUM('1韓国'!V26+'2ベトナム'!V26+'3中国'!V26+'4ネパール'!V26+'6インドネシア'!V26+'5フィリピン'!V26)</f>
        <v>536</v>
      </c>
      <c r="R26" s="437">
        <f>兵庫県!R26-SUM('1韓国'!W26+'2ベトナム'!W26+'3中国'!W26+'4ネパール'!W26+'6インドネシア'!W26+'5フィリピン'!W26)</f>
        <v>627</v>
      </c>
      <c r="S26" s="437">
        <f>兵庫県!S26-SUM('1韓国'!X26+'2ベトナム'!X26+'3中国'!X26+'4ネパール'!X26+'6インドネシア'!X26+'5フィリピン'!X26)</f>
        <v>668</v>
      </c>
      <c r="T26" s="437">
        <f>兵庫県!T26-SUM('1韓国'!Y26+'2ベトナム'!Y26+'3中国'!Y26+'4ネパール'!Y26+'6インドネシア'!Y26+'5フィリピン'!Y26)</f>
        <v>731</v>
      </c>
      <c r="U26" s="437">
        <f>兵庫県!U26-SUM('1韓国'!Z26+'2ベトナム'!Z26+'3中国'!Z26+'4ネパール'!Z26+'6インドネシア'!Z26+'5フィリピン'!Z26)</f>
        <v>693</v>
      </c>
      <c r="V26" s="437">
        <f>兵庫県!V26-SUM('1韓国'!AA26+'2ベトナム'!AA26+'3中国'!AA26+'4ネパール'!AA26+'6インドネシア'!AA26+'5フィリピン'!AA26)</f>
        <v>738</v>
      </c>
      <c r="W26" s="437">
        <f>兵庫県!W26-SUM('1韓国'!AB26+'2ベトナム'!AB26+'3中国'!AB26+'4ネパール'!AB26+'6インドネシア'!AB26+'5フィリピン'!AB26)</f>
        <v>681</v>
      </c>
      <c r="X26" s="437">
        <f>兵庫県!X26-SUM('1韓国'!AC26+'2ベトナム'!AC26+'3中国'!AC26+'4ネパール'!AC26+'6インドネシア'!AC26+'5フィリピン'!AC26)</f>
        <v>654</v>
      </c>
      <c r="Y26" s="437">
        <f>兵庫県!Y26-SUM('1韓国'!AD26+'2ベトナム'!AD26+'3中国'!AD26+'4ネパール'!AD26+'6インドネシア'!AD26+'5フィリピン'!AD26)</f>
        <v>747</v>
      </c>
      <c r="Z26" s="437">
        <f>兵庫県!Z26-SUM('1韓国'!AE26+'2ベトナム'!AE26+'3中国'!AE26+'4ネパール'!AE26+'6インドネシア'!AE26+'5フィリピン'!AE26)</f>
        <v>776</v>
      </c>
      <c r="AA26" s="437">
        <f>兵庫県!AA26-SUM('1韓国'!AF26+'2ベトナム'!AF26+'3中国'!AF26+'4ネパール'!AF26+'6インドネシア'!AF26+'5フィリピン'!AF26)</f>
        <v>811</v>
      </c>
      <c r="AB26" s="437">
        <f>兵庫県!AB26-SUM('1韓国'!AG26+'2ベトナム'!AG26+'3中国'!AG26+'4ネパール'!AG26+'6インドネシア'!AG26+'5フィリピン'!AG26)</f>
        <v>868</v>
      </c>
    </row>
    <row r="27" spans="1:28">
      <c r="A27" s="2" t="s">
        <v>70</v>
      </c>
      <c r="B27" s="1" t="s">
        <v>18</v>
      </c>
      <c r="H27" s="437">
        <f>兵庫県!H27-SUM('1韓国'!M27+'2ベトナム'!M27+'3中国'!M27+'4ネパール'!M27+'6インドネシア'!M27+'5フィリピン'!M27)</f>
        <v>330</v>
      </c>
      <c r="I27" s="437">
        <f>兵庫県!I27-SUM('1韓国'!N27+'2ベトナム'!N27+'3中国'!N27+'4ネパール'!N27+'6インドネシア'!N27+'5フィリピン'!N27)</f>
        <v>345</v>
      </c>
      <c r="J27" s="437">
        <f>兵庫県!J27-SUM('1韓国'!O27+'2ベトナム'!O27+'3中国'!O27+'4ネパール'!O27+'6インドネシア'!O27+'5フィリピン'!O27)</f>
        <v>340</v>
      </c>
      <c r="K27" s="437">
        <f>兵庫県!K27-SUM('1韓国'!P27+'2ベトナム'!P27+'3中国'!P27+'4ネパール'!P27+'6インドネシア'!P27+'5フィリピン'!P27)</f>
        <v>406</v>
      </c>
      <c r="L27" s="437">
        <f>兵庫県!L27-SUM('1韓国'!Q27+'2ベトナム'!Q27+'3中国'!Q27+'4ネパール'!Q27+'6インドネシア'!Q27+'5フィリピン'!Q27)</f>
        <v>384</v>
      </c>
      <c r="M27" s="437">
        <f>兵庫県!M27-SUM('1韓国'!R27+'2ベトナム'!R27+'3中国'!R27+'4ネパール'!R27+'6インドネシア'!R27+'5フィリピン'!R27)</f>
        <v>355</v>
      </c>
      <c r="N27" s="437">
        <f>兵庫県!N27-SUM('1韓国'!S27+'2ベトナム'!S27+'3中国'!S27+'4ネパール'!S27+'6インドネシア'!S27+'5フィリピン'!S27)</f>
        <v>378</v>
      </c>
      <c r="O27" s="437">
        <f>兵庫県!O27-SUM('1韓国'!T27+'2ベトナム'!T27+'3中国'!T27+'4ネパール'!T27+'6インドネシア'!T27+'5フィリピン'!T27)</f>
        <v>408</v>
      </c>
      <c r="P27" s="437">
        <f>兵庫県!P27-SUM('1韓国'!U27+'2ベトナム'!U27+'3中国'!U27+'4ネパール'!U27+'6インドネシア'!U27+'5フィリピン'!U27)</f>
        <v>407</v>
      </c>
      <c r="Q27" s="437">
        <f>兵庫県!Q27-SUM('1韓国'!V27+'2ベトナム'!V27+'3中国'!V27+'4ネパール'!V27+'6インドネシア'!V27+'5フィリピン'!V27)</f>
        <v>376</v>
      </c>
      <c r="R27" s="437">
        <f>兵庫県!R27-SUM('1韓国'!W27+'2ベトナム'!W27+'3中国'!W27+'4ネパール'!W27+'6インドネシア'!W27+'5フィリピン'!W27)</f>
        <v>444</v>
      </c>
      <c r="S27" s="437">
        <f>兵庫県!S27-SUM('1韓国'!X27+'2ベトナム'!X27+'3中国'!X27+'4ネパール'!X27+'6インドネシア'!X27+'5フィリピン'!X27)</f>
        <v>479</v>
      </c>
      <c r="T27" s="437">
        <f>兵庫県!T27-SUM('1韓国'!Y27+'2ベトナム'!Y27+'3中国'!Y27+'4ネパール'!Y27+'6インドネシア'!Y27+'5フィリピン'!Y27)</f>
        <v>516</v>
      </c>
      <c r="U27" s="437">
        <f>兵庫県!U27-SUM('1韓国'!Z27+'2ベトナム'!Z27+'3中国'!Z27+'4ネパール'!Z27+'6インドネシア'!Z27+'5フィリピン'!Z27)</f>
        <v>570</v>
      </c>
      <c r="V27" s="437">
        <f>兵庫県!V27-SUM('1韓国'!AA27+'2ベトナム'!AA27+'3中国'!AA27+'4ネパール'!AA27+'6インドネシア'!AA27+'5フィリピン'!AA27)</f>
        <v>672</v>
      </c>
      <c r="W27" s="437">
        <f>兵庫県!W27-SUM('1韓国'!AB27+'2ベトナム'!AB27+'3中国'!AB27+'4ネパール'!AB27+'6インドネシア'!AB27+'5フィリピン'!AB27)</f>
        <v>738</v>
      </c>
      <c r="X27" s="437">
        <f>兵庫県!X27-SUM('1韓国'!AC27+'2ベトナム'!AC27+'3中国'!AC27+'4ネパール'!AC27+'6インドネシア'!AC27+'5フィリピン'!AC27)</f>
        <v>667</v>
      </c>
      <c r="Y27" s="437">
        <f>兵庫県!Y27-SUM('1韓国'!AD27+'2ベトナム'!AD27+'3中国'!AD27+'4ネパール'!AD27+'6インドネシア'!AD27+'5フィリピン'!AD27)</f>
        <v>715</v>
      </c>
      <c r="Z27" s="437">
        <f>兵庫県!Z27-SUM('1韓国'!AE27+'2ベトナム'!AE27+'3中国'!AE27+'4ネパール'!AE27+'6インドネシア'!AE27+'5フィリピン'!AE27)</f>
        <v>780</v>
      </c>
      <c r="AA27" s="437">
        <f>兵庫県!AA27-SUM('1韓国'!AF27+'2ベトナム'!AF27+'3中国'!AF27+'4ネパール'!AF27+'6インドネシア'!AF27+'5フィリピン'!AF27)</f>
        <v>900</v>
      </c>
      <c r="AB27" s="437">
        <f>兵庫県!AB27-SUM('1韓国'!AG27+'2ベトナム'!AG27+'3中国'!AG27+'4ネパール'!AG27+'6インドネシア'!AG27+'5フィリピン'!AG27)</f>
        <v>922</v>
      </c>
    </row>
    <row r="28" spans="1:28">
      <c r="A28" s="2" t="s">
        <v>71</v>
      </c>
      <c r="B28" s="1" t="s">
        <v>19</v>
      </c>
      <c r="H28" s="437">
        <f>兵庫県!H28-SUM('1韓国'!M28+'2ベトナム'!M28+'3中国'!M28+'4ネパール'!M28+'6インドネシア'!M28+'5フィリピン'!M28)</f>
        <v>131</v>
      </c>
      <c r="I28" s="437">
        <f>兵庫県!I28-SUM('1韓国'!N28+'2ベトナム'!N28+'3中国'!N28+'4ネパール'!N28+'6インドネシア'!N28+'5フィリピン'!N28)</f>
        <v>107</v>
      </c>
      <c r="J28" s="437">
        <f>兵庫県!J28-SUM('1韓国'!O28+'2ベトナム'!O28+'3中国'!O28+'4ネパール'!O28+'6インドネシア'!O28+'5フィリピン'!O28)</f>
        <v>105</v>
      </c>
      <c r="K28" s="437">
        <f>兵庫県!K28-SUM('1韓国'!P28+'2ベトナム'!P28+'3中国'!P28+'4ネパール'!P28+'6インドネシア'!P28+'5フィリピン'!P28)</f>
        <v>113</v>
      </c>
      <c r="L28" s="437">
        <f>兵庫県!L28-SUM('1韓国'!Q28+'2ベトナム'!Q28+'3中国'!Q28+'4ネパール'!Q28+'6インドネシア'!Q28+'5フィリピン'!Q28)</f>
        <v>118</v>
      </c>
      <c r="M28" s="437">
        <f>兵庫県!M28-SUM('1韓国'!R28+'2ベトナム'!R28+'3中国'!R28+'4ネパール'!R28+'6インドネシア'!R28+'5フィリピン'!R28)</f>
        <v>111</v>
      </c>
      <c r="N28" s="437">
        <f>兵庫県!N28-SUM('1韓国'!S28+'2ベトナム'!S28+'3中国'!S28+'4ネパール'!S28+'6インドネシア'!S28+'5フィリピン'!S28)</f>
        <v>122</v>
      </c>
      <c r="O28" s="437">
        <f>兵庫県!O28-SUM('1韓国'!T28+'2ベトナム'!T28+'3中国'!T28+'4ネパール'!T28+'6インドネシア'!T28+'5フィリピン'!T28)</f>
        <v>148</v>
      </c>
      <c r="P28" s="437">
        <f>兵庫県!P28-SUM('1韓国'!U28+'2ベトナム'!U28+'3中国'!U28+'4ネパール'!U28+'6インドネシア'!U28+'5フィリピン'!U28)</f>
        <v>149</v>
      </c>
      <c r="Q28" s="437">
        <f>兵庫県!Q28-SUM('1韓国'!V28+'2ベトナム'!V28+'3中国'!V28+'4ネパール'!V28+'6インドネシア'!V28+'5フィリピン'!V28)</f>
        <v>167</v>
      </c>
      <c r="R28" s="437">
        <f>兵庫県!R28-SUM('1韓国'!W28+'2ベトナム'!W28+'3中国'!W28+'4ネパール'!W28+'6インドネシア'!W28+'5フィリピン'!W28)</f>
        <v>228</v>
      </c>
      <c r="S28" s="437">
        <f>兵庫県!S28-SUM('1韓国'!X28+'2ベトナム'!X28+'3中国'!X28+'4ネパール'!X28+'6インドネシア'!X28+'5フィリピン'!X28)</f>
        <v>218</v>
      </c>
      <c r="T28" s="437">
        <f>兵庫県!T28-SUM('1韓国'!Y28+'2ベトナム'!Y28+'3中国'!Y28+'4ネパール'!Y28+'6インドネシア'!Y28+'5フィリピン'!Y28)</f>
        <v>230</v>
      </c>
      <c r="U28" s="437">
        <f>兵庫県!U28-SUM('1韓国'!Z28+'2ベトナム'!Z28+'3中国'!Z28+'4ネパール'!Z28+'6インドネシア'!Z28+'5フィリピン'!Z28)</f>
        <v>225</v>
      </c>
      <c r="V28" s="437">
        <f>兵庫県!V28-SUM('1韓国'!AA28+'2ベトナム'!AA28+'3中国'!AA28+'4ネパール'!AA28+'6インドネシア'!AA28+'5フィリピン'!AA28)</f>
        <v>256</v>
      </c>
      <c r="W28" s="437">
        <f>兵庫県!W28-SUM('1韓国'!AB28+'2ベトナム'!AB28+'3中国'!AB28+'4ネパール'!AB28+'6インドネシア'!AB28+'5フィリピン'!AB28)</f>
        <v>224</v>
      </c>
      <c r="X28" s="437">
        <f>兵庫県!X28-SUM('1韓国'!AC28+'2ベトナム'!AC28+'3中国'!AC28+'4ネパール'!AC28+'6インドネシア'!AC28+'5フィリピン'!AC28)</f>
        <v>223</v>
      </c>
      <c r="Y28" s="437">
        <f>兵庫県!Y28-SUM('1韓国'!AD28+'2ベトナム'!AD28+'3中国'!AD28+'4ネパール'!AD28+'6インドネシア'!AD28+'5フィリピン'!AD28)</f>
        <v>272</v>
      </c>
      <c r="Z28" s="437">
        <f>兵庫県!Z28-SUM('1韓国'!AE28+'2ベトナム'!AE28+'3中国'!AE28+'4ネパール'!AE28+'6インドネシア'!AE28+'5フィリピン'!AE28)</f>
        <v>286</v>
      </c>
      <c r="AA28" s="437">
        <f>兵庫県!AA28-SUM('1韓国'!AF28+'2ベトナム'!AF28+'3中国'!AF28+'4ネパール'!AF28+'6インドネシア'!AF28+'5フィリピン'!AF28)</f>
        <v>322</v>
      </c>
      <c r="AB28" s="437">
        <f>兵庫県!AB28-SUM('1韓国'!AG28+'2ベトナム'!AG28+'3中国'!AG28+'4ネパール'!AG28+'6インドネシア'!AG28+'5フィリピン'!AG28)</f>
        <v>331</v>
      </c>
    </row>
    <row r="29" spans="1:28">
      <c r="A29" s="2" t="s">
        <v>72</v>
      </c>
      <c r="B29" s="1" t="s">
        <v>20</v>
      </c>
      <c r="H29" s="437">
        <f>兵庫県!H29-SUM('1韓国'!M29+'2ベトナム'!M29+'3中国'!M29+'4ネパール'!M29+'6インドネシア'!M29+'5フィリピン'!M29)</f>
        <v>201</v>
      </c>
      <c r="I29" s="437">
        <f>兵庫県!I29-SUM('1韓国'!N29+'2ベトナム'!N29+'3中国'!N29+'4ネパール'!N29+'6インドネシア'!N29+'5フィリピン'!N29)</f>
        <v>179</v>
      </c>
      <c r="J29" s="437">
        <f>兵庫県!J29-SUM('1韓国'!O29+'2ベトナム'!O29+'3中国'!O29+'4ネパール'!O29+'6インドネシア'!O29+'5フィリピン'!O29)</f>
        <v>160</v>
      </c>
      <c r="K29" s="437">
        <f>兵庫県!K29-SUM('1韓国'!P29+'2ベトナム'!P29+'3中国'!P29+'4ネパール'!P29+'6インドネシア'!P29+'5フィリピン'!P29)</f>
        <v>167</v>
      </c>
      <c r="L29" s="437">
        <f>兵庫県!L29-SUM('1韓国'!Q29+'2ベトナム'!Q29+'3中国'!Q29+'4ネパール'!Q29+'6インドネシア'!Q29+'5フィリピン'!Q29)</f>
        <v>184</v>
      </c>
      <c r="M29" s="437">
        <f>兵庫県!M29-SUM('1韓国'!R29+'2ベトナム'!R29+'3中国'!R29+'4ネパール'!R29+'6インドネシア'!R29+'5フィリピン'!R29)</f>
        <v>167</v>
      </c>
      <c r="N29" s="437">
        <f>兵庫県!N29-SUM('1韓国'!S29+'2ベトナム'!S29+'3中国'!S29+'4ネパール'!S29+'6インドネシア'!S29+'5フィリピン'!S29)</f>
        <v>168</v>
      </c>
      <c r="O29" s="437">
        <f>兵庫県!O29-SUM('1韓国'!T29+'2ベトナム'!T29+'3中国'!T29+'4ネパール'!T29+'6インドネシア'!T29+'5フィリピン'!T29)</f>
        <v>161</v>
      </c>
      <c r="P29" s="437">
        <f>兵庫県!P29-SUM('1韓国'!U29+'2ベトナム'!U29+'3中国'!U29+'4ネパール'!U29+'6インドネシア'!U29+'5フィリピン'!U29)</f>
        <v>147</v>
      </c>
      <c r="Q29" s="437">
        <f>兵庫県!Q29-SUM('1韓国'!V29+'2ベトナム'!V29+'3中国'!V29+'4ネパール'!V29+'6インドネシア'!V29+'5フィリピン'!V29)</f>
        <v>151</v>
      </c>
      <c r="R29" s="437">
        <f>兵庫県!R29-SUM('1韓国'!W29+'2ベトナム'!W29+'3中国'!W29+'4ネパール'!W29+'6インドネシア'!W29+'5フィリピン'!W29)</f>
        <v>221</v>
      </c>
      <c r="S29" s="437">
        <f>兵庫県!S29-SUM('1韓国'!X29+'2ベトナム'!X29+'3中国'!X29+'4ネパール'!X29+'6インドネシア'!X29+'5フィリピン'!X29)</f>
        <v>217</v>
      </c>
      <c r="T29" s="437">
        <f>兵庫県!T29-SUM('1韓国'!Y29+'2ベトナム'!Y29+'3中国'!Y29+'4ネパール'!Y29+'6インドネシア'!Y29+'5フィリピン'!Y29)</f>
        <v>227</v>
      </c>
      <c r="U29" s="437">
        <f>兵庫県!U29-SUM('1韓国'!Z29+'2ベトナム'!Z29+'3中国'!Z29+'4ネパール'!Z29+'6インドネシア'!Z29+'5フィリピン'!Z29)</f>
        <v>240</v>
      </c>
      <c r="V29" s="437">
        <f>兵庫県!V29-SUM('1韓国'!AA29+'2ベトナム'!AA29+'3中国'!AA29+'4ネパール'!AA29+'6インドネシア'!AA29+'5フィリピン'!AA29)</f>
        <v>271</v>
      </c>
      <c r="W29" s="437">
        <f>兵庫県!W29-SUM('1韓国'!AB29+'2ベトナム'!AB29+'3中国'!AB29+'4ネパール'!AB29+'6インドネシア'!AB29+'5フィリピン'!AB29)</f>
        <v>263</v>
      </c>
      <c r="X29" s="437">
        <f>兵庫県!X29-SUM('1韓国'!AC29+'2ベトナム'!AC29+'3中国'!AC29+'4ネパール'!AC29+'6インドネシア'!AC29+'5フィリピン'!AC29)</f>
        <v>279</v>
      </c>
      <c r="Y29" s="437">
        <f>兵庫県!Y29-SUM('1韓国'!AD29+'2ベトナム'!AD29+'3中国'!AD29+'4ネパール'!AD29+'6インドネシア'!AD29+'5フィリピン'!AD29)</f>
        <v>299</v>
      </c>
      <c r="Z29" s="437">
        <f>兵庫県!Z29-SUM('1韓国'!AE29+'2ベトナム'!AE29+'3中国'!AE29+'4ネパール'!AE29+'6インドネシア'!AE29+'5フィリピン'!AE29)</f>
        <v>350</v>
      </c>
      <c r="AA29" s="437">
        <f>兵庫県!AA29-SUM('1韓国'!AF29+'2ベトナム'!AF29+'3中国'!AF29+'4ネパール'!AF29+'6インドネシア'!AF29+'5フィリピン'!AF29)</f>
        <v>427</v>
      </c>
      <c r="AB29" s="437">
        <f>兵庫県!AB29-SUM('1韓国'!AG29+'2ベトナム'!AG29+'3中国'!AG29+'4ネパール'!AG29+'6インドネシア'!AG29+'5フィリピン'!AG29)</f>
        <v>474</v>
      </c>
    </row>
    <row r="30" spans="1:28">
      <c r="A30" s="2" t="s">
        <v>73</v>
      </c>
      <c r="B30" s="1" t="s">
        <v>21</v>
      </c>
      <c r="H30" s="437">
        <f>兵庫県!H30-SUM('1韓国'!M30+'2ベトナム'!M30+'3中国'!M30+'4ネパール'!M30+'6インドネシア'!M30+'5フィリピン'!M30)</f>
        <v>287</v>
      </c>
      <c r="I30" s="437">
        <f>兵庫県!I30-SUM('1韓国'!N30+'2ベトナム'!N30+'3中国'!N30+'4ネパール'!N30+'6インドネシア'!N30+'5フィリピン'!N30)</f>
        <v>274</v>
      </c>
      <c r="J30" s="437">
        <f>兵庫県!J30-SUM('1韓国'!O30+'2ベトナム'!O30+'3中国'!O30+'4ネパール'!O30+'6インドネシア'!O30+'5フィリピン'!O30)</f>
        <v>254</v>
      </c>
      <c r="K30" s="437">
        <f>兵庫県!K30-SUM('1韓国'!P30+'2ベトナム'!P30+'3中国'!P30+'4ネパール'!P30+'6インドネシア'!P30+'5フィリピン'!P30)</f>
        <v>268</v>
      </c>
      <c r="L30" s="437">
        <f>兵庫県!L30-SUM('1韓国'!Q30+'2ベトナム'!Q30+'3中国'!Q30+'4ネパール'!Q30+'6インドネシア'!Q30+'5フィリピン'!Q30)</f>
        <v>272</v>
      </c>
      <c r="M30" s="437">
        <f>兵庫県!M30-SUM('1韓国'!R30+'2ベトナム'!R30+'3中国'!R30+'4ネパール'!R30+'6インドネシア'!R30+'5フィリピン'!R30)</f>
        <v>233</v>
      </c>
      <c r="N30" s="437">
        <f>兵庫県!N30-SUM('1韓国'!S30+'2ベトナム'!S30+'3中国'!S30+'4ネパール'!S30+'6インドネシア'!S30+'5フィリピン'!S30)</f>
        <v>230</v>
      </c>
      <c r="O30" s="437">
        <f>兵庫県!O30-SUM('1韓国'!T30+'2ベトナム'!T30+'3中国'!T30+'4ネパール'!T30+'6インドネシア'!T30+'5フィリピン'!T30)</f>
        <v>235</v>
      </c>
      <c r="P30" s="437">
        <f>兵庫県!P30-SUM('1韓国'!U30+'2ベトナム'!U30+'3中国'!U30+'4ネパール'!U30+'6インドネシア'!U30+'5フィリピン'!U30)</f>
        <v>242</v>
      </c>
      <c r="Q30" s="437">
        <f>兵庫県!Q30-SUM('1韓国'!V30+'2ベトナム'!V30+'3中国'!V30+'4ネパール'!V30+'6インドネシア'!V30+'5フィリピン'!V30)</f>
        <v>215</v>
      </c>
      <c r="R30" s="437">
        <f>兵庫県!R30-SUM('1韓国'!W30+'2ベトナム'!W30+'3中国'!W30+'4ネパール'!W30+'6インドネシア'!W30+'5フィリピン'!W30)</f>
        <v>205</v>
      </c>
      <c r="S30" s="437">
        <f>兵庫県!S30-SUM('1韓国'!X30+'2ベトナム'!X30+'3中国'!X30+'4ネパール'!X30+'6インドネシア'!X30+'5フィリピン'!X30)</f>
        <v>237</v>
      </c>
      <c r="T30" s="437">
        <f>兵庫県!T30-SUM('1韓国'!Y30+'2ベトナム'!Y30+'3中国'!Y30+'4ネパール'!Y30+'6インドネシア'!Y30+'5フィリピン'!Y30)</f>
        <v>222</v>
      </c>
      <c r="U30" s="437">
        <f>兵庫県!U30-SUM('1韓国'!Z30+'2ベトナム'!Z30+'3中国'!Z30+'4ネパール'!Z30+'6インドネシア'!Z30+'5フィリピン'!Z30)</f>
        <v>244</v>
      </c>
      <c r="V30" s="437">
        <f>兵庫県!V30-SUM('1韓国'!AA30+'2ベトナム'!AA30+'3中国'!AA30+'4ネパール'!AA30+'6インドネシア'!AA30+'5フィリピン'!AA30)</f>
        <v>268</v>
      </c>
      <c r="W30" s="437">
        <f>兵庫県!W30-SUM('1韓国'!AB30+'2ベトナム'!AB30+'3中国'!AB30+'4ネパール'!AB30+'6インドネシア'!AB30+'5フィリピン'!AB30)</f>
        <v>246</v>
      </c>
      <c r="X30" s="437">
        <f>兵庫県!X30-SUM('1韓国'!AC30+'2ベトナム'!AC30+'3中国'!AC30+'4ネパール'!AC30+'6インドネシア'!AC30+'5フィリピン'!AC30)</f>
        <v>259</v>
      </c>
      <c r="Y30" s="437">
        <f>兵庫県!Y30-SUM('1韓国'!AD30+'2ベトナム'!AD30+'3中国'!AD30+'4ネパール'!AD30+'6インドネシア'!AD30+'5フィリピン'!AD30)</f>
        <v>300</v>
      </c>
      <c r="Z30" s="437">
        <f>兵庫県!Z30-SUM('1韓国'!AE30+'2ベトナム'!AE30+'3中国'!AE30+'4ネパール'!AE30+'6インドネシア'!AE30+'5フィリピン'!AE30)</f>
        <v>296</v>
      </c>
      <c r="AA30" s="437">
        <f>兵庫県!AA30-SUM('1韓国'!AF30+'2ベトナム'!AF30+'3中国'!AF30+'4ネパール'!AF30+'6インドネシア'!AF30+'5フィリピン'!AF30)</f>
        <v>331</v>
      </c>
      <c r="AB30" s="437">
        <f>兵庫県!AB30-SUM('1韓国'!AG30+'2ベトナム'!AG30+'3中国'!AG30+'4ネパール'!AG30+'6インドネシア'!AG30+'5フィリピン'!AG30)</f>
        <v>352</v>
      </c>
    </row>
    <row r="31" spans="1:28">
      <c r="A31" s="2" t="s">
        <v>74</v>
      </c>
      <c r="B31" s="1" t="s">
        <v>22</v>
      </c>
      <c r="H31" s="437">
        <f>兵庫県!H31-SUM('1韓国'!M31+'2ベトナム'!M31+'3中国'!M31+'4ネパール'!M31+'6インドネシア'!M31+'5フィリピン'!M31)</f>
        <v>188</v>
      </c>
      <c r="I31" s="437">
        <f>兵庫県!I31-SUM('1韓国'!N31+'2ベトナム'!N31+'3中国'!N31+'4ネパール'!N31+'6インドネシア'!N31+'5フィリピン'!N31)</f>
        <v>190</v>
      </c>
      <c r="J31" s="437">
        <f>兵庫県!J31-SUM('1韓国'!O31+'2ベトナム'!O31+'3中国'!O31+'4ネパール'!O31+'6インドネシア'!O31+'5フィリピン'!O31)</f>
        <v>200</v>
      </c>
      <c r="K31" s="437">
        <f>兵庫県!K31-SUM('1韓国'!P31+'2ベトナム'!P31+'3中国'!P31+'4ネパール'!P31+'6インドネシア'!P31+'5フィリピン'!P31)</f>
        <v>202</v>
      </c>
      <c r="L31" s="437">
        <f>兵庫県!L31-SUM('1韓国'!Q31+'2ベトナム'!Q31+'3中国'!Q31+'4ネパール'!Q31+'6インドネシア'!Q31+'5フィリピン'!Q31)</f>
        <v>206</v>
      </c>
      <c r="M31" s="437">
        <f>兵庫県!M31-SUM('1韓国'!R31+'2ベトナム'!R31+'3中国'!R31+'4ネパール'!R31+'6インドネシア'!R31+'5フィリピン'!R31)</f>
        <v>220</v>
      </c>
      <c r="N31" s="437">
        <f>兵庫県!N31-SUM('1韓国'!S31+'2ベトナム'!S31+'3中国'!S31+'4ネパール'!S31+'6インドネシア'!S31+'5フィリピン'!S31)</f>
        <v>203</v>
      </c>
      <c r="O31" s="437">
        <f>兵庫県!O31-SUM('1韓国'!T31+'2ベトナム'!T31+'3中国'!T31+'4ネパール'!T31+'6インドネシア'!T31+'5フィリピン'!T31)</f>
        <v>234</v>
      </c>
      <c r="P31" s="437">
        <f>兵庫県!P31-SUM('1韓国'!U31+'2ベトナム'!U31+'3中国'!U31+'4ネパール'!U31+'6インドネシア'!U31+'5フィリピン'!U31)</f>
        <v>254</v>
      </c>
      <c r="Q31" s="437">
        <f>兵庫県!Q31-SUM('1韓国'!V31+'2ベトナム'!V31+'3中国'!V31+'4ネパール'!V31+'6インドネシア'!V31+'5フィリピン'!V31)</f>
        <v>268</v>
      </c>
      <c r="R31" s="437">
        <f>兵庫県!R31-SUM('1韓国'!W31+'2ベトナム'!W31+'3中国'!W31+'4ネパール'!W31+'6インドネシア'!W31+'5フィリピン'!W31)</f>
        <v>329</v>
      </c>
      <c r="S31" s="437">
        <f>兵庫県!S31-SUM('1韓国'!X31+'2ベトナム'!X31+'3中国'!X31+'4ネパール'!X31+'6インドネシア'!X31+'5フィリピン'!X31)</f>
        <v>317</v>
      </c>
      <c r="T31" s="437">
        <f>兵庫県!T31-SUM('1韓国'!Y31+'2ベトナム'!Y31+'3中国'!Y31+'4ネパール'!Y31+'6インドネシア'!Y31+'5フィリピン'!Y31)</f>
        <v>313</v>
      </c>
      <c r="U31" s="437">
        <f>兵庫県!U31-SUM('1韓国'!Z31+'2ベトナム'!Z31+'3中国'!Z31+'4ネパール'!Z31+'6インドネシア'!Z31+'5フィリピン'!Z31)</f>
        <v>227</v>
      </c>
      <c r="V31" s="437">
        <f>兵庫県!V31-SUM('1韓国'!AA31+'2ベトナム'!AA31+'3中国'!AA31+'4ネパール'!AA31+'6インドネシア'!AA31+'5フィリピン'!AA31)</f>
        <v>241</v>
      </c>
      <c r="W31" s="437">
        <f>兵庫県!W31-SUM('1韓国'!AB31+'2ベトナム'!AB31+'3中国'!AB31+'4ネパール'!AB31+'6インドネシア'!AB31+'5フィリピン'!AB31)</f>
        <v>239</v>
      </c>
      <c r="X31" s="437">
        <f>兵庫県!X31-SUM('1韓国'!AC31+'2ベトナム'!AC31+'3中国'!AC31+'4ネパール'!AC31+'6インドネシア'!AC31+'5フィリピン'!AC31)</f>
        <v>233</v>
      </c>
      <c r="Y31" s="437">
        <f>兵庫県!Y31-SUM('1韓国'!AD31+'2ベトナム'!AD31+'3中国'!AD31+'4ネパール'!AD31+'6インドネシア'!AD31+'5フィリピン'!AD31)</f>
        <v>259</v>
      </c>
      <c r="Z31" s="437">
        <f>兵庫県!Z31-SUM('1韓国'!AE31+'2ベトナム'!AE31+'3中国'!AE31+'4ネパール'!AE31+'6インドネシア'!AE31+'5フィリピン'!AE31)</f>
        <v>271</v>
      </c>
      <c r="AA31" s="437">
        <f>兵庫県!AA31-SUM('1韓国'!AF31+'2ベトナム'!AF31+'3中国'!AF31+'4ネパール'!AF31+'6インドネシア'!AF31+'5フィリピン'!AF31)</f>
        <v>333</v>
      </c>
      <c r="AB31" s="437">
        <f>兵庫県!AB31-SUM('1韓国'!AG31+'2ベトナム'!AG31+'3中国'!AG31+'4ネパール'!AG31+'6インドネシア'!AG31+'5フィリピン'!AG31)</f>
        <v>365</v>
      </c>
    </row>
    <row r="32" spans="1:28">
      <c r="A32" s="2" t="s">
        <v>75</v>
      </c>
      <c r="B32" s="1" t="s">
        <v>23</v>
      </c>
      <c r="H32" s="437">
        <f>兵庫県!H32-SUM('1韓国'!M32+'2ベトナム'!M32+'3中国'!M32+'4ネパール'!M32+'6インドネシア'!M32+'5フィリピン'!M32)</f>
        <v>246</v>
      </c>
      <c r="I32" s="437">
        <f>兵庫県!I32-SUM('1韓国'!N32+'2ベトナム'!N32+'3中国'!N32+'4ネパール'!N32+'6インドネシア'!N32+'5フィリピン'!N32)</f>
        <v>232</v>
      </c>
      <c r="J32" s="437">
        <f>兵庫県!J32-SUM('1韓国'!O32+'2ベトナム'!O32+'3中国'!O32+'4ネパール'!O32+'6インドネシア'!O32+'5フィリピン'!O32)</f>
        <v>234</v>
      </c>
      <c r="K32" s="437">
        <f>兵庫県!K32-SUM('1韓国'!P32+'2ベトナム'!P32+'3中国'!P32+'4ネパール'!P32+'6インドネシア'!P32+'5フィリピン'!P32)</f>
        <v>236</v>
      </c>
      <c r="L32" s="437">
        <f>兵庫県!L32-SUM('1韓国'!Q32+'2ベトナム'!Q32+'3中国'!Q32+'4ネパール'!Q32+'6インドネシア'!Q32+'5フィリピン'!Q32)</f>
        <v>252</v>
      </c>
      <c r="M32" s="437">
        <f>兵庫県!M32-SUM('1韓国'!R32+'2ベトナム'!R32+'3中国'!R32+'4ネパール'!R32+'6インドネシア'!R32+'5フィリピン'!R32)</f>
        <v>237</v>
      </c>
      <c r="N32" s="437">
        <f>兵庫県!N32-SUM('1韓国'!S32+'2ベトナム'!S32+'3中国'!S32+'4ネパール'!S32+'6インドネシア'!S32+'5フィリピン'!S32)</f>
        <v>235</v>
      </c>
      <c r="O32" s="437">
        <f>兵庫県!O32-SUM('1韓国'!T32+'2ベトナム'!T32+'3中国'!T32+'4ネパール'!T32+'6インドネシア'!T32+'5フィリピン'!T32)</f>
        <v>215</v>
      </c>
      <c r="P32" s="437">
        <f>兵庫県!P32-SUM('1韓国'!U32+'2ベトナム'!U32+'3中国'!U32+'4ネパール'!U32+'6インドネシア'!U32+'5フィリピン'!U32)</f>
        <v>209</v>
      </c>
      <c r="Q32" s="437">
        <f>兵庫県!Q32-SUM('1韓国'!V32+'2ベトナム'!V32+'3中国'!V32+'4ネパール'!V32+'6インドネシア'!V32+'5フィリピン'!V32)</f>
        <v>207</v>
      </c>
      <c r="R32" s="437">
        <f>兵庫県!R32-SUM('1韓国'!W32+'2ベトナム'!W32+'3中国'!W32+'4ネパール'!W32+'6インドネシア'!W32+'5フィリピン'!W32)</f>
        <v>184</v>
      </c>
      <c r="S32" s="437">
        <f>兵庫県!S32-SUM('1韓国'!X32+'2ベトナム'!X32+'3中国'!X32+'4ネパール'!X32+'6インドネシア'!X32+'5フィリピン'!X32)</f>
        <v>196</v>
      </c>
      <c r="T32" s="437">
        <f>兵庫県!T32-SUM('1韓国'!Y32+'2ベトナム'!Y32+'3中国'!Y32+'4ネパール'!Y32+'6インドネシア'!Y32+'5フィリピン'!Y32)</f>
        <v>197</v>
      </c>
      <c r="U32" s="437">
        <f>兵庫県!U32-SUM('1韓国'!Z32+'2ベトナム'!Z32+'3中国'!Z32+'4ネパール'!Z32+'6インドネシア'!Z32+'5フィリピン'!Z32)</f>
        <v>201</v>
      </c>
      <c r="V32" s="437">
        <f>兵庫県!V32-SUM('1韓国'!AA32+'2ベトナム'!AA32+'3中国'!AA32+'4ネパール'!AA32+'6インドネシア'!AA32+'5フィリピン'!AA32)</f>
        <v>243</v>
      </c>
      <c r="W32" s="437">
        <f>兵庫県!W32-SUM('1韓国'!AB32+'2ベトナム'!AB32+'3中国'!AB32+'4ネパール'!AB32+'6インドネシア'!AB32+'5フィリピン'!AB32)</f>
        <v>248</v>
      </c>
      <c r="X32" s="437">
        <f>兵庫県!X32-SUM('1韓国'!AC32+'2ベトナム'!AC32+'3中国'!AC32+'4ネパール'!AC32+'6インドネシア'!AC32+'5フィリピン'!AC32)</f>
        <v>246</v>
      </c>
      <c r="Y32" s="437">
        <f>兵庫県!Y32-SUM('1韓国'!AD32+'2ベトナム'!AD32+'3中国'!AD32+'4ネパール'!AD32+'6インドネシア'!AD32+'5フィリピン'!AD32)</f>
        <v>287</v>
      </c>
      <c r="Z32" s="437">
        <f>兵庫県!Z32-SUM('1韓国'!AE32+'2ベトナム'!AE32+'3中国'!AE32+'4ネパール'!AE32+'6インドネシア'!AE32+'5フィリピン'!AE32)</f>
        <v>299</v>
      </c>
      <c r="AA32" s="437">
        <f>兵庫県!AA32-SUM('1韓国'!AF32+'2ベトナム'!AF32+'3中国'!AF32+'4ネパール'!AF32+'6インドネシア'!AF32+'5フィリピン'!AF32)</f>
        <v>312</v>
      </c>
      <c r="AB32" s="437">
        <f>兵庫県!AB32-SUM('1韓国'!AG32+'2ベトナム'!AG32+'3中国'!AG32+'4ネパール'!AG32+'6インドネシア'!AG32+'5フィリピン'!AG32)</f>
        <v>337</v>
      </c>
    </row>
    <row r="33" spans="1:28">
      <c r="A33" s="2" t="s">
        <v>76</v>
      </c>
      <c r="B33" s="1" t="s">
        <v>45</v>
      </c>
      <c r="H33" s="437">
        <f>兵庫県!H33-SUM('1韓国'!M33+'2ベトナム'!M33+'3中国'!M33+'4ネパール'!M33+'6インドネシア'!M33+'5フィリピン'!M33)</f>
        <v>251</v>
      </c>
      <c r="I33" s="437">
        <f>兵庫県!I33-SUM('1韓国'!N33+'2ベトナム'!N33+'3中国'!N33+'4ネパール'!N33+'6インドネシア'!N33+'5フィリピン'!N33)</f>
        <v>219</v>
      </c>
      <c r="J33" s="437">
        <f>兵庫県!J33-SUM('1韓国'!O33+'2ベトナム'!O33+'3中国'!O33+'4ネパール'!O33+'6インドネシア'!O33+'5フィリピン'!O33)</f>
        <v>169</v>
      </c>
      <c r="K33" s="437">
        <f>兵庫県!K33-SUM('1韓国'!P33+'2ベトナム'!P33+'3中国'!P33+'4ネパール'!P33+'6インドネシア'!P33+'5フィリピン'!P33)</f>
        <v>215</v>
      </c>
      <c r="L33" s="437">
        <f>兵庫県!L33-SUM('1韓国'!Q33+'2ベトナム'!Q33+'3中国'!Q33+'4ネパール'!Q33+'6インドネシア'!Q33+'5フィリピン'!Q33)</f>
        <v>245</v>
      </c>
      <c r="M33" s="437">
        <f>兵庫県!M33-SUM('1韓国'!R33+'2ベトナム'!R33+'3中国'!R33+'4ネパール'!R33+'6インドネシア'!R33+'5フィリピン'!R33)</f>
        <v>240</v>
      </c>
      <c r="N33" s="437">
        <f>兵庫県!N33-SUM('1韓国'!S33+'2ベトナム'!S33+'3中国'!S33+'4ネパール'!S33+'6インドネシア'!S33+'5フィリピン'!S33)</f>
        <v>221</v>
      </c>
      <c r="O33" s="437">
        <f>兵庫県!O33-SUM('1韓国'!T33+'2ベトナム'!T33+'3中国'!T33+'4ネパール'!T33+'6インドネシア'!T33+'5フィリピン'!T33)</f>
        <v>238</v>
      </c>
      <c r="P33" s="437">
        <f>兵庫県!P33-SUM('1韓国'!U33+'2ベトナム'!U33+'3中国'!U33+'4ネパール'!U33+'6インドネシア'!U33+'5フィリピン'!U33)</f>
        <v>236</v>
      </c>
      <c r="Q33" s="437">
        <f>兵庫県!Q33-SUM('1韓国'!V33+'2ベトナム'!V33+'3中国'!V33+'4ネパール'!V33+'6インドネシア'!V33+'5フィリピン'!V33)</f>
        <v>195</v>
      </c>
      <c r="R33" s="437">
        <f>兵庫県!R33-SUM('1韓国'!W33+'2ベトナム'!W33+'3中国'!W33+'4ネパール'!W33+'6インドネシア'!W33+'5フィリピン'!W33)</f>
        <v>200</v>
      </c>
      <c r="S33" s="437">
        <f>兵庫県!S33-SUM('1韓国'!X33+'2ベトナム'!X33+'3中国'!X33+'4ネパール'!X33+'6インドネシア'!X33+'5フィリピン'!X33)</f>
        <v>209</v>
      </c>
      <c r="T33" s="437">
        <f>兵庫県!T33-SUM('1韓国'!Y33+'2ベトナム'!Y33+'3中国'!Y33+'4ネパール'!Y33+'6インドネシア'!Y33+'5フィリピン'!Y33)</f>
        <v>230</v>
      </c>
      <c r="U33" s="437">
        <f>兵庫県!U33-SUM('1韓国'!Z33+'2ベトナム'!Z33+'3中国'!Z33+'4ネパール'!Z33+'6インドネシア'!Z33+'5フィリピン'!Z33)</f>
        <v>257</v>
      </c>
      <c r="V33" s="437">
        <f>兵庫県!V33-SUM('1韓国'!AA33+'2ベトナム'!AA33+'3中国'!AA33+'4ネパール'!AA33+'6インドネシア'!AA33+'5フィリピン'!AA33)</f>
        <v>292</v>
      </c>
      <c r="W33" s="437">
        <f>兵庫県!W33-SUM('1韓国'!AB33+'2ベトナム'!AB33+'3中国'!AB33+'4ネパール'!AB33+'6インドネシア'!AB33+'5フィリピン'!AB33)</f>
        <v>308</v>
      </c>
      <c r="X33" s="437">
        <f>兵庫県!X33-SUM('1韓国'!AC33+'2ベトナム'!AC33+'3中国'!AC33+'4ネパール'!AC33+'6インドネシア'!AC33+'5フィリピン'!AC33)</f>
        <v>253</v>
      </c>
      <c r="Y33" s="437">
        <f>兵庫県!Y33-SUM('1韓国'!AD33+'2ベトナム'!AD33+'3中国'!AD33+'4ネパール'!AD33+'6インドネシア'!AD33+'5フィリピン'!AD33)</f>
        <v>315</v>
      </c>
      <c r="Z33" s="437">
        <f>兵庫県!Z33-SUM('1韓国'!AE33+'2ベトナム'!AE33+'3中国'!AE33+'4ネパール'!AE33+'6インドネシア'!AE33+'5フィリピン'!AE33)</f>
        <v>332</v>
      </c>
      <c r="AA33" s="437">
        <f>兵庫県!AA33-SUM('1韓国'!AF33+'2ベトナム'!AF33+'3中国'!AF33+'4ネパール'!AF33+'6インドネシア'!AF33+'5フィリピン'!AF33)</f>
        <v>315</v>
      </c>
      <c r="AB33" s="437">
        <f>兵庫県!AB33-SUM('1韓国'!AG33+'2ベトナム'!AG33+'3中国'!AG33+'4ネパール'!AG33+'6インドネシア'!AG33+'5フィリピン'!AG33)</f>
        <v>312</v>
      </c>
    </row>
    <row r="34" spans="1:28">
      <c r="A34" s="2" t="s">
        <v>77</v>
      </c>
      <c r="B34" s="1" t="s">
        <v>24</v>
      </c>
      <c r="H34" s="437">
        <f>兵庫県!H34-SUM('1韓国'!M34+'2ベトナム'!M34+'3中国'!M34+'4ネパール'!M34+'6インドネシア'!M34+'5フィリピン'!M34)</f>
        <v>14</v>
      </c>
      <c r="I34" s="437">
        <f>兵庫県!I34-SUM('1韓国'!N34+'2ベトナム'!N34+'3中国'!N34+'4ネパール'!N34+'6インドネシア'!N34+'5フィリピン'!N34)</f>
        <v>13</v>
      </c>
      <c r="J34" s="437">
        <f>兵庫県!J34-SUM('1韓国'!O34+'2ベトナム'!O34+'3中国'!O34+'4ネパール'!O34+'6インドネシア'!O34+'5フィリピン'!O34)</f>
        <v>10</v>
      </c>
      <c r="K34" s="437">
        <f>兵庫県!K34-SUM('1韓国'!P34+'2ベトナム'!P34+'3中国'!P34+'4ネパール'!P34+'6インドネシア'!P34+'5フィリピン'!P34)</f>
        <v>10</v>
      </c>
      <c r="L34" s="437">
        <f>兵庫県!L34-SUM('1韓国'!Q34+'2ベトナム'!Q34+'3中国'!Q34+'4ネパール'!Q34+'6インドネシア'!Q34+'5フィリピン'!Q34)</f>
        <v>10</v>
      </c>
      <c r="M34" s="437">
        <f>兵庫県!M34-SUM('1韓国'!R34+'2ベトナム'!R34+'3中国'!R34+'4ネパール'!R34+'6インドネシア'!R34+'5フィリピン'!R34)</f>
        <v>10</v>
      </c>
      <c r="N34" s="437">
        <f>兵庫県!N34-SUM('1韓国'!S34+'2ベトナム'!S34+'3中国'!S34+'4ネパール'!S34+'6インドネシア'!S34+'5フィリピン'!S34)</f>
        <v>8</v>
      </c>
      <c r="O34" s="437">
        <f>兵庫県!O34-SUM('1韓国'!T34+'2ベトナム'!T34+'3中国'!T34+'4ネパール'!T34+'6インドネシア'!T34+'5フィリピン'!T34)</f>
        <v>7</v>
      </c>
      <c r="P34" s="437">
        <f>兵庫県!P34-SUM('1韓国'!U34+'2ベトナム'!U34+'3中国'!U34+'4ネパール'!U34+'6インドネシア'!U34+'5フィリピン'!U34)</f>
        <v>5</v>
      </c>
      <c r="Q34" s="437">
        <f>兵庫県!Q34-SUM('1韓国'!V34+'2ベトナム'!V34+'3中国'!V34+'4ネパール'!V34+'6インドネシア'!V34+'5フィリピン'!V34)</f>
        <v>6</v>
      </c>
      <c r="R34" s="437">
        <f>兵庫県!R34-SUM('1韓国'!W34+'2ベトナム'!W34+'3中国'!W34+'4ネパール'!W34+'6インドネシア'!W34+'5フィリピン'!W34)</f>
        <v>6</v>
      </c>
      <c r="S34" s="437">
        <f>兵庫県!S34-SUM('1韓国'!X34+'2ベトナム'!X34+'3中国'!X34+'4ネパール'!X34+'6インドネシア'!X34+'5フィリピン'!X34)</f>
        <v>10</v>
      </c>
      <c r="T34" s="437">
        <f>兵庫県!T34-SUM('1韓国'!Y34+'2ベトナム'!Y34+'3中国'!Y34+'4ネパール'!Y34+'6インドネシア'!Y34+'5フィリピン'!Y34)</f>
        <v>13</v>
      </c>
      <c r="U34" s="437">
        <f>兵庫県!U34-SUM('1韓国'!Z34+'2ベトナム'!Z34+'3中国'!Z34+'4ネパール'!Z34+'6インドネシア'!Z34+'5フィリピン'!Z34)</f>
        <v>15</v>
      </c>
      <c r="V34" s="437">
        <f>兵庫県!V34-SUM('1韓国'!AA34+'2ベトナム'!AA34+'3中国'!AA34+'4ネパール'!AA34+'6インドネシア'!AA34+'5フィリピン'!AA34)</f>
        <v>16</v>
      </c>
      <c r="W34" s="437">
        <f>兵庫県!W34-SUM('1韓国'!AB34+'2ベトナム'!AB34+'3中国'!AB34+'4ネパール'!AB34+'6インドネシア'!AB34+'5フィリピン'!AB34)</f>
        <v>14</v>
      </c>
      <c r="X34" s="437">
        <f>兵庫県!X34-SUM('1韓国'!AC34+'2ベトナム'!AC34+'3中国'!AC34+'4ネパール'!AC34+'6インドネシア'!AC34+'5フィリピン'!AC34)</f>
        <v>19</v>
      </c>
      <c r="Y34" s="437">
        <f>兵庫県!Y34-SUM('1韓国'!AD34+'2ベトナム'!AD34+'3中国'!AD34+'4ネパール'!AD34+'6インドネシア'!AD34+'5フィリピン'!AD34)</f>
        <v>19</v>
      </c>
      <c r="Z34" s="437">
        <f>兵庫県!Z34-SUM('1韓国'!AE34+'2ベトナム'!AE34+'3中国'!AE34+'4ネパール'!AE34+'6インドネシア'!AE34+'5フィリピン'!AE34)</f>
        <v>22</v>
      </c>
      <c r="AA34" s="437">
        <f>兵庫県!AA34-SUM('1韓国'!AF34+'2ベトナム'!AF34+'3中国'!AF34+'4ネパール'!AF34+'6インドネシア'!AF34+'5フィリピン'!AF34)</f>
        <v>31</v>
      </c>
      <c r="AB34" s="437">
        <f>兵庫県!AB34-SUM('1韓国'!AG34+'2ベトナム'!AG34+'3中国'!AG34+'4ネパール'!AG34+'6インドネシア'!AG34+'5フィリピン'!AG34)</f>
        <v>38</v>
      </c>
    </row>
    <row r="35" spans="1:28">
      <c r="A35" s="2" t="s">
        <v>78</v>
      </c>
      <c r="B35" s="1" t="s">
        <v>25</v>
      </c>
      <c r="H35" s="437">
        <f>兵庫県!H35-SUM('1韓国'!M35+'2ベトナム'!M35+'3中国'!M35+'4ネパール'!M35+'6インドネシア'!M35+'5フィリピン'!M35)</f>
        <v>223</v>
      </c>
      <c r="I35" s="437">
        <f>兵庫県!I35-SUM('1韓国'!N35+'2ベトナム'!N35+'3中国'!N35+'4ネパール'!N35+'6インドネシア'!N35+'5フィリピン'!N35)</f>
        <v>197</v>
      </c>
      <c r="J35" s="437">
        <f>兵庫県!J35-SUM('1韓国'!O35+'2ベトナム'!O35+'3中国'!O35+'4ネパール'!O35+'6インドネシア'!O35+'5フィリピン'!O35)</f>
        <v>180</v>
      </c>
      <c r="K35" s="437">
        <f>兵庫県!K35-SUM('1韓国'!P35+'2ベトナム'!P35+'3中国'!P35+'4ネパール'!P35+'6インドネシア'!P35+'5フィリピン'!P35)</f>
        <v>174</v>
      </c>
      <c r="L35" s="437">
        <f>兵庫県!L35-SUM('1韓国'!Q35+'2ベトナム'!Q35+'3中国'!Q35+'4ネパール'!Q35+'6インドネシア'!Q35+'5フィリピン'!Q35)</f>
        <v>145</v>
      </c>
      <c r="M35" s="437">
        <f>兵庫県!M35-SUM('1韓国'!R35+'2ベトナム'!R35+'3中国'!R35+'4ネパール'!R35+'6インドネシア'!R35+'5フィリピン'!R35)</f>
        <v>141</v>
      </c>
      <c r="N35" s="437">
        <f>兵庫県!N35-SUM('1韓国'!S35+'2ベトナム'!S35+'3中国'!S35+'4ネパール'!S35+'6インドネシア'!S35+'5フィリピン'!S35)</f>
        <v>144</v>
      </c>
      <c r="O35" s="437">
        <f>兵庫県!O35-SUM('1韓国'!T35+'2ベトナム'!T35+'3中国'!T35+'4ネパール'!T35+'6インドネシア'!T35+'5フィリピン'!T35)</f>
        <v>148</v>
      </c>
      <c r="P35" s="437">
        <f>兵庫県!P35-SUM('1韓国'!U35+'2ベトナム'!U35+'3中国'!U35+'4ネパール'!U35+'6インドネシア'!U35+'5フィリピン'!U35)</f>
        <v>142</v>
      </c>
      <c r="Q35" s="437">
        <f>兵庫県!Q35-SUM('1韓国'!V35+'2ベトナム'!V35+'3中国'!V35+'4ネパール'!V35+'6インドネシア'!V35+'5フィリピン'!V35)</f>
        <v>151</v>
      </c>
      <c r="R35" s="437">
        <f>兵庫県!R35-SUM('1韓国'!W35+'2ベトナム'!W35+'3中国'!W35+'4ネパール'!W35+'6インドネシア'!W35+'5フィリピン'!W35)</f>
        <v>160</v>
      </c>
      <c r="S35" s="437">
        <f>兵庫県!S35-SUM('1韓国'!X35+'2ベトナム'!X35+'3中国'!X35+'4ネパール'!X35+'6インドネシア'!X35+'5フィリピン'!X35)</f>
        <v>166</v>
      </c>
      <c r="T35" s="437">
        <f>兵庫県!T35-SUM('1韓国'!Y35+'2ベトナム'!Y35+'3中国'!Y35+'4ネパール'!Y35+'6インドネシア'!Y35+'5フィリピン'!Y35)</f>
        <v>158</v>
      </c>
      <c r="U35" s="437">
        <f>兵庫県!U35-SUM('1韓国'!Z35+'2ベトナム'!Z35+'3中国'!Z35+'4ネパール'!Z35+'6インドネシア'!Z35+'5フィリピン'!Z35)</f>
        <v>169</v>
      </c>
      <c r="V35" s="437">
        <f>兵庫県!V35-SUM('1韓国'!AA35+'2ベトナム'!AA35+'3中国'!AA35+'4ネパール'!AA35+'6インドネシア'!AA35+'5フィリピン'!AA35)</f>
        <v>167</v>
      </c>
      <c r="W35" s="437">
        <f>兵庫県!W35-SUM('1韓国'!AB35+'2ベトナム'!AB35+'3中国'!AB35+'4ネパール'!AB35+'6インドネシア'!AB35+'5フィリピン'!AB35)</f>
        <v>167</v>
      </c>
      <c r="X35" s="437">
        <f>兵庫県!X35-SUM('1韓国'!AC35+'2ベトナム'!AC35+'3中国'!AC35+'4ネパール'!AC35+'6インドネシア'!AC35+'5フィリピン'!AC35)</f>
        <v>173</v>
      </c>
      <c r="Y35" s="437">
        <f>兵庫県!Y35-SUM('1韓国'!AD35+'2ベトナム'!AD35+'3中国'!AD35+'4ネパール'!AD35+'6インドネシア'!AD35+'5フィリピン'!AD35)</f>
        <v>231</v>
      </c>
      <c r="Z35" s="437">
        <f>兵庫県!Z35-SUM('1韓国'!AE35+'2ベトナム'!AE35+'3中国'!AE35+'4ネパール'!AE35+'6インドネシア'!AE35+'5フィリピン'!AE35)</f>
        <v>275</v>
      </c>
      <c r="AA35" s="437">
        <f>兵庫県!AA35-SUM('1韓国'!AF35+'2ベトナム'!AF35+'3中国'!AF35+'4ネパール'!AF35+'6インドネシア'!AF35+'5フィリピン'!AF35)</f>
        <v>299</v>
      </c>
      <c r="AB35" s="437">
        <f>兵庫県!AB35-SUM('1韓国'!AG35+'2ベトナム'!AG35+'3中国'!AG35+'4ネパール'!AG35+'6インドネシア'!AG35+'5フィリピン'!AG35)</f>
        <v>294</v>
      </c>
    </row>
    <row r="36" spans="1:28">
      <c r="A36" s="2" t="s">
        <v>79</v>
      </c>
      <c r="B36" s="1" t="s">
        <v>26</v>
      </c>
      <c r="H36" s="437">
        <f>兵庫県!H36-SUM('1韓国'!M36+'2ベトナム'!M36+'3中国'!M36+'4ネパール'!M36+'6インドネシア'!M36+'5フィリピン'!M36)</f>
        <v>67</v>
      </c>
      <c r="I36" s="437">
        <f>兵庫県!I36-SUM('1韓国'!N36+'2ベトナム'!N36+'3中国'!N36+'4ネパール'!N36+'6インドネシア'!N36+'5フィリピン'!N36)</f>
        <v>75</v>
      </c>
      <c r="J36" s="437">
        <f>兵庫県!J36-SUM('1韓国'!O36+'2ベトナム'!O36+'3中国'!O36+'4ネパール'!O36+'6インドネシア'!O36+'5フィリピン'!O36)</f>
        <v>72</v>
      </c>
      <c r="K36" s="437">
        <f>兵庫県!K36-SUM('1韓国'!P36+'2ベトナム'!P36+'3中国'!P36+'4ネパール'!P36+'6インドネシア'!P36+'5フィリピン'!P36)</f>
        <v>70</v>
      </c>
      <c r="L36" s="437">
        <f>兵庫県!L36-SUM('1韓国'!Q36+'2ベトナム'!Q36+'3中国'!Q36+'4ネパール'!Q36+'6インドネシア'!Q36+'5フィリピン'!Q36)</f>
        <v>70</v>
      </c>
      <c r="M36" s="437">
        <f>兵庫県!M36-SUM('1韓国'!R36+'2ベトナム'!R36+'3中国'!R36+'4ネパール'!R36+'6インドネシア'!R36+'5フィリピン'!R36)</f>
        <v>64</v>
      </c>
      <c r="N36" s="437">
        <f>兵庫県!N36-SUM('1韓国'!S36+'2ベトナム'!S36+'3中国'!S36+'4ネパール'!S36+'6インドネシア'!S36+'5フィリピン'!S36)</f>
        <v>63</v>
      </c>
      <c r="O36" s="437">
        <f>兵庫県!O36-SUM('1韓国'!T36+'2ベトナム'!T36+'3中国'!T36+'4ネパール'!T36+'6インドネシア'!T36+'5フィリピン'!T36)</f>
        <v>51</v>
      </c>
      <c r="P36" s="437">
        <f>兵庫県!P36-SUM('1韓国'!U36+'2ベトナム'!U36+'3中国'!U36+'4ネパール'!U36+'6インドネシア'!U36+'5フィリピン'!U36)</f>
        <v>49</v>
      </c>
      <c r="Q36" s="437">
        <f>兵庫県!Q36-SUM('1韓国'!V36+'2ベトナム'!V36+'3中国'!V36+'4ネパール'!V36+'6インドネシア'!V36+'5フィリピン'!V36)</f>
        <v>42</v>
      </c>
      <c r="R36" s="437">
        <f>兵庫県!R36-SUM('1韓国'!W36+'2ベトナム'!W36+'3中国'!W36+'4ネパール'!W36+'6インドネシア'!W36+'5フィリピン'!W36)</f>
        <v>45</v>
      </c>
      <c r="S36" s="437">
        <f>兵庫県!S36-SUM('1韓国'!X36+'2ベトナム'!X36+'3中国'!X36+'4ネパール'!X36+'6インドネシア'!X36+'5フィリピン'!X36)</f>
        <v>59</v>
      </c>
      <c r="T36" s="437">
        <f>兵庫県!T36-SUM('1韓国'!Y36+'2ベトナム'!Y36+'3中国'!Y36+'4ネパール'!Y36+'6インドネシア'!Y36+'5フィリピン'!Y36)</f>
        <v>52</v>
      </c>
      <c r="U36" s="437">
        <f>兵庫県!U36-SUM('1韓国'!Z36+'2ベトナム'!Z36+'3中国'!Z36+'4ネパール'!Z36+'6インドネシア'!Z36+'5フィリピン'!Z36)</f>
        <v>67</v>
      </c>
      <c r="V36" s="437">
        <f>兵庫県!V36-SUM('1韓国'!AA36+'2ベトナム'!AA36+'3中国'!AA36+'4ネパール'!AA36+'6インドネシア'!AA36+'5フィリピン'!AA36)</f>
        <v>84</v>
      </c>
      <c r="W36" s="437">
        <f>兵庫県!W36-SUM('1韓国'!AB36+'2ベトナム'!AB36+'3中国'!AB36+'4ネパール'!AB36+'6インドネシア'!AB36+'5フィリピン'!AB36)</f>
        <v>82</v>
      </c>
      <c r="X36" s="437">
        <f>兵庫県!X36-SUM('1韓国'!AC36+'2ベトナム'!AC36+'3中国'!AC36+'4ネパール'!AC36+'6インドネシア'!AC36+'5フィリピン'!AC36)</f>
        <v>72</v>
      </c>
      <c r="Y36" s="437">
        <f>兵庫県!Y36-SUM('1韓国'!AD36+'2ベトナム'!AD36+'3中国'!AD36+'4ネパール'!AD36+'6インドネシア'!AD36+'5フィリピン'!AD36)</f>
        <v>77</v>
      </c>
      <c r="Z36" s="437">
        <f>兵庫県!Z36-SUM('1韓国'!AE36+'2ベトナム'!AE36+'3中国'!AE36+'4ネパール'!AE36+'6インドネシア'!AE36+'5フィリピン'!AE36)</f>
        <v>101</v>
      </c>
      <c r="AA36" s="437">
        <f>兵庫県!AA36-SUM('1韓国'!AF36+'2ベトナム'!AF36+'3中国'!AF36+'4ネパール'!AF36+'6インドネシア'!AF36+'5フィリピン'!AF36)</f>
        <v>105</v>
      </c>
      <c r="AB36" s="437">
        <f>兵庫県!AB36-SUM('1韓国'!AG36+'2ベトナム'!AG36+'3中国'!AG36+'4ネパール'!AG36+'6インドネシア'!AG36+'5フィリピン'!AG36)</f>
        <v>116</v>
      </c>
    </row>
    <row r="37" spans="1:28">
      <c r="A37" s="2" t="s">
        <v>80</v>
      </c>
      <c r="B37" s="1" t="s">
        <v>27</v>
      </c>
      <c r="H37" s="437">
        <f>兵庫県!H37-SUM('1韓国'!M37+'2ベトナム'!M37+'3中国'!M37+'4ネパール'!M37+'6インドネシア'!M37+'5フィリピン'!M37)</f>
        <v>67</v>
      </c>
      <c r="I37" s="437">
        <f>兵庫県!I37-SUM('1韓国'!N37+'2ベトナム'!N37+'3中国'!N37+'4ネパール'!N37+'6インドネシア'!N37+'5フィリピン'!N37)</f>
        <v>64</v>
      </c>
      <c r="J37" s="437">
        <f>兵庫県!J37-SUM('1韓国'!O37+'2ベトナム'!O37+'3中国'!O37+'4ネパール'!O37+'6インドネシア'!O37+'5フィリピン'!O37)</f>
        <v>64</v>
      </c>
      <c r="K37" s="437">
        <f>兵庫県!K37-SUM('1韓国'!P37+'2ベトナム'!P37+'3中国'!P37+'4ネパール'!P37+'6インドネシア'!P37+'5フィリピン'!P37)</f>
        <v>84</v>
      </c>
      <c r="L37" s="437">
        <f>兵庫県!L37-SUM('1韓国'!Q37+'2ベトナム'!Q37+'3中国'!Q37+'4ネパール'!Q37+'6インドネシア'!Q37+'5フィリピン'!Q37)</f>
        <v>78</v>
      </c>
      <c r="M37" s="437">
        <f>兵庫県!M37-SUM('1韓国'!R37+'2ベトナム'!R37+'3中国'!R37+'4ネパール'!R37+'6インドネシア'!R37+'5フィリピン'!R37)</f>
        <v>70</v>
      </c>
      <c r="N37" s="437">
        <f>兵庫県!N37-SUM('1韓国'!S37+'2ベトナム'!S37+'3中国'!S37+'4ネパール'!S37+'6インドネシア'!S37+'5フィリピン'!S37)</f>
        <v>60</v>
      </c>
      <c r="O37" s="437">
        <f>兵庫県!O37-SUM('1韓国'!T37+'2ベトナム'!T37+'3中国'!T37+'4ネパール'!T37+'6インドネシア'!T37+'5フィリピン'!T37)</f>
        <v>57</v>
      </c>
      <c r="P37" s="437">
        <f>兵庫県!P37-SUM('1韓国'!U37+'2ベトナム'!U37+'3中国'!U37+'4ネパール'!U37+'6インドネシア'!U37+'5フィリピン'!U37)</f>
        <v>49</v>
      </c>
      <c r="Q37" s="437">
        <f>兵庫県!Q37-SUM('1韓国'!V37+'2ベトナム'!V37+'3中国'!V37+'4ネパール'!V37+'6インドネシア'!V37+'5フィリピン'!V37)</f>
        <v>31</v>
      </c>
      <c r="R37" s="437">
        <f>兵庫県!R37-SUM('1韓国'!W37+'2ベトナム'!W37+'3中国'!W37+'4ネパール'!W37+'6インドネシア'!W37+'5フィリピン'!W37)</f>
        <v>53</v>
      </c>
      <c r="S37" s="437">
        <f>兵庫県!S37-SUM('1韓国'!X37+'2ベトナム'!X37+'3中国'!X37+'4ネパール'!X37+'6インドネシア'!X37+'5フィリピン'!X37)</f>
        <v>50</v>
      </c>
      <c r="T37" s="437">
        <f>兵庫県!T37-SUM('1韓国'!Y37+'2ベトナム'!Y37+'3中国'!Y37+'4ネパール'!Y37+'6インドネシア'!Y37+'5フィリピン'!Y37)</f>
        <v>43</v>
      </c>
      <c r="U37" s="437">
        <f>兵庫県!U37-SUM('1韓国'!Z37+'2ベトナム'!Z37+'3中国'!Z37+'4ネパール'!Z37+'6インドネシア'!Z37+'5フィリピン'!Z37)</f>
        <v>48</v>
      </c>
      <c r="V37" s="437">
        <f>兵庫県!V37-SUM('1韓国'!AA37+'2ベトナム'!AA37+'3中国'!AA37+'4ネパール'!AA37+'6インドネシア'!AA37+'5フィリピン'!AA37)</f>
        <v>61</v>
      </c>
      <c r="W37" s="437">
        <f>兵庫県!W37-SUM('1韓国'!AB37+'2ベトナム'!AB37+'3中国'!AB37+'4ネパール'!AB37+'6インドネシア'!AB37+'5フィリピン'!AB37)</f>
        <v>48</v>
      </c>
      <c r="X37" s="437">
        <f>兵庫県!X37-SUM('1韓国'!AC37+'2ベトナム'!AC37+'3中国'!AC37+'4ネパール'!AC37+'6インドネシア'!AC37+'5フィリピン'!AC37)</f>
        <v>47</v>
      </c>
      <c r="Y37" s="437">
        <f>兵庫県!Y37-SUM('1韓国'!AD37+'2ベトナム'!AD37+'3中国'!AD37+'4ネパール'!AD37+'6インドネシア'!AD37+'5フィリピン'!AD37)</f>
        <v>53</v>
      </c>
      <c r="Z37" s="437">
        <f>兵庫県!Z37-SUM('1韓国'!AE37+'2ベトナム'!AE37+'3中国'!AE37+'4ネパール'!AE37+'6インドネシア'!AE37+'5フィリピン'!AE37)</f>
        <v>54</v>
      </c>
      <c r="AA37" s="437">
        <f>兵庫県!AA37-SUM('1韓国'!AF37+'2ベトナム'!AF37+'3中国'!AF37+'4ネパール'!AF37+'6インドネシア'!AF37+'5フィリピン'!AF37)</f>
        <v>49</v>
      </c>
      <c r="AB37" s="437">
        <f>兵庫県!AB37-SUM('1韓国'!AG37+'2ベトナム'!AG37+'3中国'!AG37+'4ネパール'!AG37+'6インドネシア'!AG37+'5フィリピン'!AG37)</f>
        <v>47</v>
      </c>
    </row>
    <row r="38" spans="1:28">
      <c r="A38" s="2" t="s">
        <v>81</v>
      </c>
      <c r="B38" s="1" t="s">
        <v>28</v>
      </c>
      <c r="H38" s="437">
        <f>兵庫県!H38-SUM('1韓国'!M38+'2ベトナム'!M38+'3中国'!M38+'4ネパール'!M38+'6インドネシア'!M38+'5フィリピン'!M38)</f>
        <v>44</v>
      </c>
      <c r="I38" s="437">
        <f>兵庫県!I38-SUM('1韓国'!N38+'2ベトナム'!N38+'3中国'!N38+'4ネパール'!N38+'6インドネシア'!N38+'5フィリピン'!N38)</f>
        <v>42</v>
      </c>
      <c r="J38" s="437">
        <f>兵庫県!J38-SUM('1韓国'!O38+'2ベトナム'!O38+'3中国'!O38+'4ネパール'!O38+'6インドネシア'!O38+'5フィリピン'!O38)</f>
        <v>44</v>
      </c>
      <c r="K38" s="437">
        <f>兵庫県!K38-SUM('1韓国'!P38+'2ベトナム'!P38+'3中国'!P38+'4ネパール'!P38+'6インドネシア'!P38+'5フィリピン'!P38)</f>
        <v>48</v>
      </c>
      <c r="L38" s="437">
        <f>兵庫県!L38-SUM('1韓国'!Q38+'2ベトナム'!Q38+'3中国'!Q38+'4ネパール'!Q38+'6インドネシア'!Q38+'5フィリピン'!Q38)</f>
        <v>55</v>
      </c>
      <c r="M38" s="437">
        <f>兵庫県!M38-SUM('1韓国'!R38+'2ベトナム'!R38+'3中国'!R38+'4ネパール'!R38+'6インドネシア'!R38+'5フィリピン'!R38)</f>
        <v>49</v>
      </c>
      <c r="N38" s="437">
        <f>兵庫県!N38-SUM('1韓国'!S38+'2ベトナム'!S38+'3中国'!S38+'4ネパール'!S38+'6インドネシア'!S38+'5フィリピン'!S38)</f>
        <v>38</v>
      </c>
      <c r="O38" s="437">
        <f>兵庫県!O38-SUM('1韓国'!T38+'2ベトナム'!T38+'3中国'!T38+'4ネパール'!T38+'6インドネシア'!T38+'5フィリピン'!T38)</f>
        <v>41</v>
      </c>
      <c r="P38" s="437">
        <f>兵庫県!P38-SUM('1韓国'!U38+'2ベトナム'!U38+'3中国'!U38+'4ネパール'!U38+'6インドネシア'!U38+'5フィリピン'!U38)</f>
        <v>36</v>
      </c>
      <c r="Q38" s="437">
        <f>兵庫県!Q38-SUM('1韓国'!V38+'2ベトナム'!V38+'3中国'!V38+'4ネパール'!V38+'6インドネシア'!V38+'5フィリピン'!V38)</f>
        <v>41</v>
      </c>
      <c r="R38" s="437">
        <f>兵庫県!R38-SUM('1韓国'!W38+'2ベトナム'!W38+'3中国'!W38+'4ネパール'!W38+'6インドネシア'!W38+'5フィリピン'!W38)</f>
        <v>57</v>
      </c>
      <c r="S38" s="437">
        <f>兵庫県!S38-SUM('1韓国'!X38+'2ベトナム'!X38+'3中国'!X38+'4ネパール'!X38+'6インドネシア'!X38+'5フィリピン'!X38)</f>
        <v>54</v>
      </c>
      <c r="T38" s="437">
        <f>兵庫県!T38-SUM('1韓国'!Y38+'2ベトナム'!Y38+'3中国'!Y38+'4ネパール'!Y38+'6インドネシア'!Y38+'5フィリピン'!Y38)</f>
        <v>95</v>
      </c>
      <c r="U38" s="437">
        <f>兵庫県!U38-SUM('1韓国'!Z38+'2ベトナム'!Z38+'3中国'!Z38+'4ネパール'!Z38+'6インドネシア'!Z38+'5フィリピン'!Z38)</f>
        <v>83</v>
      </c>
      <c r="V38" s="437">
        <f>兵庫県!V38-SUM('1韓国'!AA38+'2ベトナム'!AA38+'3中国'!AA38+'4ネパール'!AA38+'6インドネシア'!AA38+'5フィリピン'!AA38)</f>
        <v>112</v>
      </c>
      <c r="W38" s="437">
        <f>兵庫県!W38-SUM('1韓国'!AB38+'2ベトナム'!AB38+'3中国'!AB38+'4ネパール'!AB38+'6インドネシア'!AB38+'5フィリピン'!AB38)</f>
        <v>103</v>
      </c>
      <c r="X38" s="437">
        <f>兵庫県!X38-SUM('1韓国'!AC38+'2ベトナム'!AC38+'3中国'!AC38+'4ネパール'!AC38+'6インドネシア'!AC38+'5フィリピン'!AC38)</f>
        <v>98</v>
      </c>
      <c r="Y38" s="437">
        <f>兵庫県!Y38-SUM('1韓国'!AD38+'2ベトナム'!AD38+'3中国'!AD38+'4ネパール'!AD38+'6インドネシア'!AD38+'5フィリピン'!AD38)</f>
        <v>161</v>
      </c>
      <c r="Z38" s="437">
        <f>兵庫県!Z38-SUM('1韓国'!AE38+'2ベトナム'!AE38+'3中国'!AE38+'4ネパール'!AE38+'6インドネシア'!AE38+'5フィリピン'!AE38)</f>
        <v>254</v>
      </c>
      <c r="AA38" s="437">
        <f>兵庫県!AA38-SUM('1韓国'!AF38+'2ベトナム'!AF38+'3中国'!AF38+'4ネパール'!AF38+'6インドネシア'!AF38+'5フィリピン'!AF38)</f>
        <v>311</v>
      </c>
      <c r="AB38" s="437">
        <f>兵庫県!AB38-SUM('1韓国'!AG38+'2ベトナム'!AG38+'3中国'!AG38+'4ネパール'!AG38+'6インドネシア'!AG38+'5フィリピン'!AG38)</f>
        <v>305</v>
      </c>
    </row>
    <row r="39" spans="1:28">
      <c r="A39" s="2" t="s">
        <v>82</v>
      </c>
      <c r="B39" s="1" t="s">
        <v>29</v>
      </c>
      <c r="H39" s="437">
        <f>兵庫県!H39-SUM('1韓国'!M39+'2ベトナム'!M39+'3中国'!M39+'4ネパール'!M39+'6インドネシア'!M39+'5フィリピン'!M39)</f>
        <v>49</v>
      </c>
      <c r="I39" s="437">
        <f>兵庫県!I39-SUM('1韓国'!N39+'2ベトナム'!N39+'3中国'!N39+'4ネパール'!N39+'6インドネシア'!N39+'5フィリピン'!N39)</f>
        <v>50</v>
      </c>
      <c r="J39" s="437">
        <f>兵庫県!J39-SUM('1韓国'!O39+'2ベトナム'!O39+'3中国'!O39+'4ネパール'!O39+'6インドネシア'!O39+'5フィリピン'!O39)</f>
        <v>41</v>
      </c>
      <c r="K39" s="437">
        <f>兵庫県!K39-SUM('1韓国'!P39+'2ベトナム'!P39+'3中国'!P39+'4ネパール'!P39+'6インドネシア'!P39+'5フィリピン'!P39)</f>
        <v>36</v>
      </c>
      <c r="L39" s="437">
        <f>兵庫県!L39-SUM('1韓国'!Q39+'2ベトナム'!Q39+'3中国'!Q39+'4ネパール'!Q39+'6インドネシア'!Q39+'5フィリピン'!Q39)</f>
        <v>45</v>
      </c>
      <c r="M39" s="437">
        <f>兵庫県!M39-SUM('1韓国'!R39+'2ベトナム'!R39+'3中国'!R39+'4ネパール'!R39+'6インドネシア'!R39+'5フィリピン'!R39)</f>
        <v>39</v>
      </c>
      <c r="N39" s="437">
        <f>兵庫県!N39-SUM('1韓国'!S39+'2ベトナム'!S39+'3中国'!S39+'4ネパール'!S39+'6インドネシア'!S39+'5フィリピン'!S39)</f>
        <v>53</v>
      </c>
      <c r="O39" s="437">
        <f>兵庫県!O39-SUM('1韓国'!T39+'2ベトナム'!T39+'3中国'!T39+'4ネパール'!T39+'6インドネシア'!T39+'5フィリピン'!T39)</f>
        <v>32</v>
      </c>
      <c r="P39" s="437">
        <f>兵庫県!P39-SUM('1韓国'!U39+'2ベトナム'!U39+'3中国'!U39+'4ネパール'!U39+'6インドネシア'!U39+'5フィリピン'!U39)</f>
        <v>34</v>
      </c>
      <c r="Q39" s="437">
        <f>兵庫県!Q39-SUM('1韓国'!V39+'2ベトナム'!V39+'3中国'!V39+'4ネパール'!V39+'6インドネシア'!V39+'5フィリピン'!V39)</f>
        <v>39</v>
      </c>
      <c r="R39" s="437">
        <f>兵庫県!R39-SUM('1韓国'!W39+'2ベトナム'!W39+'3中国'!W39+'4ネパール'!W39+'6インドネシア'!W39+'5フィリピン'!W39)</f>
        <v>41</v>
      </c>
      <c r="S39" s="437">
        <f>兵庫県!S39-SUM('1韓国'!X39+'2ベトナム'!X39+'3中国'!X39+'4ネパール'!X39+'6インドネシア'!X39+'5フィリピン'!X39)</f>
        <v>47</v>
      </c>
      <c r="T39" s="437">
        <f>兵庫県!T39-SUM('1韓国'!Y39+'2ベトナム'!Y39+'3中国'!Y39+'4ネパール'!Y39+'6インドネシア'!Y39+'5フィリピン'!Y39)</f>
        <v>44</v>
      </c>
      <c r="U39" s="437">
        <f>兵庫県!U39-SUM('1韓国'!Z39+'2ベトナム'!Z39+'3中国'!Z39+'4ネパール'!Z39+'6インドネシア'!Z39+'5フィリピン'!Z39)</f>
        <v>57</v>
      </c>
      <c r="V39" s="437">
        <f>兵庫県!V39-SUM('1韓国'!AA39+'2ベトナム'!AA39+'3中国'!AA39+'4ネパール'!AA39+'6インドネシア'!AA39+'5フィリピン'!AA39)</f>
        <v>68</v>
      </c>
      <c r="W39" s="437">
        <f>兵庫県!W39-SUM('1韓国'!AB39+'2ベトナム'!AB39+'3中国'!AB39+'4ネパール'!AB39+'6インドネシア'!AB39+'5フィリピン'!AB39)</f>
        <v>63</v>
      </c>
      <c r="X39" s="437">
        <f>兵庫県!X39-SUM('1韓国'!AC39+'2ベトナム'!AC39+'3中国'!AC39+'4ネパール'!AC39+'6インドネシア'!AC39+'5フィリピン'!AC39)</f>
        <v>56</v>
      </c>
      <c r="Y39" s="437">
        <f>兵庫県!Y39-SUM('1韓国'!AD39+'2ベトナム'!AD39+'3中国'!AD39+'4ネパール'!AD39+'6インドネシア'!AD39+'5フィリピン'!AD39)</f>
        <v>69</v>
      </c>
      <c r="Z39" s="437">
        <f>兵庫県!Z39-SUM('1韓国'!AE39+'2ベトナム'!AE39+'3中国'!AE39+'4ネパール'!AE39+'6インドネシア'!AE39+'5フィリピン'!AE39)</f>
        <v>94</v>
      </c>
      <c r="AA39" s="437">
        <f>兵庫県!AA39-SUM('1韓国'!AF39+'2ベトナム'!AF39+'3中国'!AF39+'4ネパール'!AF39+'6インドネシア'!AF39+'5フィリピン'!AF39)</f>
        <v>85</v>
      </c>
      <c r="AB39" s="437">
        <f>兵庫県!AB39-SUM('1韓国'!AG39+'2ベトナム'!AG39+'3中国'!AG39+'4ネパール'!AG39+'6インドネシア'!AG39+'5フィリピン'!AG39)</f>
        <v>75</v>
      </c>
    </row>
    <row r="40" spans="1:28">
      <c r="A40" s="2" t="s">
        <v>83</v>
      </c>
      <c r="B40" s="1" t="s">
        <v>30</v>
      </c>
      <c r="H40" s="437">
        <f>兵庫県!H40-SUM('1韓国'!M40+'2ベトナム'!M40+'3中国'!M40+'4ネパール'!M40+'6インドネシア'!M40+'5フィリピン'!M40)</f>
        <v>129</v>
      </c>
      <c r="I40" s="437">
        <f>兵庫県!I40-SUM('1韓国'!N40+'2ベトナム'!N40+'3中国'!N40+'4ネパール'!N40+'6インドネシア'!N40+'5フィリピン'!N40)</f>
        <v>97</v>
      </c>
      <c r="J40" s="437">
        <f>兵庫県!J40-SUM('1韓国'!O40+'2ベトナム'!O40+'3中国'!O40+'4ネパール'!O40+'6インドネシア'!O40+'5フィリピン'!O40)</f>
        <v>104</v>
      </c>
      <c r="K40" s="437">
        <f>兵庫県!K40-SUM('1韓国'!P40+'2ベトナム'!P40+'3中国'!P40+'4ネパール'!P40+'6インドネシア'!P40+'5フィリピン'!P40)</f>
        <v>108</v>
      </c>
      <c r="L40" s="437">
        <f>兵庫県!L40-SUM('1韓国'!Q40+'2ベトナム'!Q40+'3中国'!Q40+'4ネパール'!Q40+'6インドネシア'!Q40+'5フィリピン'!Q40)</f>
        <v>115</v>
      </c>
      <c r="M40" s="437">
        <f>兵庫県!M40-SUM('1韓国'!R40+'2ベトナム'!R40+'3中国'!R40+'4ネパール'!R40+'6インドネシア'!R40+'5フィリピン'!R40)</f>
        <v>99</v>
      </c>
      <c r="N40" s="437">
        <f>兵庫県!N40-SUM('1韓国'!S40+'2ベトナム'!S40+'3中国'!S40+'4ネパール'!S40+'6インドネシア'!S40+'5フィリピン'!S40)</f>
        <v>123</v>
      </c>
      <c r="O40" s="437">
        <f>兵庫県!O40-SUM('1韓国'!T40+'2ベトナム'!T40+'3中国'!T40+'4ネパール'!T40+'6インドネシア'!T40+'5フィリピン'!T40)</f>
        <v>92</v>
      </c>
      <c r="P40" s="437">
        <f>兵庫県!P40-SUM('1韓国'!U40+'2ベトナム'!U40+'3中国'!U40+'4ネパール'!U40+'6インドネシア'!U40+'5フィリピン'!U40)</f>
        <v>85</v>
      </c>
      <c r="Q40" s="437">
        <f>兵庫県!Q40-SUM('1韓国'!V40+'2ベトナム'!V40+'3中国'!V40+'4ネパール'!V40+'6インドネシア'!V40+'5フィリピン'!V40)</f>
        <v>104</v>
      </c>
      <c r="R40" s="437">
        <f>兵庫県!R40-SUM('1韓国'!W40+'2ベトナム'!W40+'3中国'!W40+'4ネパール'!W40+'6インドネシア'!W40+'5フィリピン'!W40)</f>
        <v>148</v>
      </c>
      <c r="S40" s="437">
        <f>兵庫県!S40-SUM('1韓国'!X40+'2ベトナム'!X40+'3中国'!X40+'4ネパール'!X40+'6インドネシア'!X40+'5フィリピン'!X40)</f>
        <v>229</v>
      </c>
      <c r="T40" s="437">
        <f>兵庫県!T40-SUM('1韓国'!Y40+'2ベトナム'!Y40+'3中国'!Y40+'4ネパール'!Y40+'6インドネシア'!Y40+'5フィリピン'!Y40)</f>
        <v>275</v>
      </c>
      <c r="U40" s="437">
        <f>兵庫県!U40-SUM('1韓国'!Z40+'2ベトナム'!Z40+'3中国'!Z40+'4ネパール'!Z40+'6インドネシア'!Z40+'5フィリピン'!Z40)</f>
        <v>219</v>
      </c>
      <c r="V40" s="437">
        <f>兵庫県!V40-SUM('1韓国'!AA40+'2ベトナム'!AA40+'3中国'!AA40+'4ネパール'!AA40+'6インドネシア'!AA40+'5フィリピン'!AA40)</f>
        <v>229</v>
      </c>
      <c r="W40" s="437">
        <f>兵庫県!W40-SUM('1韓国'!AB40+'2ベトナム'!AB40+'3中国'!AB40+'4ネパール'!AB40+'6インドネシア'!AB40+'5フィリピン'!AB40)</f>
        <v>301</v>
      </c>
      <c r="X40" s="437">
        <f>兵庫県!X40-SUM('1韓国'!AC40+'2ベトナム'!AC40+'3中国'!AC40+'4ネパール'!AC40+'6インドネシア'!AC40+'5フィリピン'!AC40)</f>
        <v>220</v>
      </c>
      <c r="Y40" s="437">
        <f>兵庫県!Y40-SUM('1韓国'!AD40+'2ベトナム'!AD40+'3中国'!AD40+'4ネパール'!AD40+'6インドネシア'!AD40+'5フィリピン'!AD40)</f>
        <v>218</v>
      </c>
      <c r="Z40" s="437">
        <f>兵庫県!Z40-SUM('1韓国'!AE40+'2ベトナム'!AE40+'3中国'!AE40+'4ネパール'!AE40+'6インドネシア'!AE40+'5フィリピン'!AE40)</f>
        <v>187</v>
      </c>
      <c r="AA40" s="437">
        <f>兵庫県!AA40-SUM('1韓国'!AF40+'2ベトナム'!AF40+'3中国'!AF40+'4ネパール'!AF40+'6インドネシア'!AF40+'5フィリピン'!AF40)</f>
        <v>205</v>
      </c>
      <c r="AB40" s="437">
        <f>兵庫県!AB40-SUM('1韓国'!AG40+'2ベトナム'!AG40+'3中国'!AG40+'4ネパール'!AG40+'6インドネシア'!AG40+'5フィリピン'!AG40)</f>
        <v>215</v>
      </c>
    </row>
    <row r="41" spans="1:28">
      <c r="A41" s="11" t="s">
        <v>84</v>
      </c>
      <c r="B41" s="13" t="s">
        <v>31</v>
      </c>
      <c r="C41" s="38"/>
      <c r="D41" s="38"/>
      <c r="E41" s="38"/>
      <c r="F41" s="38"/>
      <c r="G41" s="38"/>
      <c r="H41" s="439">
        <f>兵庫県!H41-SUM('1韓国'!M41+'2ベトナム'!M41+'3中国'!M41+'4ネパール'!M41+'6インドネシア'!M41+'5フィリピン'!M41)</f>
        <v>127</v>
      </c>
      <c r="I41" s="439">
        <f>兵庫県!I41-SUM('1韓国'!N41+'2ベトナム'!N41+'3中国'!N41+'4ネパール'!N41+'6インドネシア'!N41+'5フィリピン'!N41)</f>
        <v>131</v>
      </c>
      <c r="J41" s="439">
        <f>兵庫県!J41-SUM('1韓国'!O41+'2ベトナム'!O41+'3中国'!O41+'4ネパール'!O41+'6インドネシア'!O41+'5フィリピン'!O41)</f>
        <v>126</v>
      </c>
      <c r="K41" s="439">
        <f>兵庫県!K41-SUM('1韓国'!P41+'2ベトナム'!P41+'3中国'!P41+'4ネパール'!P41+'6インドネシア'!P41+'5フィリピン'!P41)</f>
        <v>128</v>
      </c>
      <c r="L41" s="439">
        <f>兵庫県!L41-SUM('1韓国'!Q41+'2ベトナム'!Q41+'3中国'!Q41+'4ネパール'!Q41+'6インドネシア'!Q41+'5フィリピン'!Q41)</f>
        <v>124</v>
      </c>
      <c r="M41" s="439">
        <f>兵庫県!M41-SUM('1韓国'!R41+'2ベトナム'!R41+'3中国'!R41+'4ネパール'!R41+'6インドネシア'!R41+'5フィリピン'!R41)</f>
        <v>122</v>
      </c>
      <c r="N41" s="439">
        <f>兵庫県!N41-SUM('1韓国'!S41+'2ベトナム'!S41+'3中国'!S41+'4ネパール'!S41+'6インドネシア'!S41+'5フィリピン'!S41)</f>
        <v>123</v>
      </c>
      <c r="O41" s="439">
        <f>兵庫県!O41-SUM('1韓国'!T41+'2ベトナム'!T41+'3中国'!T41+'4ネパール'!T41+'6インドネシア'!T41+'5フィリピン'!T41)</f>
        <v>128</v>
      </c>
      <c r="P41" s="439">
        <f>兵庫県!P41-SUM('1韓国'!U41+'2ベトナム'!U41+'3中国'!U41+'4ネパール'!U41+'6インドネシア'!U41+'5フィリピン'!U41)</f>
        <v>128</v>
      </c>
      <c r="Q41" s="439">
        <f>兵庫県!Q41-SUM('1韓国'!V41+'2ベトナム'!V41+'3中国'!V41+'4ネパール'!V41+'6インドネシア'!V41+'5フィリピン'!V41)</f>
        <v>109</v>
      </c>
      <c r="R41" s="439">
        <f>兵庫県!R41-SUM('1韓国'!W41+'2ベトナム'!W41+'3中国'!W41+'4ネパール'!W41+'6インドネシア'!W41+'5フィリピン'!W41)</f>
        <v>97</v>
      </c>
      <c r="S41" s="439">
        <f>兵庫県!S41-SUM('1韓国'!X41+'2ベトナム'!X41+'3中国'!X41+'4ネパール'!X41+'6インドネシア'!X41+'5フィリピン'!X41)</f>
        <v>93</v>
      </c>
      <c r="T41" s="439">
        <f>兵庫県!T41-SUM('1韓国'!Y41+'2ベトナム'!Y41+'3中国'!Y41+'4ネパール'!Y41+'6インドネシア'!Y41+'5フィリピン'!Y41)</f>
        <v>92</v>
      </c>
      <c r="U41" s="439">
        <f>兵庫県!U41-SUM('1韓国'!Z41+'2ベトナム'!Z41+'3中国'!Z41+'4ネパール'!Z41+'6インドネシア'!Z41+'5フィリピン'!Z41)</f>
        <v>103</v>
      </c>
      <c r="V41" s="439">
        <f>兵庫県!V41-SUM('1韓国'!AA41+'2ベトナム'!AA41+'3中国'!AA41+'4ネパール'!AA41+'6インドネシア'!AA41+'5フィリピン'!AA41)</f>
        <v>155</v>
      </c>
      <c r="W41" s="439">
        <f>兵庫県!W41-SUM('1韓国'!AB41+'2ベトナム'!AB41+'3中国'!AB41+'4ネパール'!AB41+'6インドネシア'!AB41+'5フィリピン'!AB41)</f>
        <v>154</v>
      </c>
      <c r="X41" s="439">
        <f>兵庫県!X41-SUM('1韓国'!AC41+'2ベトナム'!AC41+'3中国'!AC41+'4ネパール'!AC41+'6インドネシア'!AC41+'5フィリピン'!AC41)</f>
        <v>170</v>
      </c>
      <c r="Y41" s="439">
        <f>兵庫県!Y41-SUM('1韓国'!AD41+'2ベトナム'!AD41+'3中国'!AD41+'4ネパール'!AD41+'6インドネシア'!AD41+'5フィリピン'!AD41)</f>
        <v>193</v>
      </c>
      <c r="Z41" s="439">
        <f>兵庫県!Z41-SUM('1韓国'!AE41+'2ベトナム'!AE41+'3中国'!AE41+'4ネパール'!AE41+'6インドネシア'!AE41+'5フィリピン'!AE41)</f>
        <v>209</v>
      </c>
      <c r="AA41" s="439">
        <f>兵庫県!AA41-SUM('1韓国'!AF41+'2ベトナム'!AF41+'3中国'!AF41+'4ネパール'!AF41+'6インドネシア'!AF41+'5フィリピン'!AF41)</f>
        <v>232</v>
      </c>
      <c r="AB41" s="439">
        <f>兵庫県!AB41-SUM('1韓国'!AG41+'2ベトナム'!AG41+'3中国'!AG41+'4ネパール'!AG41+'6インドネシア'!AG41+'5フィリピン'!AG41)</f>
        <v>228</v>
      </c>
    </row>
    <row r="42" spans="1:28">
      <c r="A42" s="2" t="s">
        <v>85</v>
      </c>
      <c r="B42" s="1" t="s">
        <v>32</v>
      </c>
      <c r="H42" s="437">
        <f>兵庫県!H42-SUM('1韓国'!M42+'2ベトナム'!M42+'3中国'!M42+'4ネパール'!M42+'6インドネシア'!M42+'5フィリピン'!M42)</f>
        <v>27</v>
      </c>
      <c r="I42" s="437">
        <f>兵庫県!I42-SUM('1韓国'!N42+'2ベトナム'!N42+'3中国'!N42+'4ネパール'!N42+'6インドネシア'!N42+'5フィリピン'!N42)</f>
        <v>22</v>
      </c>
      <c r="J42" s="437">
        <f>兵庫県!J42-SUM('1韓国'!O42+'2ベトナム'!O42+'3中国'!O42+'4ネパール'!O42+'6インドネシア'!O42+'5フィリピン'!O42)</f>
        <v>35</v>
      </c>
      <c r="K42" s="437">
        <f>兵庫県!K42-SUM('1韓国'!P42+'2ベトナム'!P42+'3中国'!P42+'4ネパール'!P42+'6インドネシア'!P42+'5フィリピン'!P42)</f>
        <v>30</v>
      </c>
      <c r="L42" s="437">
        <f>兵庫県!L42-SUM('1韓国'!Q42+'2ベトナム'!Q42+'3中国'!Q42+'4ネパール'!Q42+'6インドネシア'!Q42+'5フィリピン'!Q42)</f>
        <v>29</v>
      </c>
      <c r="M42" s="437">
        <f>兵庫県!M42-SUM('1韓国'!R42+'2ベトナム'!R42+'3中国'!R42+'4ネパール'!R42+'6インドネシア'!R42+'5フィリピン'!R42)</f>
        <v>39</v>
      </c>
      <c r="N42" s="437">
        <f>兵庫県!N42-SUM('1韓国'!S42+'2ベトナム'!S42+'3中国'!S42+'4ネパール'!S42+'6インドネシア'!S42+'5フィリピン'!S42)</f>
        <v>39</v>
      </c>
      <c r="O42" s="437">
        <f>兵庫県!O42-SUM('1韓国'!T42+'2ベトナム'!T42+'3中国'!T42+'4ネパール'!T42+'6インドネシア'!T42+'5フィリピン'!T42)</f>
        <v>37</v>
      </c>
      <c r="P42" s="437">
        <f>兵庫県!P42-SUM('1韓国'!U42+'2ベトナム'!U42+'3中国'!U42+'4ネパール'!U42+'6インドネシア'!U42+'5フィリピン'!U42)</f>
        <v>29</v>
      </c>
      <c r="Q42" s="437">
        <f>兵庫県!Q42-SUM('1韓国'!V42+'2ベトナム'!V42+'3中国'!V42+'4ネパール'!V42+'6インドネシア'!V42+'5フィリピン'!V42)</f>
        <v>31</v>
      </c>
      <c r="R42" s="437">
        <f>兵庫県!R42-SUM('1韓国'!W42+'2ベトナム'!W42+'3中国'!W42+'4ネパール'!W42+'6インドネシア'!W42+'5フィリピン'!W42)</f>
        <v>38</v>
      </c>
      <c r="S42" s="437">
        <f>兵庫県!S42-SUM('1韓国'!X42+'2ベトナム'!X42+'3中国'!X42+'4ネパール'!X42+'6インドネシア'!X42+'5フィリピン'!X42)</f>
        <v>33</v>
      </c>
      <c r="T42" s="437">
        <f>兵庫県!T42-SUM('1韓国'!Y42+'2ベトナム'!Y42+'3中国'!Y42+'4ネパール'!Y42+'6インドネシア'!Y42+'5フィリピン'!Y42)</f>
        <v>34</v>
      </c>
      <c r="U42" s="437">
        <f>兵庫県!U42-SUM('1韓国'!Z42+'2ベトナム'!Z42+'3中国'!Z42+'4ネパール'!Z42+'6インドネシア'!Z42+'5フィリピン'!Z42)</f>
        <v>34</v>
      </c>
      <c r="V42" s="437">
        <f>兵庫県!V42-SUM('1韓国'!AA42+'2ベトナム'!AA42+'3中国'!AA42+'4ネパール'!AA42+'6インドネシア'!AA42+'5フィリピン'!AA42)</f>
        <v>40</v>
      </c>
      <c r="W42" s="437">
        <f>兵庫県!W42-SUM('1韓国'!AB42+'2ベトナム'!AB42+'3中国'!AB42+'4ネパール'!AB42+'6インドネシア'!AB42+'5フィリピン'!AB42)</f>
        <v>37</v>
      </c>
      <c r="X42" s="437">
        <f>兵庫県!X42-SUM('1韓国'!AC42+'2ベトナム'!AC42+'3中国'!AC42+'4ネパール'!AC42+'6インドネシア'!AC42+'5フィリピン'!AC42)</f>
        <v>32</v>
      </c>
      <c r="Y42" s="437">
        <f>兵庫県!Y42-SUM('1韓国'!AD42+'2ベトナム'!AD42+'3中国'!AD42+'4ネパール'!AD42+'6インドネシア'!AD42+'5フィリピン'!AD42)</f>
        <v>38</v>
      </c>
      <c r="Z42" s="437">
        <f>兵庫県!Z42-SUM('1韓国'!AE42+'2ベトナム'!AE42+'3中国'!AE42+'4ネパール'!AE42+'6インドネシア'!AE42+'5フィリピン'!AE42)</f>
        <v>40</v>
      </c>
      <c r="AA42" s="437">
        <f>兵庫県!AA42-SUM('1韓国'!AF42+'2ベトナム'!AF42+'3中国'!AF42+'4ネパール'!AF42+'6インドネシア'!AF42+'5フィリピン'!AF42)</f>
        <v>47</v>
      </c>
      <c r="AB42" s="437">
        <f>兵庫県!AB42-SUM('1韓国'!AG42+'2ベトナム'!AG42+'3中国'!AG42+'4ネパール'!AG42+'6インドネシア'!AG42+'5フィリピン'!AG42)</f>
        <v>53</v>
      </c>
    </row>
    <row r="43" spans="1:28">
      <c r="A43" s="2" t="s">
        <v>86</v>
      </c>
      <c r="B43" s="1" t="s">
        <v>33</v>
      </c>
      <c r="H43" s="437">
        <f>兵庫県!H43-SUM('1韓国'!M43+'2ベトナム'!M43+'3中国'!M43+'4ネパール'!M43+'6インドネシア'!M43+'5フィリピン'!M43)</f>
        <v>25</v>
      </c>
      <c r="I43" s="437">
        <f>兵庫県!I43-SUM('1韓国'!N43+'2ベトナム'!N43+'3中国'!N43+'4ネパール'!N43+'6インドネシア'!N43+'5フィリピン'!N43)</f>
        <v>24</v>
      </c>
      <c r="J43" s="437">
        <f>兵庫県!J43-SUM('1韓国'!O43+'2ベトナム'!O43+'3中国'!O43+'4ネパール'!O43+'6インドネシア'!O43+'5フィリピン'!O43)</f>
        <v>22</v>
      </c>
      <c r="K43" s="437">
        <f>兵庫県!K43-SUM('1韓国'!P43+'2ベトナム'!P43+'3中国'!P43+'4ネパール'!P43+'6インドネシア'!P43+'5フィリピン'!P43)</f>
        <v>26</v>
      </c>
      <c r="L43" s="437">
        <f>兵庫県!L43-SUM('1韓国'!Q43+'2ベトナム'!Q43+'3中国'!Q43+'4ネパール'!Q43+'6インドネシア'!Q43+'5フィリピン'!Q43)</f>
        <v>18</v>
      </c>
      <c r="M43" s="437">
        <f>兵庫県!M43-SUM('1韓国'!R43+'2ベトナム'!R43+'3中国'!R43+'4ネパール'!R43+'6インドネシア'!R43+'5フィリピン'!R43)</f>
        <v>29</v>
      </c>
      <c r="N43" s="437">
        <f>兵庫県!N43-SUM('1韓国'!S43+'2ベトナム'!S43+'3中国'!S43+'4ネパール'!S43+'6インドネシア'!S43+'5フィリピン'!S43)</f>
        <v>23</v>
      </c>
      <c r="O43" s="437">
        <f>兵庫県!O43-SUM('1韓国'!T43+'2ベトナム'!T43+'3中国'!T43+'4ネパール'!T43+'6インドネシア'!T43+'5フィリピン'!T43)</f>
        <v>15</v>
      </c>
      <c r="P43" s="437">
        <f>兵庫県!P43-SUM('1韓国'!U43+'2ベトナム'!U43+'3中国'!U43+'4ネパール'!U43+'6インドネシア'!U43+'5フィリピン'!U43)</f>
        <v>17</v>
      </c>
      <c r="Q43" s="437">
        <f>兵庫県!Q43-SUM('1韓国'!V43+'2ベトナム'!V43+'3中国'!V43+'4ネパール'!V43+'6インドネシア'!V43+'5フィリピン'!V43)</f>
        <v>8</v>
      </c>
      <c r="R43" s="437">
        <f>兵庫県!R43-SUM('1韓国'!W43+'2ベトナム'!W43+'3中国'!W43+'4ネパール'!W43+'6インドネシア'!W43+'5フィリピン'!W43)</f>
        <v>9</v>
      </c>
      <c r="S43" s="437">
        <f>兵庫県!S43-SUM('1韓国'!X43+'2ベトナム'!X43+'3中国'!X43+'4ネパール'!X43+'6インドネシア'!X43+'5フィリピン'!X43)</f>
        <v>4</v>
      </c>
      <c r="T43" s="437">
        <f>兵庫県!T43-SUM('1韓国'!Y43+'2ベトナム'!Y43+'3中国'!Y43+'4ネパール'!Y43+'6インドネシア'!Y43+'5フィリピン'!Y43)</f>
        <v>5</v>
      </c>
      <c r="U43" s="437">
        <f>兵庫県!U43-SUM('1韓国'!Z43+'2ベトナム'!Z43+'3中国'!Z43+'4ネパール'!Z43+'6インドネシア'!Z43+'5フィリピン'!Z43)</f>
        <v>3</v>
      </c>
      <c r="V43" s="437">
        <f>兵庫県!V43-SUM('1韓国'!AA43+'2ベトナム'!AA43+'3中国'!AA43+'4ネパール'!AA43+'6インドネシア'!AA43+'5フィリピン'!AA43)</f>
        <v>12</v>
      </c>
      <c r="W43" s="437">
        <f>兵庫県!W43-SUM('1韓国'!AB43+'2ベトナム'!AB43+'3中国'!AB43+'4ネパール'!AB43+'6インドネシア'!AB43+'5フィリピン'!AB43)</f>
        <v>14</v>
      </c>
      <c r="X43" s="437">
        <f>兵庫県!X43-SUM('1韓国'!AC43+'2ベトナム'!AC43+'3中国'!AC43+'4ネパール'!AC43+'6インドネシア'!AC43+'5フィリピン'!AC43)</f>
        <v>23</v>
      </c>
      <c r="Y43" s="437">
        <f>兵庫県!Y43-SUM('1韓国'!AD43+'2ベトナム'!AD43+'3中国'!AD43+'4ネパール'!AD43+'6インドネシア'!AD43+'5フィリピン'!AD43)</f>
        <v>43</v>
      </c>
      <c r="Z43" s="437">
        <f>兵庫県!Z43-SUM('1韓国'!AE43+'2ベトナム'!AE43+'3中国'!AE43+'4ネパール'!AE43+'6インドネシア'!AE43+'5フィリピン'!AE43)</f>
        <v>61</v>
      </c>
      <c r="AA43" s="437">
        <f>兵庫県!AA43-SUM('1韓国'!AF43+'2ベトナム'!AF43+'3中国'!AF43+'4ネパール'!AF43+'6インドネシア'!AF43+'5フィリピン'!AF43)</f>
        <v>87</v>
      </c>
      <c r="AB43" s="437">
        <f>兵庫県!AB43-SUM('1韓国'!AG43+'2ベトナム'!AG43+'3中国'!AG43+'4ネパール'!AG43+'6インドネシア'!AG43+'5フィリピン'!AG43)</f>
        <v>102</v>
      </c>
    </row>
    <row r="44" spans="1:28">
      <c r="A44" s="2" t="s">
        <v>87</v>
      </c>
      <c r="B44" s="1" t="s">
        <v>34</v>
      </c>
      <c r="H44" s="437">
        <f>兵庫県!H44-SUM('1韓国'!M44+'2ベトナム'!M44+'3中国'!M44+'4ネパール'!M44+'6インドネシア'!M44+'5フィリピン'!M44)</f>
        <v>39</v>
      </c>
      <c r="I44" s="437">
        <f>兵庫県!I44-SUM('1韓国'!N44+'2ベトナム'!N44+'3中国'!N44+'4ネパール'!N44+'6インドネシア'!N44+'5フィリピン'!N44)</f>
        <v>46</v>
      </c>
      <c r="J44" s="437">
        <f>兵庫県!J44-SUM('1韓国'!O44+'2ベトナム'!O44+'3中国'!O44+'4ネパール'!O44+'6インドネシア'!O44+'5フィリピン'!O44)</f>
        <v>57</v>
      </c>
      <c r="K44" s="437">
        <f>兵庫県!K44-SUM('1韓国'!P44+'2ベトナム'!P44+'3中国'!P44+'4ネパール'!P44+'6インドネシア'!P44+'5フィリピン'!P44)</f>
        <v>68</v>
      </c>
      <c r="L44" s="437">
        <f>兵庫県!L44-SUM('1韓国'!Q44+'2ベトナム'!Q44+'3中国'!Q44+'4ネパール'!Q44+'6インドネシア'!Q44+'5フィリピン'!Q44)</f>
        <v>62</v>
      </c>
      <c r="M44" s="437">
        <f>兵庫県!M44-SUM('1韓国'!R44+'2ベトナム'!R44+'3中国'!R44+'4ネパール'!R44+'6インドネシア'!R44+'5フィリピン'!R44)</f>
        <v>64</v>
      </c>
      <c r="N44" s="437">
        <f>兵庫県!N44-SUM('1韓国'!S44+'2ベトナム'!S44+'3中国'!S44+'4ネパール'!S44+'6インドネシア'!S44+'5フィリピン'!S44)</f>
        <v>78</v>
      </c>
      <c r="O44" s="437">
        <f>兵庫県!O44-SUM('1韓国'!T44+'2ベトナム'!T44+'3中国'!T44+'4ネパール'!T44+'6インドネシア'!T44+'5フィリピン'!T44)</f>
        <v>72</v>
      </c>
      <c r="P44" s="437">
        <f>兵庫県!P44-SUM('1韓国'!U44+'2ベトナム'!U44+'3中国'!U44+'4ネパール'!U44+'6インドネシア'!U44+'5フィリピン'!U44)</f>
        <v>73</v>
      </c>
      <c r="Q44" s="437">
        <f>兵庫県!Q44-SUM('1韓国'!V44+'2ベトナム'!V44+'3中国'!V44+'4ネパール'!V44+'6インドネシア'!V44+'5フィリピン'!V44)</f>
        <v>79</v>
      </c>
      <c r="R44" s="437">
        <f>兵庫県!R44-SUM('1韓国'!W44+'2ベトナム'!W44+'3中国'!W44+'4ネパール'!W44+'6インドネシア'!W44+'5フィリピン'!W44)</f>
        <v>82</v>
      </c>
      <c r="S44" s="437">
        <f>兵庫県!S44-SUM('1韓国'!X44+'2ベトナム'!X44+'3中国'!X44+'4ネパール'!X44+'6インドネシア'!X44+'5フィリピン'!X44)</f>
        <v>90</v>
      </c>
      <c r="T44" s="437">
        <f>兵庫県!T44-SUM('1韓国'!Y44+'2ベトナム'!Y44+'3中国'!Y44+'4ネパール'!Y44+'6インドネシア'!Y44+'5フィリピン'!Y44)</f>
        <v>88</v>
      </c>
      <c r="U44" s="437">
        <f>兵庫県!U44-SUM('1韓国'!Z44+'2ベトナム'!Z44+'3中国'!Z44+'4ネパール'!Z44+'6インドネシア'!Z44+'5フィリピン'!Z44)</f>
        <v>93</v>
      </c>
      <c r="V44" s="437">
        <f>兵庫県!V44-SUM('1韓国'!AA44+'2ベトナム'!AA44+'3中国'!AA44+'4ネパール'!AA44+'6インドネシア'!AA44+'5フィリピン'!AA44)</f>
        <v>109</v>
      </c>
      <c r="W44" s="437">
        <f>兵庫県!W44-SUM('1韓国'!AB44+'2ベトナム'!AB44+'3中国'!AB44+'4ネパール'!AB44+'6インドネシア'!AB44+'5フィリピン'!AB44)</f>
        <v>96</v>
      </c>
      <c r="X44" s="437">
        <f>兵庫県!X44-SUM('1韓国'!AC44+'2ベトナム'!AC44+'3中国'!AC44+'4ネパール'!AC44+'6インドネシア'!AC44+'5フィリピン'!AC44)</f>
        <v>95</v>
      </c>
      <c r="Y44" s="437">
        <f>兵庫県!Y44-SUM('1韓国'!AD44+'2ベトナム'!AD44+'3中国'!AD44+'4ネパール'!AD44+'6インドネシア'!AD44+'5フィリピン'!AD44)</f>
        <v>115</v>
      </c>
      <c r="Z44" s="437">
        <f>兵庫県!Z44-SUM('1韓国'!AE44+'2ベトナム'!AE44+'3中国'!AE44+'4ネパール'!AE44+'6インドネシア'!AE44+'5フィリピン'!AE44)</f>
        <v>156</v>
      </c>
      <c r="AA44" s="437">
        <f>兵庫県!AA44-SUM('1韓国'!AF44+'2ベトナム'!AF44+'3中国'!AF44+'4ネパール'!AF44+'6インドネシア'!AF44+'5フィリピン'!AF44)</f>
        <v>176</v>
      </c>
      <c r="AB44" s="437">
        <f>兵庫県!AB44-SUM('1韓国'!AG44+'2ベトナム'!AG44+'3中国'!AG44+'4ネパール'!AG44+'6インドネシア'!AG44+'5フィリピン'!AG44)</f>
        <v>194</v>
      </c>
    </row>
    <row r="45" spans="1:28">
      <c r="A45" s="2" t="s">
        <v>88</v>
      </c>
      <c r="B45" s="1" t="s">
        <v>35</v>
      </c>
      <c r="H45" s="437">
        <f>兵庫県!H45-SUM('1韓国'!M45+'2ベトナム'!M45+'3中国'!M45+'4ネパール'!M45+'6インドネシア'!M45+'5フィリピン'!M45)</f>
        <v>51</v>
      </c>
      <c r="I45" s="437">
        <f>兵庫県!I45-SUM('1韓国'!N45+'2ベトナム'!N45+'3中国'!N45+'4ネパール'!N45+'6インドネシア'!N45+'5フィリピン'!N45)</f>
        <v>60</v>
      </c>
      <c r="J45" s="437">
        <f>兵庫県!J45-SUM('1韓国'!O45+'2ベトナム'!O45+'3中国'!O45+'4ネパール'!O45+'6インドネシア'!O45+'5フィリピン'!O45)</f>
        <v>67</v>
      </c>
      <c r="K45" s="437">
        <f>兵庫県!K45-SUM('1韓国'!P45+'2ベトナム'!P45+'3中国'!P45+'4ネパール'!P45+'6インドネシア'!P45+'5フィリピン'!P45)</f>
        <v>85</v>
      </c>
      <c r="L45" s="437">
        <f>兵庫県!L45-SUM('1韓国'!Q45+'2ベトナム'!Q45+'3中国'!Q45+'4ネパール'!Q45+'6インドネシア'!Q45+'5フィリピン'!Q45)</f>
        <v>73</v>
      </c>
      <c r="M45" s="437">
        <f>兵庫県!M45-SUM('1韓国'!R45+'2ベトナム'!R45+'3中国'!R45+'4ネパール'!R45+'6インドネシア'!R45+'5フィリピン'!R45)</f>
        <v>77</v>
      </c>
      <c r="N45" s="437">
        <f>兵庫県!N45-SUM('1韓国'!S45+'2ベトナム'!S45+'3中国'!S45+'4ネパール'!S45+'6インドネシア'!S45+'5フィリピン'!S45)</f>
        <v>66</v>
      </c>
      <c r="O45" s="437">
        <f>兵庫県!O45-SUM('1韓国'!T45+'2ベトナム'!T45+'3中国'!T45+'4ネパール'!T45+'6インドネシア'!T45+'5フィリピン'!T45)</f>
        <v>62</v>
      </c>
      <c r="P45" s="437">
        <f>兵庫県!P45-SUM('1韓国'!U45+'2ベトナム'!U45+'3中国'!U45+'4ネパール'!U45+'6インドネシア'!U45+'5フィリピン'!U45)</f>
        <v>65</v>
      </c>
      <c r="Q45" s="437">
        <f>兵庫県!Q45-SUM('1韓国'!V45+'2ベトナム'!V45+'3中国'!V45+'4ネパール'!V45+'6インドネシア'!V45+'5フィリピン'!V45)</f>
        <v>65</v>
      </c>
      <c r="R45" s="437">
        <f>兵庫県!R45-SUM('1韓国'!W45+'2ベトナム'!W45+'3中国'!W45+'4ネパール'!W45+'6インドネシア'!W45+'5フィリピン'!W45)</f>
        <v>65</v>
      </c>
      <c r="S45" s="437">
        <f>兵庫県!S45-SUM('1韓国'!X45+'2ベトナム'!X45+'3中国'!X45+'4ネパール'!X45+'6インドネシア'!X45+'5フィリピン'!X45)</f>
        <v>84</v>
      </c>
      <c r="T45" s="437">
        <f>兵庫県!T45-SUM('1韓国'!Y45+'2ベトナム'!Y45+'3中国'!Y45+'4ネパール'!Y45+'6インドネシア'!Y45+'5フィリピン'!Y45)</f>
        <v>95</v>
      </c>
      <c r="U45" s="437">
        <f>兵庫県!U45-SUM('1韓国'!Z45+'2ベトナム'!Z45+'3中国'!Z45+'4ネパール'!Z45+'6インドネシア'!Z45+'5フィリピン'!Z45)</f>
        <v>91</v>
      </c>
      <c r="V45" s="437">
        <f>兵庫県!V45-SUM('1韓国'!AA45+'2ベトナム'!AA45+'3中国'!AA45+'4ネパール'!AA45+'6インドネシア'!AA45+'5フィリピン'!AA45)</f>
        <v>108</v>
      </c>
      <c r="W45" s="437">
        <f>兵庫県!W45-SUM('1韓国'!AB45+'2ベトナム'!AB45+'3中国'!AB45+'4ネパール'!AB45+'6インドネシア'!AB45+'5フィリピン'!AB45)</f>
        <v>107</v>
      </c>
      <c r="X45" s="437">
        <f>兵庫県!X45-SUM('1韓国'!AC45+'2ベトナム'!AC45+'3中国'!AC45+'4ネパール'!AC45+'6インドネシア'!AC45+'5フィリピン'!AC45)</f>
        <v>114</v>
      </c>
      <c r="Y45" s="437">
        <f>兵庫県!Y45-SUM('1韓国'!AD45+'2ベトナム'!AD45+'3中国'!AD45+'4ネパール'!AD45+'6インドネシア'!AD45+'5フィリピン'!AD45)</f>
        <v>120</v>
      </c>
      <c r="Z45" s="437">
        <f>兵庫県!Z45-SUM('1韓国'!AE45+'2ベトナム'!AE45+'3中国'!AE45+'4ネパール'!AE45+'6インドネシア'!AE45+'5フィリピン'!AE45)</f>
        <v>153</v>
      </c>
      <c r="AA45" s="437">
        <f>兵庫県!AA45-SUM('1韓国'!AF45+'2ベトナム'!AF45+'3中国'!AF45+'4ネパール'!AF45+'6インドネシア'!AF45+'5フィリピン'!AF45)</f>
        <v>145</v>
      </c>
      <c r="AB45" s="437">
        <f>兵庫県!AB45-SUM('1韓国'!AG45+'2ベトナム'!AG45+'3中国'!AG45+'4ネパール'!AG45+'6インドネシア'!AG45+'5フィリピン'!AG45)</f>
        <v>158</v>
      </c>
    </row>
    <row r="46" spans="1:28">
      <c r="A46" s="2" t="s">
        <v>89</v>
      </c>
      <c r="B46" s="1" t="s">
        <v>36</v>
      </c>
      <c r="H46" s="437">
        <f>兵庫県!H46-SUM('1韓国'!M46+'2ベトナム'!M46+'3中国'!M46+'4ネパール'!M46+'6インドネシア'!M46+'5フィリピン'!M46)</f>
        <v>4</v>
      </c>
      <c r="I46" s="437">
        <f>兵庫県!I46-SUM('1韓国'!N46+'2ベトナム'!N46+'3中国'!N46+'4ネパール'!N46+'6インドネシア'!N46+'5フィリピン'!N46)</f>
        <v>3</v>
      </c>
      <c r="J46" s="437">
        <f>兵庫県!J46-SUM('1韓国'!O46+'2ベトナム'!O46+'3中国'!O46+'4ネパール'!O46+'6インドネシア'!O46+'5フィリピン'!O46)</f>
        <v>3</v>
      </c>
      <c r="K46" s="437">
        <f>兵庫県!K46-SUM('1韓国'!P46+'2ベトナム'!P46+'3中国'!P46+'4ネパール'!P46+'6インドネシア'!P46+'5フィリピン'!P46)</f>
        <v>1</v>
      </c>
      <c r="L46" s="437">
        <f>兵庫県!L46-SUM('1韓国'!Q46+'2ベトナム'!Q46+'3中国'!Q46+'4ネパール'!Q46+'6インドネシア'!Q46+'5フィリピン'!Q46)</f>
        <v>2</v>
      </c>
      <c r="M46" s="437">
        <f>兵庫県!M46-SUM('1韓国'!R46+'2ベトナム'!R46+'3中国'!R46+'4ネパール'!R46+'6インドネシア'!R46+'5フィリピン'!R46)</f>
        <v>3</v>
      </c>
      <c r="N46" s="437">
        <f>兵庫県!N46-SUM('1韓国'!S46+'2ベトナム'!S46+'3中国'!S46+'4ネパール'!S46+'6インドネシア'!S46+'5フィリピン'!S46)</f>
        <v>5</v>
      </c>
      <c r="O46" s="437">
        <f>兵庫県!O46-SUM('1韓国'!T46+'2ベトナム'!T46+'3中国'!T46+'4ネパール'!T46+'6インドネシア'!T46+'5フィリピン'!T46)</f>
        <v>4</v>
      </c>
      <c r="P46" s="437">
        <f>兵庫県!P46-SUM('1韓国'!U46+'2ベトナム'!U46+'3中国'!U46+'4ネパール'!U46+'6インドネシア'!U46+'5フィリピン'!U46)</f>
        <v>6</v>
      </c>
      <c r="Q46" s="437">
        <f>兵庫県!Q46-SUM('1韓国'!V46+'2ベトナム'!V46+'3中国'!V46+'4ネパール'!V46+'6インドネシア'!V46+'5フィリピン'!V46)</f>
        <v>10</v>
      </c>
      <c r="R46" s="437">
        <f>兵庫県!R46-SUM('1韓国'!W46+'2ベトナム'!W46+'3中国'!W46+'4ネパール'!W46+'6インドネシア'!W46+'5フィリピン'!W46)</f>
        <v>22</v>
      </c>
      <c r="S46" s="437">
        <f>兵庫県!S46-SUM('1韓国'!X46+'2ベトナム'!X46+'3中国'!X46+'4ネパール'!X46+'6インドネシア'!X46+'5フィリピン'!X46)</f>
        <v>27</v>
      </c>
      <c r="T46" s="437">
        <f>兵庫県!T46-SUM('1韓国'!Y46+'2ベトナム'!Y46+'3中国'!Y46+'4ネパール'!Y46+'6インドネシア'!Y46+'5フィリピン'!Y46)</f>
        <v>21</v>
      </c>
      <c r="U46" s="437">
        <f>兵庫県!U46-SUM('1韓国'!Z46+'2ベトナム'!Z46+'3中国'!Z46+'4ネパール'!Z46+'6インドネシア'!Z46+'5フィリピン'!Z46)</f>
        <v>25</v>
      </c>
      <c r="V46" s="437">
        <f>兵庫県!V46-SUM('1韓国'!AA46+'2ベトナム'!AA46+'3中国'!AA46+'4ネパール'!AA46+'6インドネシア'!AA46+'5フィリピン'!AA46)</f>
        <v>32</v>
      </c>
      <c r="W46" s="437">
        <f>兵庫県!W46-SUM('1韓国'!AB46+'2ベトナム'!AB46+'3中国'!AB46+'4ネパール'!AB46+'6インドネシア'!AB46+'5フィリピン'!AB46)</f>
        <v>26</v>
      </c>
      <c r="X46" s="437">
        <f>兵庫県!X46-SUM('1韓国'!AC46+'2ベトナム'!AC46+'3中国'!AC46+'4ネパール'!AC46+'6インドネシア'!AC46+'5フィリピン'!AC46)</f>
        <v>24</v>
      </c>
      <c r="Y46" s="437">
        <f>兵庫県!Y46-SUM('1韓国'!AD46+'2ベトナム'!AD46+'3中国'!AD46+'4ネパール'!AD46+'6インドネシア'!AD46+'5フィリピン'!AD46)</f>
        <v>38</v>
      </c>
      <c r="Z46" s="437">
        <f>兵庫県!Z46-SUM('1韓国'!AE46+'2ベトナム'!AE46+'3中国'!AE46+'4ネパール'!AE46+'6インドネシア'!AE46+'5フィリピン'!AE46)</f>
        <v>43</v>
      </c>
      <c r="AA46" s="437">
        <f>兵庫県!AA46-SUM('1韓国'!AF46+'2ベトナム'!AF46+'3中国'!AF46+'4ネパール'!AF46+'6インドネシア'!AF46+'5フィリピン'!AF46)</f>
        <v>55</v>
      </c>
      <c r="AB46" s="437">
        <f>兵庫県!AB46-SUM('1韓国'!AG46+'2ベトナム'!AG46+'3中国'!AG46+'4ネパール'!AG46+'6インドネシア'!AG46+'5フィリピン'!AG46)</f>
        <v>50</v>
      </c>
    </row>
    <row r="47" spans="1:28">
      <c r="A47" s="2" t="s">
        <v>90</v>
      </c>
      <c r="B47" s="1" t="s">
        <v>37</v>
      </c>
      <c r="H47" s="437">
        <f>兵庫県!H47-SUM('1韓国'!M47+'2ベトナム'!M47+'3中国'!M47+'4ネパール'!M47+'6インドネシア'!M47+'5フィリピン'!M47)</f>
        <v>32</v>
      </c>
      <c r="I47" s="437">
        <f>兵庫県!I47-SUM('1韓国'!N47+'2ベトナム'!N47+'3中国'!N47+'4ネパール'!N47+'6インドネシア'!N47+'5フィリピン'!N47)</f>
        <v>37</v>
      </c>
      <c r="J47" s="437">
        <f>兵庫県!J47-SUM('1韓国'!O47+'2ベトナム'!O47+'3中国'!O47+'4ネパール'!O47+'6インドネシア'!O47+'5フィリピン'!O47)</f>
        <v>32</v>
      </c>
      <c r="K47" s="437">
        <f>兵庫県!K47-SUM('1韓国'!P47+'2ベトナム'!P47+'3中国'!P47+'4ネパール'!P47+'6インドネシア'!P47+'5フィリピン'!P47)</f>
        <v>33</v>
      </c>
      <c r="L47" s="437">
        <f>兵庫県!L47-SUM('1韓国'!Q47+'2ベトナム'!Q47+'3中国'!Q47+'4ネパール'!Q47+'6インドネシア'!Q47+'5フィリピン'!Q47)</f>
        <v>34</v>
      </c>
      <c r="M47" s="437">
        <f>兵庫県!M47-SUM('1韓国'!R47+'2ベトナム'!R47+'3中国'!R47+'4ネパール'!R47+'6インドネシア'!R47+'5フィリピン'!R47)</f>
        <v>36</v>
      </c>
      <c r="N47" s="437">
        <f>兵庫県!N47-SUM('1韓国'!S47+'2ベトナム'!S47+'3中国'!S47+'4ネパール'!S47+'6インドネシア'!S47+'5フィリピン'!S47)</f>
        <v>31</v>
      </c>
      <c r="O47" s="437">
        <f>兵庫県!O47-SUM('1韓国'!T47+'2ベトナム'!T47+'3中国'!T47+'4ネパール'!T47+'6インドネシア'!T47+'5フィリピン'!T47)</f>
        <v>23</v>
      </c>
      <c r="P47" s="437">
        <f>兵庫県!P47-SUM('1韓国'!U47+'2ベトナム'!U47+'3中国'!U47+'4ネパール'!U47+'6インドネシア'!U47+'5フィリピン'!U47)</f>
        <v>19</v>
      </c>
      <c r="Q47" s="437">
        <f>兵庫県!Q47-SUM('1韓国'!V47+'2ベトナム'!V47+'3中国'!V47+'4ネパール'!V47+'6インドネシア'!V47+'5フィリピン'!V47)</f>
        <v>17</v>
      </c>
      <c r="R47" s="437">
        <f>兵庫県!R47-SUM('1韓国'!W47+'2ベトナム'!W47+'3中国'!W47+'4ネパール'!W47+'6インドネシア'!W47+'5フィリピン'!W47)</f>
        <v>21</v>
      </c>
      <c r="S47" s="437">
        <f>兵庫県!S47-SUM('1韓国'!X47+'2ベトナム'!X47+'3中国'!X47+'4ネパール'!X47+'6インドネシア'!X47+'5フィリピン'!X47)</f>
        <v>28</v>
      </c>
      <c r="T47" s="437">
        <f>兵庫県!T47-SUM('1韓国'!Y47+'2ベトナム'!Y47+'3中国'!Y47+'4ネパール'!Y47+'6インドネシア'!Y47+'5フィリピン'!Y47)</f>
        <v>42</v>
      </c>
      <c r="U47" s="437">
        <f>兵庫県!U47-SUM('1韓国'!Z47+'2ベトナム'!Z47+'3中国'!Z47+'4ネパール'!Z47+'6インドネシア'!Z47+'5フィリピン'!Z47)</f>
        <v>77</v>
      </c>
      <c r="V47" s="437">
        <f>兵庫県!V47-SUM('1韓国'!AA47+'2ベトナム'!AA47+'3中国'!AA47+'4ネパール'!AA47+'6インドネシア'!AA47+'5フィリピン'!AA47)</f>
        <v>64</v>
      </c>
      <c r="W47" s="437">
        <f>兵庫県!W47-SUM('1韓国'!AB47+'2ベトナム'!AB47+'3中国'!AB47+'4ネパール'!AB47+'6インドネシア'!AB47+'5フィリピン'!AB47)</f>
        <v>42</v>
      </c>
      <c r="X47" s="437">
        <f>兵庫県!X47-SUM('1韓国'!AC47+'2ベトナム'!AC47+'3中国'!AC47+'4ネパール'!AC47+'6インドネシア'!AC47+'5フィリピン'!AC47)</f>
        <v>44</v>
      </c>
      <c r="Y47" s="437">
        <f>兵庫県!Y47-SUM('1韓国'!AD47+'2ベトナム'!AD47+'3中国'!AD47+'4ネパール'!AD47+'6インドネシア'!AD47+'5フィリピン'!AD47)</f>
        <v>75</v>
      </c>
      <c r="Z47" s="437">
        <f>兵庫県!Z47-SUM('1韓国'!AE47+'2ベトナム'!AE47+'3中国'!AE47+'4ネパール'!AE47+'6インドネシア'!AE47+'5フィリピン'!AE47)</f>
        <v>74</v>
      </c>
      <c r="AA47" s="437">
        <f>兵庫県!AA47-SUM('1韓国'!AF47+'2ベトナム'!AF47+'3中国'!AF47+'4ネパール'!AF47+'6インドネシア'!AF47+'5フィリピン'!AF47)</f>
        <v>105</v>
      </c>
      <c r="AB47" s="437">
        <f>兵庫県!AB47-SUM('1韓国'!AG47+'2ベトナム'!AG47+'3中国'!AG47+'4ネパール'!AG47+'6インドネシア'!AG47+'5フィリピン'!AG47)</f>
        <v>116</v>
      </c>
    </row>
    <row r="48" spans="1:28">
      <c r="A48" s="2" t="s">
        <v>91</v>
      </c>
      <c r="B48" s="1" t="s">
        <v>38</v>
      </c>
      <c r="H48" s="437">
        <f>兵庫県!H48-SUM('1韓国'!M48+'2ベトナム'!M48+'3中国'!M48+'4ネパール'!M48+'6インドネシア'!M48+'5フィリピン'!M48)</f>
        <v>12</v>
      </c>
      <c r="I48" s="437">
        <f>兵庫県!I48-SUM('1韓国'!N48+'2ベトナム'!N48+'3中国'!N48+'4ネパール'!N48+'6インドネシア'!N48+'5フィリピン'!N48)</f>
        <v>10</v>
      </c>
      <c r="J48" s="437">
        <f>兵庫県!J48-SUM('1韓国'!O48+'2ベトナム'!O48+'3中国'!O48+'4ネパール'!O48+'6インドネシア'!O48+'5フィリピン'!O48)</f>
        <v>10</v>
      </c>
      <c r="K48" s="437">
        <f>兵庫県!K48-SUM('1韓国'!P48+'2ベトナム'!P48+'3中国'!P48+'4ネパール'!P48+'6インドネシア'!P48+'5フィリピン'!P48)</f>
        <v>11</v>
      </c>
      <c r="L48" s="437">
        <f>兵庫県!L48-SUM('1韓国'!Q48+'2ベトナム'!Q48+'3中国'!Q48+'4ネパール'!Q48+'6インドネシア'!Q48+'5フィリピン'!Q48)</f>
        <v>13</v>
      </c>
      <c r="M48" s="437">
        <f>兵庫県!M48-SUM('1韓国'!R48+'2ベトナム'!R48+'3中国'!R48+'4ネパール'!R48+'6インドネシア'!R48+'5フィリピン'!R48)</f>
        <v>11</v>
      </c>
      <c r="N48" s="437">
        <f>兵庫県!N48-SUM('1韓国'!S48+'2ベトナム'!S48+'3中国'!S48+'4ネパール'!S48+'6インドネシア'!S48+'5フィリピン'!S48)</f>
        <v>11</v>
      </c>
      <c r="O48" s="437">
        <f>兵庫県!O48-SUM('1韓国'!T48+'2ベトナム'!T48+'3中国'!T48+'4ネパール'!T48+'6インドネシア'!T48+'5フィリピン'!T48)</f>
        <v>9</v>
      </c>
      <c r="P48" s="437">
        <f>兵庫県!P48-SUM('1韓国'!U48+'2ベトナム'!U48+'3中国'!U48+'4ネパール'!U48+'6インドネシア'!U48+'5フィリピン'!U48)</f>
        <v>12</v>
      </c>
      <c r="Q48" s="437">
        <f>兵庫県!Q48-SUM('1韓国'!V48+'2ベトナム'!V48+'3中国'!V48+'4ネパール'!V48+'6インドネシア'!V48+'5フィリピン'!V48)</f>
        <v>11</v>
      </c>
      <c r="R48" s="437">
        <f>兵庫県!R48-SUM('1韓国'!W48+'2ベトナム'!W48+'3中国'!W48+'4ネパール'!W48+'6インドネシア'!W48+'5フィリピン'!W48)</f>
        <v>11</v>
      </c>
      <c r="S48" s="437">
        <f>兵庫県!S48-SUM('1韓国'!X48+'2ベトナム'!X48+'3中国'!X48+'4ネパール'!X48+'6インドネシア'!X48+'5フィリピン'!X48)</f>
        <v>12</v>
      </c>
      <c r="T48" s="437">
        <f>兵庫県!T48-SUM('1韓国'!Y48+'2ベトナム'!Y48+'3中国'!Y48+'4ネパール'!Y48+'6インドネシア'!Y48+'5フィリピン'!Y48)</f>
        <v>15</v>
      </c>
      <c r="U48" s="437">
        <f>兵庫県!U48-SUM('1韓国'!Z48+'2ベトナム'!Z48+'3中国'!Z48+'4ネパール'!Z48+'6インドネシア'!Z48+'5フィリピン'!Z48)</f>
        <v>16</v>
      </c>
      <c r="V48" s="437">
        <f>兵庫県!V48-SUM('1韓国'!AA48+'2ベトナム'!AA48+'3中国'!AA48+'4ネパール'!AA48+'6インドネシア'!AA48+'5フィリピン'!AA48)</f>
        <v>19</v>
      </c>
      <c r="W48" s="437">
        <f>兵庫県!W48-SUM('1韓国'!AB48+'2ベトナム'!AB48+'3中国'!AB48+'4ネパール'!AB48+'6インドネシア'!AB48+'5フィリピン'!AB48)</f>
        <v>17</v>
      </c>
      <c r="X48" s="437">
        <f>兵庫県!X48-SUM('1韓国'!AC48+'2ベトナム'!AC48+'3中国'!AC48+'4ネパール'!AC48+'6インドネシア'!AC48+'5フィリピン'!AC48)</f>
        <v>19</v>
      </c>
      <c r="Y48" s="437">
        <f>兵庫県!Y48-SUM('1韓国'!AD48+'2ベトナム'!AD48+'3中国'!AD48+'4ネパール'!AD48+'6インドネシア'!AD48+'5フィリピン'!AD48)</f>
        <v>28</v>
      </c>
      <c r="Z48" s="437">
        <f>兵庫県!Z48-SUM('1韓国'!AE48+'2ベトナム'!AE48+'3中国'!AE48+'4ネパール'!AE48+'6インドネシア'!AE48+'5フィリピン'!AE48)</f>
        <v>35</v>
      </c>
      <c r="AA48" s="437">
        <f>兵庫県!AA48-SUM('1韓国'!AF48+'2ベトナム'!AF48+'3中国'!AF48+'4ネパール'!AF48+'6インドネシア'!AF48+'5フィリピン'!AF48)</f>
        <v>41</v>
      </c>
      <c r="AB48" s="437">
        <f>兵庫県!AB48-SUM('1韓国'!AG48+'2ベトナム'!AG48+'3中国'!AG48+'4ネパール'!AG48+'6インドネシア'!AG48+'5フィリピン'!AG48)</f>
        <v>45</v>
      </c>
    </row>
    <row r="49" spans="1:28">
      <c r="A49" s="2" t="s">
        <v>92</v>
      </c>
      <c r="B49" s="1" t="s">
        <v>2</v>
      </c>
      <c r="H49" s="437">
        <f>兵庫県!H49-SUM('1韓国'!M49+'2ベトナム'!M49+'3中国'!M49+'4ネパール'!M49+'6インドネシア'!M49+'5フィリピン'!M49)</f>
        <v>50</v>
      </c>
      <c r="I49" s="437">
        <f>兵庫県!I49-SUM('1韓国'!N49+'2ベトナム'!N49+'3中国'!N49+'4ネパール'!N49+'6インドネシア'!N49+'5フィリピン'!N49)</f>
        <v>41</v>
      </c>
      <c r="J49" s="437">
        <f>兵庫県!J49-SUM('1韓国'!O49+'2ベトナム'!O49+'3中国'!O49+'4ネパール'!O49+'6インドネシア'!O49+'5フィリピン'!O49)</f>
        <v>29</v>
      </c>
      <c r="K49" s="437">
        <f>兵庫県!K49-SUM('1韓国'!P49+'2ベトナム'!P49+'3中国'!P49+'4ネパール'!P49+'6インドネシア'!P49+'5フィリピン'!P49)</f>
        <v>27</v>
      </c>
      <c r="L49" s="437">
        <f>兵庫県!L49-SUM('1韓国'!Q49+'2ベトナム'!Q49+'3中国'!Q49+'4ネパール'!Q49+'6インドネシア'!Q49+'5フィリピン'!Q49)</f>
        <v>30</v>
      </c>
      <c r="M49" s="437">
        <f>兵庫県!M49-SUM('1韓国'!R49+'2ベトナム'!R49+'3中国'!R49+'4ネパール'!R49+'6インドネシア'!R49+'5フィリピン'!R49)</f>
        <v>26</v>
      </c>
      <c r="N49" s="437">
        <f>兵庫県!N49-SUM('1韓国'!S49+'2ベトナム'!S49+'3中国'!S49+'4ネパール'!S49+'6インドネシア'!S49+'5フィリピン'!S49)</f>
        <v>26</v>
      </c>
      <c r="O49" s="437">
        <f>兵庫県!O49-SUM('1韓国'!T49+'2ベトナム'!T49+'3中国'!T49+'4ネパール'!T49+'6インドネシア'!T49+'5フィリピン'!T49)</f>
        <v>31</v>
      </c>
      <c r="P49" s="437">
        <f>兵庫県!P49-SUM('1韓国'!U49+'2ベトナム'!U49+'3中国'!U49+'4ネパール'!U49+'6インドネシア'!U49+'5フィリピン'!U49)</f>
        <v>32</v>
      </c>
      <c r="Q49" s="437">
        <f>兵庫県!Q49-SUM('1韓国'!V49+'2ベトナム'!V49+'3中国'!V49+'4ネパール'!V49+'6インドネシア'!V49+'5フィリピン'!V49)</f>
        <v>28</v>
      </c>
      <c r="R49" s="437">
        <f>兵庫県!R49-SUM('1韓国'!W49+'2ベトナム'!W49+'3中国'!W49+'4ネパール'!W49+'6インドネシア'!W49+'5フィリピン'!W49)</f>
        <v>40</v>
      </c>
      <c r="S49" s="437">
        <f>兵庫県!S49-SUM('1韓国'!X49+'2ベトナム'!X49+'3中国'!X49+'4ネパール'!X49+'6インドネシア'!X49+'5フィリピン'!X49)</f>
        <v>41</v>
      </c>
      <c r="T49" s="437">
        <f>兵庫県!T49-SUM('1韓国'!Y49+'2ベトナム'!Y49+'3中国'!Y49+'4ネパール'!Y49+'6インドネシア'!Y49+'5フィリピン'!Y49)</f>
        <v>46</v>
      </c>
      <c r="U49" s="437">
        <f>兵庫県!U49-SUM('1韓国'!Z49+'2ベトナム'!Z49+'3中国'!Z49+'4ネパール'!Z49+'6インドネシア'!Z49+'5フィリピン'!Z49)</f>
        <v>50</v>
      </c>
      <c r="V49" s="437">
        <f>兵庫県!V49-SUM('1韓国'!AA49+'2ベトナム'!AA49+'3中国'!AA49+'4ネパール'!AA49+'6インドネシア'!AA49+'5フィリピン'!AA49)</f>
        <v>47</v>
      </c>
      <c r="W49" s="437">
        <f>兵庫県!W49-SUM('1韓国'!AB49+'2ベトナム'!AB49+'3中国'!AB49+'4ネパール'!AB49+'6インドネシア'!AB49+'5フィリピン'!AB49)</f>
        <v>50</v>
      </c>
      <c r="X49" s="437">
        <f>兵庫県!X49-SUM('1韓国'!AC49+'2ベトナム'!AC49+'3中国'!AC49+'4ネパール'!AC49+'6インドネシア'!AC49+'5フィリピン'!AC49)</f>
        <v>54</v>
      </c>
      <c r="Y49" s="437">
        <f>兵庫県!Y49-SUM('1韓国'!AD49+'2ベトナム'!AD49+'3中国'!AD49+'4ネパール'!AD49+'6インドネシア'!AD49+'5フィリピン'!AD49)</f>
        <v>69</v>
      </c>
      <c r="Z49" s="437">
        <f>兵庫県!Z49-SUM('1韓国'!AE49+'2ベトナム'!AE49+'3中国'!AE49+'4ネパール'!AE49+'6インドネシア'!AE49+'5フィリピン'!AE49)</f>
        <v>60</v>
      </c>
      <c r="AA49" s="437">
        <f>兵庫県!AA49-SUM('1韓国'!AF49+'2ベトナム'!AF49+'3中国'!AF49+'4ネパール'!AF49+'6インドネシア'!AF49+'5フィリピン'!AF49)</f>
        <v>77</v>
      </c>
      <c r="AB49" s="437">
        <f>兵庫県!AB49-SUM('1韓国'!AG49+'2ベトナム'!AG49+'3中国'!AG49+'4ネパール'!AG49+'6インドネシア'!AG49+'5フィリピン'!AG49)</f>
        <v>82</v>
      </c>
    </row>
    <row r="50" spans="1:28">
      <c r="A50" s="2" t="s">
        <v>93</v>
      </c>
      <c r="B50" s="1" t="s">
        <v>39</v>
      </c>
      <c r="H50" s="437">
        <f>兵庫県!H50-SUM('1韓国'!M50+'2ベトナム'!M50+'3中国'!M50+'4ネパール'!M50+'6インドネシア'!M50+'5フィリピン'!M50)</f>
        <v>33</v>
      </c>
      <c r="I50" s="437">
        <f>兵庫県!I50-SUM('1韓国'!N50+'2ベトナム'!N50+'3中国'!N50+'4ネパール'!N50+'6インドネシア'!N50+'5フィリピン'!N50)</f>
        <v>29</v>
      </c>
      <c r="J50" s="437">
        <f>兵庫県!J50-SUM('1韓国'!O50+'2ベトナム'!O50+'3中国'!O50+'4ネパール'!O50+'6インドネシア'!O50+'5フィリピン'!O50)</f>
        <v>31</v>
      </c>
      <c r="K50" s="437">
        <f>兵庫県!K50-SUM('1韓国'!P50+'2ベトナム'!P50+'3中国'!P50+'4ネパール'!P50+'6インドネシア'!P50+'5フィリピン'!P50)</f>
        <v>29</v>
      </c>
      <c r="L50" s="437">
        <f>兵庫県!L50-SUM('1韓国'!Q50+'2ベトナム'!Q50+'3中国'!Q50+'4ネパール'!Q50+'6インドネシア'!Q50+'5フィリピン'!Q50)</f>
        <v>31</v>
      </c>
      <c r="M50" s="437">
        <f>兵庫県!M50-SUM('1韓国'!R50+'2ベトナム'!R50+'3中国'!R50+'4ネパール'!R50+'6インドネシア'!R50+'5フィリピン'!R50)</f>
        <v>25</v>
      </c>
      <c r="N50" s="437">
        <f>兵庫県!N50-SUM('1韓国'!S50+'2ベトナム'!S50+'3中国'!S50+'4ネパール'!S50+'6インドネシア'!S50+'5フィリピン'!S50)</f>
        <v>19</v>
      </c>
      <c r="O50" s="437">
        <f>兵庫県!O50-SUM('1韓国'!T50+'2ベトナム'!T50+'3中国'!T50+'4ネパール'!T50+'6インドネシア'!T50+'5フィリピン'!T50)</f>
        <v>16</v>
      </c>
      <c r="P50" s="437">
        <f>兵庫県!P50-SUM('1韓国'!U50+'2ベトナム'!U50+'3中国'!U50+'4ネパール'!U50+'6インドネシア'!U50+'5フィリピン'!U50)</f>
        <v>13</v>
      </c>
      <c r="Q50" s="437">
        <f>兵庫県!Q50-SUM('1韓国'!V50+'2ベトナム'!V50+'3中国'!V50+'4ネパール'!V50+'6インドネシア'!V50+'5フィリピン'!V50)</f>
        <v>11</v>
      </c>
      <c r="R50" s="437">
        <f>兵庫県!R50-SUM('1韓国'!W50+'2ベトナム'!W50+'3中国'!W50+'4ネパール'!W50+'6インドネシア'!W50+'5フィリピン'!W50)</f>
        <v>8</v>
      </c>
      <c r="S50" s="437">
        <f>兵庫県!S50-SUM('1韓国'!X50+'2ベトナム'!X50+'3中国'!X50+'4ネパール'!X50+'6インドネシア'!X50+'5フィリピン'!X50)</f>
        <v>12</v>
      </c>
      <c r="T50" s="437">
        <f>兵庫県!T50-SUM('1韓国'!Y50+'2ベトナム'!Y50+'3中国'!Y50+'4ネパール'!Y50+'6インドネシア'!Y50+'5フィリピン'!Y50)</f>
        <v>13</v>
      </c>
      <c r="U50" s="437">
        <f>兵庫県!U50-SUM('1韓国'!Z50+'2ベトナム'!Z50+'3中国'!Z50+'4ネパール'!Z50+'6インドネシア'!Z50+'5フィリピン'!Z50)</f>
        <v>17</v>
      </c>
      <c r="V50" s="437">
        <f>兵庫県!V50-SUM('1韓国'!AA50+'2ベトナム'!AA50+'3中国'!AA50+'4ネパール'!AA50+'6インドネシア'!AA50+'5フィリピン'!AA50)</f>
        <v>20</v>
      </c>
      <c r="W50" s="437">
        <f>兵庫県!W50-SUM('1韓国'!AB50+'2ベトナム'!AB50+'3中国'!AB50+'4ネパール'!AB50+'6インドネシア'!AB50+'5フィリピン'!AB50)</f>
        <v>24</v>
      </c>
      <c r="X50" s="437">
        <f>兵庫県!X50-SUM('1韓国'!AC50+'2ベトナム'!AC50+'3中国'!AC50+'4ネパール'!AC50+'6インドネシア'!AC50+'5フィリピン'!AC50)</f>
        <v>20</v>
      </c>
      <c r="Y50" s="437">
        <f>兵庫県!Y50-SUM('1韓国'!AD50+'2ベトナム'!AD50+'3中国'!AD50+'4ネパール'!AD50+'6インドネシア'!AD50+'5フィリピン'!AD50)</f>
        <v>21</v>
      </c>
      <c r="Z50" s="437">
        <f>兵庫県!Z50-SUM('1韓国'!AE50+'2ベトナム'!AE50+'3中国'!AE50+'4ネパール'!AE50+'6インドネシア'!AE50+'5フィリピン'!AE50)</f>
        <v>30</v>
      </c>
      <c r="AA50" s="437">
        <f>兵庫県!AA50-SUM('1韓国'!AF50+'2ベトナム'!AF50+'3中国'!AF50+'4ネパール'!AF50+'6インドネシア'!AF50+'5フィリピン'!AF50)</f>
        <v>36</v>
      </c>
      <c r="AB50" s="437">
        <f>兵庫県!AB50-SUM('1韓国'!AG50+'2ベトナム'!AG50+'3中国'!AG50+'4ネパール'!AG50+'6インドネシア'!AG50+'5フィリピン'!AG50)</f>
        <v>40</v>
      </c>
    </row>
    <row r="51" spans="1:28">
      <c r="A51" s="2" t="s">
        <v>94</v>
      </c>
      <c r="B51" s="1" t="s">
        <v>40</v>
      </c>
      <c r="H51" s="437">
        <f>兵庫県!H51-SUM('1韓国'!M51+'2ベトナム'!M51+'3中国'!M51+'4ネパール'!M51+'6インドネシア'!M51+'5フィリピン'!M51)</f>
        <v>12</v>
      </c>
      <c r="I51" s="437">
        <f>兵庫県!I51-SUM('1韓国'!N51+'2ベトナム'!N51+'3中国'!N51+'4ネパール'!N51+'6インドネシア'!N51+'5フィリピン'!N51)</f>
        <v>13</v>
      </c>
      <c r="J51" s="437">
        <f>兵庫県!J51-SUM('1韓国'!O51+'2ベトナム'!O51+'3中国'!O51+'4ネパール'!O51+'6インドネシア'!O51+'5フィリピン'!O51)</f>
        <v>17</v>
      </c>
      <c r="K51" s="437">
        <f>兵庫県!K51-SUM('1韓国'!P51+'2ベトナム'!P51+'3中国'!P51+'4ネパール'!P51+'6インドネシア'!P51+'5フィリピン'!P51)</f>
        <v>16</v>
      </c>
      <c r="L51" s="437">
        <f>兵庫県!L51-SUM('1韓国'!Q51+'2ベトナム'!Q51+'3中国'!Q51+'4ネパール'!Q51+'6インドネシア'!Q51+'5フィリピン'!Q51)</f>
        <v>20</v>
      </c>
      <c r="M51" s="437">
        <f>兵庫県!M51-SUM('1韓国'!R51+'2ベトナム'!R51+'3中国'!R51+'4ネパール'!R51+'6インドネシア'!R51+'5フィリピン'!R51)</f>
        <v>21</v>
      </c>
      <c r="N51" s="437">
        <f>兵庫県!N51-SUM('1韓国'!S51+'2ベトナム'!S51+'3中国'!S51+'4ネパール'!S51+'6インドネシア'!S51+'5フィリピン'!S51)</f>
        <v>16</v>
      </c>
      <c r="O51" s="437">
        <f>兵庫県!O51-SUM('1韓国'!T51+'2ベトナム'!T51+'3中国'!T51+'4ネパール'!T51+'6インドネシア'!T51+'5フィリピン'!T51)</f>
        <v>19</v>
      </c>
      <c r="P51" s="437">
        <f>兵庫県!P51-SUM('1韓国'!U51+'2ベトナム'!U51+'3中国'!U51+'4ネパール'!U51+'6インドネシア'!U51+'5フィリピン'!U51)</f>
        <v>13</v>
      </c>
      <c r="Q51" s="437">
        <f>兵庫県!Q51-SUM('1韓国'!V51+'2ベトナム'!V51+'3中国'!V51+'4ネパール'!V51+'6インドネシア'!V51+'5フィリピン'!V51)</f>
        <v>19</v>
      </c>
      <c r="R51" s="437">
        <f>兵庫県!R51-SUM('1韓国'!W51+'2ベトナム'!W51+'3中国'!W51+'4ネパール'!W51+'6インドネシア'!W51+'5フィリピン'!W51)</f>
        <v>23</v>
      </c>
      <c r="S51" s="437">
        <f>兵庫県!S51-SUM('1韓国'!X51+'2ベトナム'!X51+'3中国'!X51+'4ネパール'!X51+'6インドネシア'!X51+'5フィリピン'!X51)</f>
        <v>28</v>
      </c>
      <c r="T51" s="437">
        <f>兵庫県!T51-SUM('1韓国'!Y51+'2ベトナム'!Y51+'3中国'!Y51+'4ネパール'!Y51+'6インドネシア'!Y51+'5フィリピン'!Y51)</f>
        <v>31</v>
      </c>
      <c r="U51" s="437">
        <f>兵庫県!U51-SUM('1韓国'!Z51+'2ベトナム'!Z51+'3中国'!Z51+'4ネパール'!Z51+'6インドネシア'!Z51+'5フィリピン'!Z51)</f>
        <v>29</v>
      </c>
      <c r="V51" s="437">
        <f>兵庫県!V51-SUM('1韓国'!AA51+'2ベトナム'!AA51+'3中国'!AA51+'4ネパール'!AA51+'6インドネシア'!AA51+'5フィリピン'!AA51)</f>
        <v>47</v>
      </c>
      <c r="W51" s="437">
        <f>兵庫県!W51-SUM('1韓国'!AB51+'2ベトナム'!AB51+'3中国'!AB51+'4ネパール'!AB51+'6インドネシア'!AB51+'5フィリピン'!AB51)</f>
        <v>80</v>
      </c>
      <c r="X51" s="437">
        <f>兵庫県!X51-SUM('1韓国'!AC51+'2ベトナム'!AC51+'3中国'!AC51+'4ネパール'!AC51+'6インドネシア'!AC51+'5フィリピン'!AC51)</f>
        <v>62</v>
      </c>
      <c r="Y51" s="437">
        <f>兵庫県!Y51-SUM('1韓国'!AD51+'2ベトナム'!AD51+'3中国'!AD51+'4ネパール'!AD51+'6インドネシア'!AD51+'5フィリピン'!AD51)</f>
        <v>95</v>
      </c>
      <c r="Z51" s="437">
        <f>兵庫県!Z51-SUM('1韓国'!AE51+'2ベトナム'!AE51+'3中国'!AE51+'4ネパール'!AE51+'6インドネシア'!AE51+'5フィリピン'!AE51)</f>
        <v>100</v>
      </c>
      <c r="AA51" s="437">
        <f>兵庫県!AA51-SUM('1韓国'!AF51+'2ベトナム'!AF51+'3中国'!AF51+'4ネパール'!AF51+'6インドネシア'!AF51+'5フィリピン'!AF51)</f>
        <v>107</v>
      </c>
      <c r="AB51" s="437">
        <f>兵庫県!AB51-SUM('1韓国'!AG51+'2ベトナム'!AG51+'3中国'!AG51+'4ネパール'!AG51+'6インドネシア'!AG51+'5フィリピン'!AG51)</f>
        <v>112</v>
      </c>
    </row>
    <row r="52" spans="1:28">
      <c r="A52" s="2" t="s">
        <v>95</v>
      </c>
      <c r="B52" s="1" t="s">
        <v>41</v>
      </c>
      <c r="H52" s="437">
        <f>兵庫県!H52-SUM('1韓国'!M52+'2ベトナム'!M52+'3中国'!M52+'4ネパール'!M52+'6インドネシア'!M52+'5フィリピン'!M52)</f>
        <v>9</v>
      </c>
      <c r="I52" s="437">
        <f>兵庫県!I52-SUM('1韓国'!N52+'2ベトナム'!N52+'3中国'!N52+'4ネパール'!N52+'6インドネシア'!N52+'5フィリピン'!N52)</f>
        <v>7</v>
      </c>
      <c r="J52" s="437">
        <f>兵庫県!J52-SUM('1韓国'!O52+'2ベトナム'!O52+'3中国'!O52+'4ネパール'!O52+'6インドネシア'!O52+'5フィリピン'!O52)</f>
        <v>8</v>
      </c>
      <c r="K52" s="437">
        <f>兵庫県!K52-SUM('1韓国'!P52+'2ベトナム'!P52+'3中国'!P52+'4ネパール'!P52+'6インドネシア'!P52+'5フィリピン'!P52)</f>
        <v>4</v>
      </c>
      <c r="L52" s="437">
        <f>兵庫県!L52-SUM('1韓国'!Q52+'2ベトナム'!Q52+'3中国'!Q52+'4ネパール'!Q52+'6インドネシア'!Q52+'5フィリピン'!Q52)</f>
        <v>5</v>
      </c>
      <c r="M52" s="437">
        <f>兵庫県!M52-SUM('1韓国'!R52+'2ベトナム'!R52+'3中国'!R52+'4ネパール'!R52+'6インドネシア'!R52+'5フィリピン'!R52)</f>
        <v>6</v>
      </c>
      <c r="N52" s="437">
        <f>兵庫県!N52-SUM('1韓国'!S52+'2ベトナム'!S52+'3中国'!S52+'4ネパール'!S52+'6インドネシア'!S52+'5フィリピン'!S52)</f>
        <v>7</v>
      </c>
      <c r="O52" s="437">
        <f>兵庫県!O52-SUM('1韓国'!T52+'2ベトナム'!T52+'3中国'!T52+'4ネパール'!T52+'6インドネシア'!T52+'5フィリピン'!T52)</f>
        <v>8</v>
      </c>
      <c r="P52" s="437">
        <f>兵庫県!P52-SUM('1韓国'!U52+'2ベトナム'!U52+'3中国'!U52+'4ネパール'!U52+'6インドネシア'!U52+'5フィリピン'!U52)</f>
        <v>5</v>
      </c>
      <c r="Q52" s="441">
        <f>兵庫県!Q52-SUM('1韓国'!V52+'2ベトナム'!V52+'3中国'!V52+'4ネパール'!V52+'6インドネシア'!V52+'5フィリピン'!V52)</f>
        <v>1</v>
      </c>
      <c r="R52" s="437">
        <f>兵庫県!R52-SUM('1韓国'!W52+'2ベトナム'!W52+'3中国'!W52+'4ネパール'!W52+'6インドネシア'!W52+'5フィリピン'!W52)</f>
        <v>14</v>
      </c>
      <c r="S52" s="437">
        <f>兵庫県!S52-SUM('1韓国'!X52+'2ベトナム'!X52+'3中国'!X52+'4ネパール'!X52+'6インドネシア'!X52+'5フィリピン'!X52)</f>
        <v>13</v>
      </c>
      <c r="T52" s="437">
        <f>兵庫県!T52-SUM('1韓国'!Y52+'2ベトナム'!Y52+'3中国'!Y52+'4ネパール'!Y52+'6インドネシア'!Y52+'5フィリピン'!Y52)</f>
        <v>21</v>
      </c>
      <c r="U52" s="437">
        <f>兵庫県!U52-SUM('1韓国'!Z52+'2ベトナム'!Z52+'3中国'!Z52+'4ネパール'!Z52+'6インドネシア'!Z52+'5フィリピン'!Z52)</f>
        <v>19</v>
      </c>
      <c r="V52" s="437">
        <f>兵庫県!V52-SUM('1韓国'!AA52+'2ベトナム'!AA52+'3中国'!AA52+'4ネパール'!AA52+'6インドネシア'!AA52+'5フィリピン'!AA52)</f>
        <v>25</v>
      </c>
      <c r="W52" s="437">
        <f>兵庫県!W52-SUM('1韓国'!AB52+'2ベトナム'!AB52+'3中国'!AB52+'4ネパール'!AB52+'6インドネシア'!AB52+'5フィリピン'!AB52)</f>
        <v>15</v>
      </c>
      <c r="X52" s="437">
        <f>兵庫県!X52-SUM('1韓国'!AC52+'2ベトナム'!AC52+'3中国'!AC52+'4ネパール'!AC52+'6インドネシア'!AC52+'5フィリピン'!AC52)</f>
        <v>9</v>
      </c>
      <c r="Y52" s="437">
        <f>兵庫県!Y52-SUM('1韓国'!AD52+'2ベトナム'!AD52+'3中国'!AD52+'4ネパール'!AD52+'6インドネシア'!AD52+'5フィリピン'!AD52)</f>
        <v>17</v>
      </c>
      <c r="Z52" s="437">
        <f>兵庫県!Z52-SUM('1韓国'!AE52+'2ベトナム'!AE52+'3中国'!AE52+'4ネパール'!AE52+'6インドネシア'!AE52+'5フィリピン'!AE52)</f>
        <v>35</v>
      </c>
      <c r="AA52" s="437">
        <f>兵庫県!AA52-SUM('1韓国'!AF52+'2ベトナム'!AF52+'3中国'!AF52+'4ネパール'!AF52+'6インドネシア'!AF52+'5フィリピン'!AF52)</f>
        <v>33</v>
      </c>
      <c r="AB52" s="437">
        <f>兵庫県!AB52-SUM('1韓国'!AG52+'2ベトナム'!AG52+'3中国'!AG52+'4ネパール'!AG52+'6インドネシア'!AG52+'5フィリピン'!AG52)</f>
        <v>39</v>
      </c>
    </row>
    <row r="53" spans="1:28">
      <c r="A53" s="2" t="s">
        <v>96</v>
      </c>
      <c r="B53" s="1" t="s">
        <v>42</v>
      </c>
      <c r="H53" s="437">
        <f>兵庫県!H53-SUM('1韓国'!M53+'2ベトナム'!M53+'3中国'!M53+'4ネパール'!M53+'6インドネシア'!M53+'5フィリピン'!M53)</f>
        <v>16</v>
      </c>
      <c r="I53" s="437">
        <f>兵庫県!I53-SUM('1韓国'!N53+'2ベトナム'!N53+'3中国'!N53+'4ネパール'!N53+'6インドネシア'!N53+'5フィリピン'!N53)</f>
        <v>9</v>
      </c>
      <c r="J53" s="437">
        <f>兵庫県!J53-SUM('1韓国'!O53+'2ベトナム'!O53+'3中国'!O53+'4ネパール'!O53+'6インドネシア'!O53+'5フィリピン'!O53)</f>
        <v>6</v>
      </c>
      <c r="K53" s="437">
        <f>兵庫県!K53-SUM('1韓国'!P53+'2ベトナム'!P53+'3中国'!P53+'4ネパール'!P53+'6インドネシア'!P53+'5フィリピン'!P53)</f>
        <v>6</v>
      </c>
      <c r="L53" s="437">
        <f>兵庫県!L53-SUM('1韓国'!Q53+'2ベトナム'!Q53+'3中国'!Q53+'4ネパール'!Q53+'6インドネシア'!Q53+'5フィリピン'!Q53)</f>
        <v>5</v>
      </c>
      <c r="M53" s="437">
        <f>兵庫県!M53-SUM('1韓国'!R53+'2ベトナム'!R53+'3中国'!R53+'4ネパール'!R53+'6インドネシア'!R53+'5フィリピン'!R53)</f>
        <v>11</v>
      </c>
      <c r="N53" s="437">
        <f>兵庫県!N53-SUM('1韓国'!S53+'2ベトナム'!S53+'3中国'!S53+'4ネパール'!S53+'6インドネシア'!S53+'5フィリピン'!S53)</f>
        <v>10</v>
      </c>
      <c r="O53" s="437">
        <f>兵庫県!O53-SUM('1韓国'!T53+'2ベトナム'!T53+'3中国'!T53+'4ネパール'!T53+'6インドネシア'!T53+'5フィリピン'!T53)</f>
        <v>12</v>
      </c>
      <c r="P53" s="437">
        <f>兵庫県!P53-SUM('1韓国'!U53+'2ベトナム'!U53+'3中国'!U53+'4ネパール'!U53+'6インドネシア'!U53+'5フィリピン'!U53)</f>
        <v>12</v>
      </c>
      <c r="Q53" s="437">
        <f>兵庫県!Q53-SUM('1韓国'!V53+'2ベトナム'!V53+'3中国'!V53+'4ネパール'!V53+'6インドネシア'!V53+'5フィリピン'!V53)</f>
        <v>15</v>
      </c>
      <c r="R53" s="437">
        <f>兵庫県!R53-SUM('1韓国'!W53+'2ベトナム'!W53+'3中国'!W53+'4ネパール'!W53+'6インドネシア'!W53+'5フィリピン'!W53)</f>
        <v>12</v>
      </c>
      <c r="S53" s="437">
        <f>兵庫県!S53-SUM('1韓国'!X53+'2ベトナム'!X53+'3中国'!X53+'4ネパール'!X53+'6インドネシア'!X53+'5フィリピン'!X53)</f>
        <v>31</v>
      </c>
      <c r="T53" s="437">
        <f>兵庫県!T53-SUM('1韓国'!Y53+'2ベトナム'!Y53+'3中国'!Y53+'4ネパール'!Y53+'6インドネシア'!Y53+'5フィリピン'!Y53)</f>
        <v>31</v>
      </c>
      <c r="U53" s="437">
        <f>兵庫県!U53-SUM('1韓国'!Z53+'2ベトナム'!Z53+'3中国'!Z53+'4ネパール'!Z53+'6インドネシア'!Z53+'5フィリピン'!Z53)</f>
        <v>33</v>
      </c>
      <c r="V53" s="437">
        <f>兵庫県!V53-SUM('1韓国'!AA53+'2ベトナム'!AA53+'3中国'!AA53+'4ネパール'!AA53+'6インドネシア'!AA53+'5フィリピン'!AA53)</f>
        <v>28</v>
      </c>
      <c r="W53" s="437">
        <f>兵庫県!W53-SUM('1韓国'!AB53+'2ベトナム'!AB53+'3中国'!AB53+'4ネパール'!AB53+'6インドネシア'!AB53+'5フィリピン'!AB53)</f>
        <v>21</v>
      </c>
      <c r="X53" s="437">
        <f>兵庫県!X53-SUM('1韓国'!AC53+'2ベトナム'!AC53+'3中国'!AC53+'4ネパール'!AC53+'6インドネシア'!AC53+'5フィリピン'!AC53)</f>
        <v>16</v>
      </c>
      <c r="Y53" s="437">
        <f>兵庫県!Y53-SUM('1韓国'!AD53+'2ベトナム'!AD53+'3中国'!AD53+'4ネパール'!AD53+'6インドネシア'!AD53+'5フィリピン'!AD53)</f>
        <v>26</v>
      </c>
      <c r="Z53" s="437">
        <f>兵庫県!Z53-SUM('1韓国'!AE53+'2ベトナム'!AE53+'3中国'!AE53+'4ネパール'!AE53+'6インドネシア'!AE53+'5フィリピン'!AE53)</f>
        <v>34</v>
      </c>
      <c r="AA53" s="437">
        <f>兵庫県!AA53-SUM('1韓国'!AF53+'2ベトナム'!AF53+'3中国'!AF53+'4ネパール'!AF53+'6インドネシア'!AF53+'5フィリピン'!AF53)</f>
        <v>42</v>
      </c>
      <c r="AB53" s="437">
        <f>兵庫県!AB53-SUM('1韓国'!AG53+'2ベトナム'!AG53+'3中国'!AG53+'4ネパール'!AG53+'6インドネシア'!AG53+'5フィリピン'!AG53)</f>
        <v>55</v>
      </c>
    </row>
    <row r="54" spans="1:28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>
      <c r="A55" s="21" t="s">
        <v>109</v>
      </c>
      <c r="B55" s="1"/>
    </row>
  </sheetData>
  <phoneticPr fontId="1"/>
  <conditionalFormatting sqref="A3:A54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2D52-CD95-497D-81B7-9E3476C80218}">
  <sheetPr>
    <tabColor theme="5" tint="0.79998168889431442"/>
  </sheetPr>
  <dimension ref="A1:GR5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8" sqref="B8"/>
    </sheetView>
  </sheetViews>
  <sheetFormatPr defaultRowHeight="14"/>
  <cols>
    <col min="1" max="1" width="5.9140625" style="1" customWidth="1"/>
    <col min="2" max="2" width="13.25" style="1" customWidth="1"/>
    <col min="3" max="199" width="8.6640625" style="1"/>
    <col min="201" max="16384" width="8.6640625" style="1"/>
  </cols>
  <sheetData>
    <row r="1" spans="1:200" ht="13">
      <c r="B1" s="464">
        <v>45627</v>
      </c>
      <c r="GR1" s="1"/>
    </row>
    <row r="2" spans="1:200" ht="13">
      <c r="A2" s="1" t="s">
        <v>823</v>
      </c>
      <c r="D2" s="1" t="s">
        <v>824</v>
      </c>
      <c r="GR2" s="1"/>
    </row>
    <row r="3" spans="1:200" ht="29" customHeight="1">
      <c r="A3" s="8" t="s">
        <v>826</v>
      </c>
      <c r="B3" s="8" t="s">
        <v>827</v>
      </c>
      <c r="C3" s="469" t="s">
        <v>973</v>
      </c>
      <c r="D3" s="469" t="s">
        <v>1031</v>
      </c>
      <c r="E3" s="469" t="s">
        <v>1032</v>
      </c>
      <c r="F3" s="469" t="s">
        <v>1033</v>
      </c>
      <c r="G3" s="469" t="s">
        <v>1034</v>
      </c>
      <c r="H3" s="469" t="s">
        <v>1035</v>
      </c>
      <c r="I3" s="469" t="s">
        <v>1036</v>
      </c>
      <c r="J3" s="469" t="s">
        <v>1037</v>
      </c>
      <c r="K3" s="469" t="s">
        <v>1038</v>
      </c>
      <c r="L3" s="469" t="s">
        <v>1039</v>
      </c>
      <c r="M3" s="469" t="s">
        <v>1040</v>
      </c>
      <c r="N3" s="469" t="s">
        <v>1041</v>
      </c>
      <c r="O3" s="469" t="s">
        <v>1042</v>
      </c>
      <c r="P3" s="469" t="s">
        <v>1043</v>
      </c>
      <c r="Q3" s="469" t="s">
        <v>1044</v>
      </c>
      <c r="R3" s="469" t="s">
        <v>1045</v>
      </c>
      <c r="S3" s="469" t="s">
        <v>1046</v>
      </c>
      <c r="T3" s="469" t="s">
        <v>1047</v>
      </c>
      <c r="U3" s="469" t="s">
        <v>1048</v>
      </c>
      <c r="V3" s="469" t="s">
        <v>1049</v>
      </c>
      <c r="W3" s="469" t="s">
        <v>1050</v>
      </c>
      <c r="X3" s="469" t="s">
        <v>1051</v>
      </c>
      <c r="Y3" s="469" t="s">
        <v>1052</v>
      </c>
      <c r="Z3" s="469" t="s">
        <v>1053</v>
      </c>
      <c r="AA3" s="469" t="s">
        <v>1054</v>
      </c>
      <c r="AB3" s="469" t="s">
        <v>1055</v>
      </c>
      <c r="AC3" s="469" t="s">
        <v>1056</v>
      </c>
      <c r="AD3" s="469" t="s">
        <v>1057</v>
      </c>
      <c r="AE3" s="469" t="s">
        <v>1058</v>
      </c>
      <c r="AF3" s="469" t="s">
        <v>1059</v>
      </c>
      <c r="AG3" s="469" t="s">
        <v>1060</v>
      </c>
      <c r="AH3" s="469" t="s">
        <v>1061</v>
      </c>
      <c r="AI3" s="469" t="s">
        <v>1062</v>
      </c>
      <c r="AJ3" s="469" t="s">
        <v>1063</v>
      </c>
      <c r="AK3" s="469" t="s">
        <v>1064</v>
      </c>
      <c r="AL3" s="469" t="s">
        <v>1065</v>
      </c>
      <c r="AM3" s="469" t="s">
        <v>1066</v>
      </c>
      <c r="AN3" s="469" t="s">
        <v>1067</v>
      </c>
      <c r="AO3" s="469" t="s">
        <v>1068</v>
      </c>
      <c r="AP3" s="469" t="s">
        <v>1069</v>
      </c>
      <c r="AQ3" s="469" t="s">
        <v>1070</v>
      </c>
      <c r="AR3" s="469" t="s">
        <v>1071</v>
      </c>
      <c r="AS3" s="469" t="s">
        <v>1072</v>
      </c>
      <c r="AT3" s="469" t="s">
        <v>1073</v>
      </c>
      <c r="AU3" s="469" t="s">
        <v>1074</v>
      </c>
      <c r="AV3" s="469" t="s">
        <v>1075</v>
      </c>
      <c r="AW3" s="469" t="s">
        <v>1076</v>
      </c>
      <c r="AX3" s="469" t="s">
        <v>1077</v>
      </c>
      <c r="AY3" s="469" t="s">
        <v>1078</v>
      </c>
      <c r="AZ3" s="469" t="s">
        <v>1079</v>
      </c>
      <c r="BA3" s="469" t="s">
        <v>1080</v>
      </c>
      <c r="BB3" s="469" t="s">
        <v>1081</v>
      </c>
      <c r="BC3" s="469" t="s">
        <v>1082</v>
      </c>
      <c r="BD3" s="469" t="s">
        <v>1083</v>
      </c>
      <c r="BE3" s="469" t="s">
        <v>1084</v>
      </c>
      <c r="BF3" s="469" t="s">
        <v>1085</v>
      </c>
      <c r="BG3" s="469" t="s">
        <v>1086</v>
      </c>
      <c r="BH3" s="469" t="s">
        <v>1087</v>
      </c>
      <c r="BI3" s="469" t="s">
        <v>1088</v>
      </c>
      <c r="BJ3" s="469" t="s">
        <v>1089</v>
      </c>
      <c r="BK3" s="469" t="s">
        <v>1090</v>
      </c>
      <c r="BL3" s="469" t="s">
        <v>1091</v>
      </c>
      <c r="BM3" s="469" t="s">
        <v>1092</v>
      </c>
      <c r="BN3" s="469" t="s">
        <v>1093</v>
      </c>
      <c r="BO3" s="469" t="s">
        <v>1094</v>
      </c>
      <c r="BP3" s="469" t="s">
        <v>1095</v>
      </c>
      <c r="BQ3" s="469" t="s">
        <v>1096</v>
      </c>
      <c r="BR3" s="469" t="s">
        <v>1097</v>
      </c>
      <c r="BS3" s="469" t="s">
        <v>1098</v>
      </c>
      <c r="BT3" s="469" t="s">
        <v>1099</v>
      </c>
      <c r="BU3" s="469" t="s">
        <v>1100</v>
      </c>
      <c r="BV3" s="469" t="s">
        <v>1101</v>
      </c>
      <c r="BW3" s="469" t="s">
        <v>1102</v>
      </c>
      <c r="BX3" s="469" t="s">
        <v>1103</v>
      </c>
      <c r="BY3" s="469" t="s">
        <v>1104</v>
      </c>
      <c r="BZ3" s="469" t="s">
        <v>1105</v>
      </c>
      <c r="CA3" s="469" t="s">
        <v>1106</v>
      </c>
      <c r="CB3" s="469" t="s">
        <v>1107</v>
      </c>
      <c r="CC3" s="469" t="s">
        <v>1108</v>
      </c>
      <c r="CD3" s="469" t="s">
        <v>1109</v>
      </c>
      <c r="CE3" s="469" t="s">
        <v>1110</v>
      </c>
      <c r="CF3" s="469" t="s">
        <v>1111</v>
      </c>
      <c r="CG3" s="469" t="s">
        <v>1112</v>
      </c>
      <c r="CH3" s="469" t="s">
        <v>1113</v>
      </c>
      <c r="CI3" s="469" t="s">
        <v>1114</v>
      </c>
      <c r="CJ3" s="469" t="s">
        <v>1116</v>
      </c>
      <c r="CK3" s="469" t="s">
        <v>1117</v>
      </c>
      <c r="CL3" s="469" t="s">
        <v>1118</v>
      </c>
      <c r="CM3" s="469" t="s">
        <v>1119</v>
      </c>
      <c r="CN3" s="469" t="s">
        <v>1120</v>
      </c>
      <c r="CO3" s="469" t="s">
        <v>1121</v>
      </c>
      <c r="CP3" s="469" t="s">
        <v>1122</v>
      </c>
      <c r="CQ3" s="469" t="s">
        <v>1123</v>
      </c>
      <c r="CR3" s="469" t="s">
        <v>1124</v>
      </c>
      <c r="CS3" s="469" t="s">
        <v>1125</v>
      </c>
      <c r="CT3" s="469" t="s">
        <v>1126</v>
      </c>
      <c r="CU3" s="469" t="s">
        <v>1127</v>
      </c>
      <c r="CV3" s="469" t="s">
        <v>1128</v>
      </c>
      <c r="CW3" s="469" t="s">
        <v>1129</v>
      </c>
      <c r="CX3" s="469" t="s">
        <v>1130</v>
      </c>
      <c r="CY3" s="469" t="s">
        <v>1131</v>
      </c>
      <c r="CZ3" s="469" t="s">
        <v>1132</v>
      </c>
      <c r="DA3" s="469" t="s">
        <v>1133</v>
      </c>
      <c r="DB3" s="469" t="s">
        <v>1134</v>
      </c>
      <c r="DC3" s="469" t="s">
        <v>1135</v>
      </c>
      <c r="DD3" s="469" t="s">
        <v>1136</v>
      </c>
      <c r="DE3" s="469" t="s">
        <v>1137</v>
      </c>
      <c r="DF3" s="469" t="s">
        <v>1138</v>
      </c>
      <c r="DG3" s="469" t="s">
        <v>1139</v>
      </c>
      <c r="DH3" s="469" t="s">
        <v>1140</v>
      </c>
      <c r="DI3" s="469" t="s">
        <v>1141</v>
      </c>
      <c r="DJ3" s="469" t="s">
        <v>1142</v>
      </c>
      <c r="DK3" s="469" t="s">
        <v>1143</v>
      </c>
      <c r="DL3" s="469" t="s">
        <v>1144</v>
      </c>
      <c r="DM3" s="469" t="s">
        <v>1145</v>
      </c>
      <c r="DN3" s="469" t="s">
        <v>1146</v>
      </c>
      <c r="DO3" s="469" t="s">
        <v>1147</v>
      </c>
      <c r="DP3" s="469" t="s">
        <v>1148</v>
      </c>
      <c r="DQ3" s="469" t="s">
        <v>1149</v>
      </c>
      <c r="DR3" s="469" t="s">
        <v>1150</v>
      </c>
      <c r="DS3" s="469" t="s">
        <v>1151</v>
      </c>
      <c r="DT3" s="469" t="s">
        <v>1152</v>
      </c>
      <c r="DU3" s="469" t="s">
        <v>1153</v>
      </c>
      <c r="DV3" s="469" t="s">
        <v>1154</v>
      </c>
      <c r="DW3" s="469" t="s">
        <v>1155</v>
      </c>
      <c r="DX3" s="469" t="s">
        <v>1156</v>
      </c>
      <c r="DY3" s="469" t="s">
        <v>1157</v>
      </c>
      <c r="DZ3" s="469" t="s">
        <v>1158</v>
      </c>
      <c r="EA3" s="469" t="s">
        <v>1159</v>
      </c>
      <c r="EB3" s="469" t="s">
        <v>1160</v>
      </c>
      <c r="EC3" s="469" t="s">
        <v>1161</v>
      </c>
      <c r="ED3" s="469" t="s">
        <v>1162</v>
      </c>
      <c r="EE3" s="469" t="s">
        <v>1163</v>
      </c>
      <c r="EF3" s="469" t="s">
        <v>1164</v>
      </c>
      <c r="EG3" s="469" t="s">
        <v>1165</v>
      </c>
      <c r="EH3" s="469" t="s">
        <v>1166</v>
      </c>
      <c r="EI3" s="469" t="s">
        <v>1167</v>
      </c>
      <c r="EJ3" s="469" t="s">
        <v>1168</v>
      </c>
      <c r="EK3" s="469" t="s">
        <v>1169</v>
      </c>
      <c r="EL3" s="469" t="s">
        <v>1170</v>
      </c>
      <c r="EM3" s="469" t="s">
        <v>1171</v>
      </c>
      <c r="EN3" s="469" t="s">
        <v>1172</v>
      </c>
      <c r="EO3" s="469" t="s">
        <v>1173</v>
      </c>
      <c r="EP3" s="469" t="s">
        <v>1174</v>
      </c>
      <c r="EQ3" s="469" t="s">
        <v>1175</v>
      </c>
      <c r="ER3" s="469" t="s">
        <v>1176</v>
      </c>
      <c r="ES3" s="469" t="s">
        <v>1177</v>
      </c>
      <c r="ET3" s="469" t="s">
        <v>1178</v>
      </c>
      <c r="EU3" s="469" t="s">
        <v>1179</v>
      </c>
      <c r="EV3" s="469" t="s">
        <v>1180</v>
      </c>
      <c r="EW3" s="469" t="s">
        <v>1181</v>
      </c>
      <c r="EX3" s="469" t="s">
        <v>1182</v>
      </c>
      <c r="EY3" s="469" t="s">
        <v>1183</v>
      </c>
      <c r="EZ3" s="469" t="s">
        <v>1184</v>
      </c>
      <c r="FA3" s="469" t="s">
        <v>1185</v>
      </c>
      <c r="FB3" s="469" t="s">
        <v>1186</v>
      </c>
      <c r="FC3" s="469" t="s">
        <v>1187</v>
      </c>
      <c r="FD3" s="469" t="s">
        <v>1188</v>
      </c>
      <c r="FE3" s="469" t="s">
        <v>1189</v>
      </c>
      <c r="FF3" s="469" t="s">
        <v>1190</v>
      </c>
      <c r="FG3" s="469" t="s">
        <v>1191</v>
      </c>
      <c r="FH3" s="469" t="s">
        <v>1192</v>
      </c>
      <c r="FI3" s="469" t="s">
        <v>1193</v>
      </c>
      <c r="FJ3" s="469" t="s">
        <v>1194</v>
      </c>
      <c r="FK3" s="469" t="s">
        <v>1195</v>
      </c>
      <c r="FL3" s="469" t="s">
        <v>1196</v>
      </c>
      <c r="FM3" s="469" t="s">
        <v>1197</v>
      </c>
      <c r="FN3" s="469" t="s">
        <v>1198</v>
      </c>
      <c r="FO3" s="469" t="s">
        <v>1199</v>
      </c>
      <c r="FP3" s="469" t="s">
        <v>1200</v>
      </c>
      <c r="FQ3" s="469" t="s">
        <v>1201</v>
      </c>
      <c r="FR3" s="469" t="s">
        <v>1202</v>
      </c>
      <c r="FS3" s="469" t="s">
        <v>1203</v>
      </c>
      <c r="FT3" s="469" t="s">
        <v>1204</v>
      </c>
      <c r="FU3" s="469" t="s">
        <v>1205</v>
      </c>
      <c r="FV3" s="469" t="s">
        <v>1206</v>
      </c>
      <c r="FW3" s="469" t="s">
        <v>1207</v>
      </c>
      <c r="FX3" s="469" t="s">
        <v>1208</v>
      </c>
      <c r="FY3" s="469" t="s">
        <v>1209</v>
      </c>
      <c r="FZ3" s="469" t="s">
        <v>1210</v>
      </c>
      <c r="GA3" s="469" t="s">
        <v>1211</v>
      </c>
      <c r="GB3" s="469" t="s">
        <v>1212</v>
      </c>
      <c r="GC3" s="469" t="s">
        <v>1213</v>
      </c>
      <c r="GD3" s="469" t="s">
        <v>1214</v>
      </c>
      <c r="GE3" s="469" t="s">
        <v>1215</v>
      </c>
      <c r="GF3" s="469" t="s">
        <v>1216</v>
      </c>
      <c r="GG3" s="469" t="s">
        <v>1217</v>
      </c>
      <c r="GH3" s="469" t="s">
        <v>1218</v>
      </c>
      <c r="GI3" s="469" t="s">
        <v>1219</v>
      </c>
      <c r="GJ3" s="469" t="s">
        <v>1220</v>
      </c>
      <c r="GK3" s="469" t="s">
        <v>1221</v>
      </c>
      <c r="GL3" s="469" t="s">
        <v>1222</v>
      </c>
      <c r="GM3" s="469" t="s">
        <v>1223</v>
      </c>
      <c r="GN3" s="469" t="s">
        <v>1224</v>
      </c>
      <c r="GO3" s="469" t="s">
        <v>1225</v>
      </c>
      <c r="GP3" s="469" t="s">
        <v>1226</v>
      </c>
      <c r="GQ3" s="469" t="s">
        <v>1227</v>
      </c>
      <c r="GR3" s="1"/>
    </row>
    <row r="4" spans="1:200" ht="13">
      <c r="A4" s="4" t="s">
        <v>974</v>
      </c>
      <c r="B4" s="4"/>
      <c r="C4" s="463">
        <f>SUM(C6:C54)</f>
        <v>142676</v>
      </c>
      <c r="D4" s="463">
        <f t="shared" ref="D4:BO4" si="0">SUM(D6:D54)</f>
        <v>116</v>
      </c>
      <c r="E4" s="463">
        <f t="shared" si="0"/>
        <v>0</v>
      </c>
      <c r="F4" s="463">
        <f t="shared" si="0"/>
        <v>13</v>
      </c>
      <c r="G4" s="463">
        <f t="shared" si="0"/>
        <v>34</v>
      </c>
      <c r="H4" s="463">
        <f t="shared" si="0"/>
        <v>6</v>
      </c>
      <c r="I4" s="463">
        <f t="shared" si="0"/>
        <v>102</v>
      </c>
      <c r="J4" s="463">
        <f t="shared" si="0"/>
        <v>1743</v>
      </c>
      <c r="K4" s="463">
        <f t="shared" si="0"/>
        <v>5440</v>
      </c>
      <c r="L4" s="463">
        <f t="shared" si="0"/>
        <v>1</v>
      </c>
      <c r="M4" s="463">
        <f t="shared" si="0"/>
        <v>0</v>
      </c>
      <c r="N4" s="463">
        <f t="shared" si="0"/>
        <v>34477</v>
      </c>
      <c r="O4" s="463">
        <f t="shared" si="0"/>
        <v>2180</v>
      </c>
      <c r="P4" s="463">
        <f t="shared" si="0"/>
        <v>827</v>
      </c>
      <c r="Q4" s="463">
        <f t="shared" si="0"/>
        <v>3</v>
      </c>
      <c r="R4" s="463">
        <f t="shared" si="0"/>
        <v>1</v>
      </c>
      <c r="S4" s="463">
        <f t="shared" si="0"/>
        <v>4</v>
      </c>
      <c r="T4" s="463">
        <f t="shared" si="0"/>
        <v>295</v>
      </c>
      <c r="U4" s="463">
        <f t="shared" si="0"/>
        <v>130</v>
      </c>
      <c r="V4" s="463">
        <f t="shared" si="0"/>
        <v>1238</v>
      </c>
      <c r="W4" s="463">
        <f t="shared" si="0"/>
        <v>1432</v>
      </c>
      <c r="X4" s="463">
        <f t="shared" si="0"/>
        <v>2257</v>
      </c>
      <c r="Y4" s="463">
        <f t="shared" si="0"/>
        <v>24081</v>
      </c>
      <c r="Z4" s="463">
        <f t="shared" si="0"/>
        <v>105</v>
      </c>
      <c r="AA4" s="463">
        <f t="shared" si="0"/>
        <v>8959</v>
      </c>
      <c r="AB4" s="463">
        <f t="shared" si="0"/>
        <v>1</v>
      </c>
      <c r="AC4" s="463">
        <f t="shared" si="0"/>
        <v>581</v>
      </c>
      <c r="AD4" s="463">
        <f t="shared" si="0"/>
        <v>9</v>
      </c>
      <c r="AE4" s="463">
        <f t="shared" si="0"/>
        <v>1719</v>
      </c>
      <c r="AF4" s="463">
        <f t="shared" si="0"/>
        <v>1</v>
      </c>
      <c r="AG4" s="463">
        <f t="shared" si="0"/>
        <v>6787</v>
      </c>
      <c r="AH4" s="463">
        <f t="shared" si="0"/>
        <v>19</v>
      </c>
      <c r="AI4" s="463">
        <f t="shared" si="0"/>
        <v>2</v>
      </c>
      <c r="AJ4" s="463">
        <f t="shared" si="0"/>
        <v>31788</v>
      </c>
      <c r="AK4" s="463">
        <f t="shared" si="0"/>
        <v>284</v>
      </c>
      <c r="AL4" s="463">
        <f t="shared" si="0"/>
        <v>5338</v>
      </c>
      <c r="AM4" s="463">
        <f t="shared" si="0"/>
        <v>2</v>
      </c>
      <c r="AN4" s="463">
        <f t="shared" si="0"/>
        <v>383</v>
      </c>
      <c r="AO4" s="463">
        <f t="shared" si="0"/>
        <v>21</v>
      </c>
      <c r="AP4" s="463">
        <f t="shared" si="0"/>
        <v>165</v>
      </c>
      <c r="AQ4" s="463">
        <f t="shared" si="0"/>
        <v>45</v>
      </c>
      <c r="AR4" s="463">
        <f t="shared" si="0"/>
        <v>2</v>
      </c>
      <c r="AS4" s="463">
        <f t="shared" si="0"/>
        <v>62</v>
      </c>
      <c r="AT4" s="463">
        <f t="shared" si="0"/>
        <v>2</v>
      </c>
      <c r="AU4" s="463">
        <f t="shared" si="0"/>
        <v>2</v>
      </c>
      <c r="AV4" s="463">
        <f t="shared" si="0"/>
        <v>4</v>
      </c>
      <c r="AW4" s="463">
        <f t="shared" si="0"/>
        <v>0</v>
      </c>
      <c r="AX4" s="463">
        <f t="shared" si="0"/>
        <v>233</v>
      </c>
      <c r="AY4" s="463">
        <f t="shared" si="0"/>
        <v>210</v>
      </c>
      <c r="AZ4" s="463">
        <f t="shared" si="0"/>
        <v>120</v>
      </c>
      <c r="BA4" s="463">
        <f t="shared" si="0"/>
        <v>756</v>
      </c>
      <c r="BB4" s="463">
        <f t="shared" si="0"/>
        <v>6</v>
      </c>
      <c r="BC4" s="463">
        <f t="shared" si="0"/>
        <v>32</v>
      </c>
      <c r="BD4" s="463">
        <f t="shared" si="0"/>
        <v>67</v>
      </c>
      <c r="BE4" s="463">
        <f t="shared" si="0"/>
        <v>29</v>
      </c>
      <c r="BF4" s="463">
        <f t="shared" si="0"/>
        <v>1</v>
      </c>
      <c r="BG4" s="463">
        <f t="shared" si="0"/>
        <v>19</v>
      </c>
      <c r="BH4" s="463">
        <f t="shared" si="0"/>
        <v>35</v>
      </c>
      <c r="BI4" s="463">
        <f t="shared" si="0"/>
        <v>0</v>
      </c>
      <c r="BJ4" s="463">
        <f t="shared" si="0"/>
        <v>0</v>
      </c>
      <c r="BK4" s="463">
        <f t="shared" si="0"/>
        <v>0</v>
      </c>
      <c r="BL4" s="463">
        <f t="shared" si="0"/>
        <v>12</v>
      </c>
      <c r="BM4" s="463">
        <f t="shared" si="0"/>
        <v>79</v>
      </c>
      <c r="BN4" s="463">
        <f t="shared" si="0"/>
        <v>48</v>
      </c>
      <c r="BO4" s="463">
        <f t="shared" si="0"/>
        <v>156</v>
      </c>
      <c r="BP4" s="463">
        <f t="shared" ref="BP4:EA4" si="1">SUM(BP6:BP54)</f>
        <v>19</v>
      </c>
      <c r="BQ4" s="463">
        <f t="shared" si="1"/>
        <v>3</v>
      </c>
      <c r="BR4" s="463">
        <f t="shared" si="1"/>
        <v>14</v>
      </c>
      <c r="BS4" s="463">
        <f t="shared" si="1"/>
        <v>0</v>
      </c>
      <c r="BT4" s="463">
        <f t="shared" si="1"/>
        <v>24</v>
      </c>
      <c r="BU4" s="463">
        <f t="shared" si="1"/>
        <v>24</v>
      </c>
      <c r="BV4" s="463">
        <f t="shared" si="1"/>
        <v>38</v>
      </c>
      <c r="BW4" s="463">
        <f t="shared" si="1"/>
        <v>324</v>
      </c>
      <c r="BX4" s="463">
        <f t="shared" si="1"/>
        <v>0</v>
      </c>
      <c r="BY4" s="463">
        <f t="shared" si="1"/>
        <v>55</v>
      </c>
      <c r="BZ4" s="463">
        <f t="shared" si="1"/>
        <v>26</v>
      </c>
      <c r="CA4" s="463">
        <f t="shared" si="1"/>
        <v>42</v>
      </c>
      <c r="CB4" s="463">
        <f t="shared" si="1"/>
        <v>456</v>
      </c>
      <c r="CC4" s="463">
        <f t="shared" si="1"/>
        <v>29</v>
      </c>
      <c r="CD4" s="463">
        <f t="shared" si="1"/>
        <v>22</v>
      </c>
      <c r="CE4" s="463">
        <f t="shared" si="1"/>
        <v>69</v>
      </c>
      <c r="CF4" s="463">
        <f t="shared" si="1"/>
        <v>62</v>
      </c>
      <c r="CG4" s="463">
        <f t="shared" si="1"/>
        <v>2</v>
      </c>
      <c r="CH4" s="463">
        <f t="shared" si="1"/>
        <v>32</v>
      </c>
      <c r="CI4" s="463">
        <f t="shared" si="1"/>
        <v>1</v>
      </c>
      <c r="CJ4" s="463">
        <f t="shared" si="1"/>
        <v>4</v>
      </c>
      <c r="CK4" s="463">
        <f t="shared" si="1"/>
        <v>0</v>
      </c>
      <c r="CL4" s="463">
        <f t="shared" si="1"/>
        <v>7</v>
      </c>
      <c r="CM4" s="463">
        <f t="shared" si="1"/>
        <v>14</v>
      </c>
      <c r="CN4" s="463">
        <f t="shared" si="1"/>
        <v>0</v>
      </c>
      <c r="CO4" s="463">
        <f t="shared" si="1"/>
        <v>67</v>
      </c>
      <c r="CP4" s="463">
        <f t="shared" si="1"/>
        <v>2</v>
      </c>
      <c r="CQ4" s="463">
        <f t="shared" si="1"/>
        <v>347</v>
      </c>
      <c r="CR4" s="463">
        <f t="shared" si="1"/>
        <v>24</v>
      </c>
      <c r="CS4" s="463">
        <f t="shared" si="1"/>
        <v>1</v>
      </c>
      <c r="CT4" s="463">
        <f t="shared" si="1"/>
        <v>31</v>
      </c>
      <c r="CU4" s="463">
        <f t="shared" si="1"/>
        <v>103</v>
      </c>
      <c r="CV4" s="463">
        <f t="shared" si="1"/>
        <v>0</v>
      </c>
      <c r="CW4" s="463">
        <f t="shared" si="1"/>
        <v>7</v>
      </c>
      <c r="CX4" s="463">
        <f t="shared" si="1"/>
        <v>0</v>
      </c>
      <c r="CY4" s="463">
        <f t="shared" si="1"/>
        <v>49</v>
      </c>
      <c r="CZ4" s="463">
        <f t="shared" si="1"/>
        <v>2</v>
      </c>
      <c r="DA4" s="463">
        <f t="shared" si="1"/>
        <v>0</v>
      </c>
      <c r="DB4" s="463">
        <f t="shared" si="1"/>
        <v>39</v>
      </c>
      <c r="DC4" s="463">
        <f t="shared" si="1"/>
        <v>3</v>
      </c>
      <c r="DD4" s="463">
        <f t="shared" si="1"/>
        <v>13</v>
      </c>
      <c r="DE4" s="463">
        <f t="shared" si="1"/>
        <v>0</v>
      </c>
      <c r="DF4" s="463">
        <f t="shared" si="1"/>
        <v>18</v>
      </c>
      <c r="DG4" s="463">
        <f t="shared" si="1"/>
        <v>9</v>
      </c>
      <c r="DH4" s="463">
        <f t="shared" si="1"/>
        <v>0</v>
      </c>
      <c r="DI4" s="463">
        <f t="shared" si="1"/>
        <v>1</v>
      </c>
      <c r="DJ4" s="463">
        <f t="shared" si="1"/>
        <v>21</v>
      </c>
      <c r="DK4" s="463">
        <f t="shared" si="1"/>
        <v>0</v>
      </c>
      <c r="DL4" s="463">
        <f t="shared" si="1"/>
        <v>12</v>
      </c>
      <c r="DM4" s="463">
        <f t="shared" si="1"/>
        <v>1</v>
      </c>
      <c r="DN4" s="463">
        <f t="shared" si="1"/>
        <v>1</v>
      </c>
      <c r="DO4" s="463">
        <f t="shared" si="1"/>
        <v>12</v>
      </c>
      <c r="DP4" s="463">
        <f t="shared" si="1"/>
        <v>6</v>
      </c>
      <c r="DQ4" s="463">
        <f t="shared" si="1"/>
        <v>1</v>
      </c>
      <c r="DR4" s="463">
        <f t="shared" si="1"/>
        <v>0</v>
      </c>
      <c r="DS4" s="463">
        <f t="shared" si="1"/>
        <v>18</v>
      </c>
      <c r="DT4" s="463">
        <f t="shared" si="1"/>
        <v>0</v>
      </c>
      <c r="DU4" s="463">
        <f t="shared" si="1"/>
        <v>31</v>
      </c>
      <c r="DV4" s="463">
        <f t="shared" si="1"/>
        <v>0</v>
      </c>
      <c r="DW4" s="463">
        <f t="shared" si="1"/>
        <v>0</v>
      </c>
      <c r="DX4" s="463">
        <f t="shared" si="1"/>
        <v>43</v>
      </c>
      <c r="DY4" s="463">
        <f t="shared" si="1"/>
        <v>4</v>
      </c>
      <c r="DZ4" s="463">
        <f t="shared" si="1"/>
        <v>142</v>
      </c>
      <c r="EA4" s="463">
        <f t="shared" si="1"/>
        <v>3</v>
      </c>
      <c r="EB4" s="463">
        <f t="shared" ref="EB4:GM4" si="2">SUM(EB6:EB54)</f>
        <v>2</v>
      </c>
      <c r="EC4" s="463">
        <f t="shared" si="2"/>
        <v>6</v>
      </c>
      <c r="ED4" s="463">
        <f t="shared" si="2"/>
        <v>1</v>
      </c>
      <c r="EE4" s="463">
        <f t="shared" si="2"/>
        <v>9</v>
      </c>
      <c r="EF4" s="463">
        <f t="shared" si="2"/>
        <v>2</v>
      </c>
      <c r="EG4" s="463">
        <f t="shared" si="2"/>
        <v>6</v>
      </c>
      <c r="EH4" s="463">
        <f t="shared" si="2"/>
        <v>6</v>
      </c>
      <c r="EI4" s="463">
        <f t="shared" si="2"/>
        <v>1</v>
      </c>
      <c r="EJ4" s="463">
        <f t="shared" si="2"/>
        <v>68</v>
      </c>
      <c r="EK4" s="463">
        <f t="shared" si="2"/>
        <v>0</v>
      </c>
      <c r="EL4" s="463">
        <f t="shared" si="2"/>
        <v>5</v>
      </c>
      <c r="EM4" s="463">
        <f t="shared" si="2"/>
        <v>1</v>
      </c>
      <c r="EN4" s="463">
        <f t="shared" si="2"/>
        <v>5</v>
      </c>
      <c r="EO4" s="463">
        <f t="shared" si="2"/>
        <v>37</v>
      </c>
      <c r="EP4" s="463">
        <f t="shared" si="2"/>
        <v>11</v>
      </c>
      <c r="EQ4" s="463">
        <f t="shared" si="2"/>
        <v>0</v>
      </c>
      <c r="ER4" s="463">
        <f t="shared" si="2"/>
        <v>6</v>
      </c>
      <c r="ES4" s="463">
        <f t="shared" si="2"/>
        <v>0</v>
      </c>
      <c r="ET4" s="463">
        <f t="shared" si="2"/>
        <v>0</v>
      </c>
      <c r="EU4" s="463">
        <f t="shared" si="2"/>
        <v>13</v>
      </c>
      <c r="EV4" s="463">
        <f t="shared" si="2"/>
        <v>562</v>
      </c>
      <c r="EW4" s="463">
        <f t="shared" si="2"/>
        <v>12</v>
      </c>
      <c r="EX4" s="463">
        <f t="shared" si="2"/>
        <v>9</v>
      </c>
      <c r="EY4" s="463">
        <f t="shared" si="2"/>
        <v>0</v>
      </c>
      <c r="EZ4" s="463">
        <f t="shared" si="2"/>
        <v>4</v>
      </c>
      <c r="FA4" s="463">
        <f t="shared" si="2"/>
        <v>49</v>
      </c>
      <c r="FB4" s="463">
        <f t="shared" si="2"/>
        <v>2</v>
      </c>
      <c r="FC4" s="463">
        <f t="shared" si="2"/>
        <v>0</v>
      </c>
      <c r="FD4" s="463">
        <f t="shared" si="2"/>
        <v>1</v>
      </c>
      <c r="FE4" s="463">
        <f t="shared" si="2"/>
        <v>8</v>
      </c>
      <c r="FF4" s="463">
        <f t="shared" si="2"/>
        <v>48</v>
      </c>
      <c r="FG4" s="463">
        <f t="shared" si="2"/>
        <v>22</v>
      </c>
      <c r="FH4" s="463">
        <f t="shared" si="2"/>
        <v>3</v>
      </c>
      <c r="FI4" s="463">
        <f t="shared" si="2"/>
        <v>1</v>
      </c>
      <c r="FJ4" s="463">
        <f t="shared" si="2"/>
        <v>1</v>
      </c>
      <c r="FK4" s="463">
        <f t="shared" si="2"/>
        <v>0</v>
      </c>
      <c r="FL4" s="463">
        <f t="shared" si="2"/>
        <v>3</v>
      </c>
      <c r="FM4" s="463">
        <f t="shared" si="2"/>
        <v>2682</v>
      </c>
      <c r="FN4" s="463">
        <f t="shared" si="2"/>
        <v>0</v>
      </c>
      <c r="FO4" s="463">
        <f t="shared" si="2"/>
        <v>2</v>
      </c>
      <c r="FP4" s="463">
        <f t="shared" si="2"/>
        <v>115</v>
      </c>
      <c r="FQ4" s="463">
        <f t="shared" si="2"/>
        <v>51</v>
      </c>
      <c r="FR4" s="463">
        <f t="shared" si="2"/>
        <v>1</v>
      </c>
      <c r="FS4" s="463">
        <f t="shared" si="2"/>
        <v>16</v>
      </c>
      <c r="FT4" s="463">
        <f t="shared" si="2"/>
        <v>0</v>
      </c>
      <c r="FU4" s="463">
        <f t="shared" si="2"/>
        <v>56</v>
      </c>
      <c r="FV4" s="463">
        <f t="shared" si="2"/>
        <v>0</v>
      </c>
      <c r="FW4" s="463">
        <f t="shared" si="2"/>
        <v>21</v>
      </c>
      <c r="FX4" s="463">
        <f t="shared" si="2"/>
        <v>41</v>
      </c>
      <c r="FY4" s="463">
        <f t="shared" si="2"/>
        <v>2393</v>
      </c>
      <c r="FZ4" s="463">
        <f t="shared" si="2"/>
        <v>14</v>
      </c>
      <c r="GA4" s="463">
        <f t="shared" si="2"/>
        <v>823</v>
      </c>
      <c r="GB4" s="463">
        <f t="shared" si="2"/>
        <v>91</v>
      </c>
      <c r="GC4" s="463">
        <f t="shared" si="2"/>
        <v>482</v>
      </c>
      <c r="GD4" s="463">
        <f t="shared" si="2"/>
        <v>1</v>
      </c>
      <c r="GE4" s="463">
        <f t="shared" si="2"/>
        <v>0</v>
      </c>
      <c r="GF4" s="463">
        <f t="shared" si="2"/>
        <v>0</v>
      </c>
      <c r="GG4" s="463">
        <f t="shared" si="2"/>
        <v>0</v>
      </c>
      <c r="GH4" s="463">
        <f t="shared" si="2"/>
        <v>4</v>
      </c>
      <c r="GI4" s="463">
        <f t="shared" si="2"/>
        <v>0</v>
      </c>
      <c r="GJ4" s="463">
        <f t="shared" si="2"/>
        <v>178</v>
      </c>
      <c r="GK4" s="463">
        <f t="shared" si="2"/>
        <v>1</v>
      </c>
      <c r="GL4" s="463">
        <f t="shared" si="2"/>
        <v>2</v>
      </c>
      <c r="GM4" s="463">
        <f t="shared" si="2"/>
        <v>2</v>
      </c>
      <c r="GN4" s="463">
        <f t="shared" ref="GN4:GQ4" si="3">SUM(GN6:GN54)</f>
        <v>8</v>
      </c>
      <c r="GO4" s="463">
        <f t="shared" si="3"/>
        <v>0</v>
      </c>
      <c r="GP4" s="463">
        <f t="shared" si="3"/>
        <v>0</v>
      </c>
      <c r="GQ4" s="463">
        <f t="shared" si="3"/>
        <v>46</v>
      </c>
      <c r="GR4" s="1"/>
    </row>
    <row r="5" spans="1:200" ht="13">
      <c r="A5" s="4"/>
      <c r="B5" s="222" t="s">
        <v>975</v>
      </c>
      <c r="C5" s="463">
        <f>SUM(C6:C14)</f>
        <v>60211</v>
      </c>
      <c r="D5" s="463">
        <f t="shared" ref="D5:BO5" si="4">SUM(D6:D14)</f>
        <v>40</v>
      </c>
      <c r="E5" s="463">
        <f t="shared" si="4"/>
        <v>0</v>
      </c>
      <c r="F5" s="463">
        <f t="shared" si="4"/>
        <v>1</v>
      </c>
      <c r="G5" s="463">
        <f t="shared" si="4"/>
        <v>22</v>
      </c>
      <c r="H5" s="463">
        <f t="shared" si="4"/>
        <v>6</v>
      </c>
      <c r="I5" s="463">
        <f t="shared" si="4"/>
        <v>41</v>
      </c>
      <c r="J5" s="463">
        <f t="shared" si="4"/>
        <v>1093</v>
      </c>
      <c r="K5" s="463">
        <f t="shared" si="4"/>
        <v>1458</v>
      </c>
      <c r="L5" s="463">
        <f t="shared" si="4"/>
        <v>1</v>
      </c>
      <c r="M5" s="463">
        <f t="shared" si="4"/>
        <v>0</v>
      </c>
      <c r="N5" s="463">
        <f t="shared" si="4"/>
        <v>13929</v>
      </c>
      <c r="O5" s="463">
        <f t="shared" si="4"/>
        <v>627</v>
      </c>
      <c r="P5" s="463">
        <f t="shared" si="4"/>
        <v>129</v>
      </c>
      <c r="Q5" s="463">
        <f t="shared" si="4"/>
        <v>2</v>
      </c>
      <c r="R5" s="463">
        <f t="shared" si="4"/>
        <v>1</v>
      </c>
      <c r="S5" s="463">
        <f t="shared" si="4"/>
        <v>0</v>
      </c>
      <c r="T5" s="463">
        <f t="shared" si="4"/>
        <v>52</v>
      </c>
      <c r="U5" s="463">
        <f t="shared" si="4"/>
        <v>93</v>
      </c>
      <c r="V5" s="463">
        <f t="shared" si="4"/>
        <v>667</v>
      </c>
      <c r="W5" s="463">
        <f t="shared" si="4"/>
        <v>422</v>
      </c>
      <c r="X5" s="463">
        <f t="shared" si="4"/>
        <v>1378</v>
      </c>
      <c r="Y5" s="463">
        <f t="shared" si="4"/>
        <v>14472</v>
      </c>
      <c r="Z5" s="463">
        <f t="shared" si="4"/>
        <v>62</v>
      </c>
      <c r="AA5" s="463">
        <f t="shared" si="4"/>
        <v>5166</v>
      </c>
      <c r="AB5" s="463">
        <f t="shared" si="4"/>
        <v>0</v>
      </c>
      <c r="AC5" s="463">
        <f t="shared" si="4"/>
        <v>319</v>
      </c>
      <c r="AD5" s="463">
        <f t="shared" si="4"/>
        <v>9</v>
      </c>
      <c r="AE5" s="463">
        <f t="shared" si="4"/>
        <v>1171</v>
      </c>
      <c r="AF5" s="463">
        <f t="shared" si="4"/>
        <v>1</v>
      </c>
      <c r="AG5" s="463">
        <f t="shared" si="4"/>
        <v>1911</v>
      </c>
      <c r="AH5" s="463">
        <f t="shared" si="4"/>
        <v>8</v>
      </c>
      <c r="AI5" s="463">
        <f t="shared" si="4"/>
        <v>0</v>
      </c>
      <c r="AJ5" s="463">
        <f t="shared" si="4"/>
        <v>9038</v>
      </c>
      <c r="AK5" s="463">
        <f t="shared" si="4"/>
        <v>153</v>
      </c>
      <c r="AL5" s="463">
        <f t="shared" si="4"/>
        <v>2273</v>
      </c>
      <c r="AM5" s="463">
        <f t="shared" si="4"/>
        <v>0</v>
      </c>
      <c r="AN5" s="463">
        <f t="shared" si="4"/>
        <v>179</v>
      </c>
      <c r="AO5" s="463">
        <f t="shared" si="4"/>
        <v>8</v>
      </c>
      <c r="AP5" s="463">
        <f t="shared" si="4"/>
        <v>39</v>
      </c>
      <c r="AQ5" s="463">
        <f t="shared" si="4"/>
        <v>13</v>
      </c>
      <c r="AR5" s="463">
        <f t="shared" si="4"/>
        <v>1</v>
      </c>
      <c r="AS5" s="463">
        <f t="shared" si="4"/>
        <v>39</v>
      </c>
      <c r="AT5" s="463">
        <f t="shared" si="4"/>
        <v>0</v>
      </c>
      <c r="AU5" s="463">
        <f t="shared" si="4"/>
        <v>1</v>
      </c>
      <c r="AV5" s="463">
        <f t="shared" si="4"/>
        <v>3</v>
      </c>
      <c r="AW5" s="463">
        <f t="shared" si="4"/>
        <v>0</v>
      </c>
      <c r="AX5" s="463">
        <f t="shared" si="4"/>
        <v>119</v>
      </c>
      <c r="AY5" s="463">
        <f t="shared" si="4"/>
        <v>141</v>
      </c>
      <c r="AZ5" s="463">
        <f t="shared" si="4"/>
        <v>88</v>
      </c>
      <c r="BA5" s="463">
        <f t="shared" si="4"/>
        <v>414</v>
      </c>
      <c r="BB5" s="463">
        <f t="shared" si="4"/>
        <v>2</v>
      </c>
      <c r="BC5" s="463">
        <f t="shared" si="4"/>
        <v>16</v>
      </c>
      <c r="BD5" s="463">
        <f t="shared" si="4"/>
        <v>30</v>
      </c>
      <c r="BE5" s="463">
        <f t="shared" si="4"/>
        <v>25</v>
      </c>
      <c r="BF5" s="463">
        <f t="shared" si="4"/>
        <v>0</v>
      </c>
      <c r="BG5" s="463">
        <f t="shared" si="4"/>
        <v>11</v>
      </c>
      <c r="BH5" s="463">
        <f t="shared" si="4"/>
        <v>22</v>
      </c>
      <c r="BI5" s="463">
        <f t="shared" si="4"/>
        <v>0</v>
      </c>
      <c r="BJ5" s="463">
        <f t="shared" si="4"/>
        <v>0</v>
      </c>
      <c r="BK5" s="463">
        <f t="shared" si="4"/>
        <v>0</v>
      </c>
      <c r="BL5" s="463">
        <f t="shared" si="4"/>
        <v>6</v>
      </c>
      <c r="BM5" s="463">
        <f t="shared" si="4"/>
        <v>44</v>
      </c>
      <c r="BN5" s="463">
        <f t="shared" si="4"/>
        <v>18</v>
      </c>
      <c r="BO5" s="463">
        <f t="shared" si="4"/>
        <v>94</v>
      </c>
      <c r="BP5" s="463">
        <f t="shared" ref="BP5:EA5" si="5">SUM(BP6:BP14)</f>
        <v>8</v>
      </c>
      <c r="BQ5" s="463">
        <f t="shared" si="5"/>
        <v>2</v>
      </c>
      <c r="BR5" s="463">
        <f t="shared" si="5"/>
        <v>11</v>
      </c>
      <c r="BS5" s="463">
        <f t="shared" si="5"/>
        <v>0</v>
      </c>
      <c r="BT5" s="463">
        <f t="shared" si="5"/>
        <v>24</v>
      </c>
      <c r="BU5" s="463">
        <f t="shared" si="5"/>
        <v>18</v>
      </c>
      <c r="BV5" s="463">
        <f t="shared" si="5"/>
        <v>24</v>
      </c>
      <c r="BW5" s="463">
        <f t="shared" si="5"/>
        <v>180</v>
      </c>
      <c r="BX5" s="463">
        <f t="shared" si="5"/>
        <v>0</v>
      </c>
      <c r="BY5" s="463">
        <f t="shared" si="5"/>
        <v>38</v>
      </c>
      <c r="BZ5" s="463">
        <f t="shared" si="5"/>
        <v>10</v>
      </c>
      <c r="CA5" s="463">
        <f t="shared" si="5"/>
        <v>28</v>
      </c>
      <c r="CB5" s="463">
        <f t="shared" si="5"/>
        <v>263</v>
      </c>
      <c r="CC5" s="463">
        <f t="shared" si="5"/>
        <v>24</v>
      </c>
      <c r="CD5" s="463">
        <f t="shared" si="5"/>
        <v>15</v>
      </c>
      <c r="CE5" s="463">
        <f t="shared" si="5"/>
        <v>37</v>
      </c>
      <c r="CF5" s="463">
        <f t="shared" si="5"/>
        <v>30</v>
      </c>
      <c r="CG5" s="463">
        <f t="shared" si="5"/>
        <v>0</v>
      </c>
      <c r="CH5" s="463">
        <f t="shared" si="5"/>
        <v>25</v>
      </c>
      <c r="CI5" s="463">
        <f t="shared" si="5"/>
        <v>1</v>
      </c>
      <c r="CJ5" s="463">
        <f t="shared" si="5"/>
        <v>4</v>
      </c>
      <c r="CK5" s="463">
        <f t="shared" si="5"/>
        <v>0</v>
      </c>
      <c r="CL5" s="463">
        <f t="shared" si="5"/>
        <v>3</v>
      </c>
      <c r="CM5" s="463">
        <f t="shared" si="5"/>
        <v>10</v>
      </c>
      <c r="CN5" s="463">
        <f t="shared" si="5"/>
        <v>0</v>
      </c>
      <c r="CO5" s="463">
        <f t="shared" si="5"/>
        <v>38</v>
      </c>
      <c r="CP5" s="463">
        <f t="shared" si="5"/>
        <v>1</v>
      </c>
      <c r="CQ5" s="463">
        <f t="shared" si="5"/>
        <v>212</v>
      </c>
      <c r="CR5" s="463">
        <f t="shared" si="5"/>
        <v>20</v>
      </c>
      <c r="CS5" s="463">
        <f t="shared" si="5"/>
        <v>1</v>
      </c>
      <c r="CT5" s="463">
        <f t="shared" si="5"/>
        <v>17</v>
      </c>
      <c r="CU5" s="463">
        <f t="shared" si="5"/>
        <v>69</v>
      </c>
      <c r="CV5" s="463">
        <f t="shared" si="5"/>
        <v>0</v>
      </c>
      <c r="CW5" s="463">
        <f t="shared" si="5"/>
        <v>3</v>
      </c>
      <c r="CX5" s="463">
        <f t="shared" si="5"/>
        <v>0</v>
      </c>
      <c r="CY5" s="463">
        <f t="shared" si="5"/>
        <v>15</v>
      </c>
      <c r="CZ5" s="463">
        <f t="shared" si="5"/>
        <v>2</v>
      </c>
      <c r="DA5" s="463">
        <f t="shared" si="5"/>
        <v>0</v>
      </c>
      <c r="DB5" s="463">
        <f t="shared" si="5"/>
        <v>22</v>
      </c>
      <c r="DC5" s="463">
        <f t="shared" si="5"/>
        <v>1</v>
      </c>
      <c r="DD5" s="463">
        <f t="shared" si="5"/>
        <v>4</v>
      </c>
      <c r="DE5" s="463">
        <f t="shared" si="5"/>
        <v>0</v>
      </c>
      <c r="DF5" s="463">
        <f t="shared" si="5"/>
        <v>12</v>
      </c>
      <c r="DG5" s="463">
        <f t="shared" si="5"/>
        <v>9</v>
      </c>
      <c r="DH5" s="463">
        <f t="shared" si="5"/>
        <v>0</v>
      </c>
      <c r="DI5" s="463">
        <f t="shared" si="5"/>
        <v>0</v>
      </c>
      <c r="DJ5" s="463">
        <f t="shared" si="5"/>
        <v>12</v>
      </c>
      <c r="DK5" s="463">
        <f t="shared" si="5"/>
        <v>0</v>
      </c>
      <c r="DL5" s="463">
        <f t="shared" si="5"/>
        <v>11</v>
      </c>
      <c r="DM5" s="463">
        <f t="shared" si="5"/>
        <v>1</v>
      </c>
      <c r="DN5" s="463">
        <f t="shared" si="5"/>
        <v>1</v>
      </c>
      <c r="DO5" s="463">
        <f t="shared" si="5"/>
        <v>1</v>
      </c>
      <c r="DP5" s="463">
        <f t="shared" si="5"/>
        <v>4</v>
      </c>
      <c r="DQ5" s="463">
        <f t="shared" si="5"/>
        <v>0</v>
      </c>
      <c r="DR5" s="463">
        <f t="shared" si="5"/>
        <v>0</v>
      </c>
      <c r="DS5" s="463">
        <f t="shared" si="5"/>
        <v>8</v>
      </c>
      <c r="DT5" s="463">
        <f t="shared" si="5"/>
        <v>0</v>
      </c>
      <c r="DU5" s="463">
        <f t="shared" si="5"/>
        <v>22</v>
      </c>
      <c r="DV5" s="463">
        <f t="shared" si="5"/>
        <v>0</v>
      </c>
      <c r="DW5" s="463">
        <f t="shared" si="5"/>
        <v>0</v>
      </c>
      <c r="DX5" s="463">
        <f t="shared" si="5"/>
        <v>20</v>
      </c>
      <c r="DY5" s="463">
        <f t="shared" si="5"/>
        <v>1</v>
      </c>
      <c r="DZ5" s="463">
        <f t="shared" si="5"/>
        <v>67</v>
      </c>
      <c r="EA5" s="463">
        <f t="shared" si="5"/>
        <v>0</v>
      </c>
      <c r="EB5" s="463">
        <f t="shared" ref="EB5:GM5" si="6">SUM(EB6:EB14)</f>
        <v>1</v>
      </c>
      <c r="EC5" s="463">
        <f t="shared" si="6"/>
        <v>5</v>
      </c>
      <c r="ED5" s="463">
        <f t="shared" si="6"/>
        <v>1</v>
      </c>
      <c r="EE5" s="463">
        <f t="shared" si="6"/>
        <v>7</v>
      </c>
      <c r="EF5" s="463">
        <f t="shared" si="6"/>
        <v>2</v>
      </c>
      <c r="EG5" s="463">
        <f t="shared" si="6"/>
        <v>5</v>
      </c>
      <c r="EH5" s="463">
        <f t="shared" si="6"/>
        <v>0</v>
      </c>
      <c r="EI5" s="463">
        <f t="shared" si="6"/>
        <v>0</v>
      </c>
      <c r="EJ5" s="463">
        <f t="shared" si="6"/>
        <v>47</v>
      </c>
      <c r="EK5" s="463">
        <f t="shared" si="6"/>
        <v>0</v>
      </c>
      <c r="EL5" s="463">
        <f t="shared" si="6"/>
        <v>2</v>
      </c>
      <c r="EM5" s="463">
        <f t="shared" si="6"/>
        <v>1</v>
      </c>
      <c r="EN5" s="463">
        <f t="shared" si="6"/>
        <v>3</v>
      </c>
      <c r="EO5" s="463">
        <f t="shared" si="6"/>
        <v>17</v>
      </c>
      <c r="EP5" s="463">
        <f t="shared" si="6"/>
        <v>10</v>
      </c>
      <c r="EQ5" s="463">
        <f t="shared" si="6"/>
        <v>0</v>
      </c>
      <c r="ER5" s="463">
        <f t="shared" si="6"/>
        <v>6</v>
      </c>
      <c r="ES5" s="463">
        <f t="shared" si="6"/>
        <v>0</v>
      </c>
      <c r="ET5" s="463">
        <f t="shared" si="6"/>
        <v>0</v>
      </c>
      <c r="EU5" s="463">
        <f t="shared" si="6"/>
        <v>11</v>
      </c>
      <c r="EV5" s="463">
        <f t="shared" si="6"/>
        <v>281</v>
      </c>
      <c r="EW5" s="463">
        <f t="shared" si="6"/>
        <v>6</v>
      </c>
      <c r="EX5" s="463">
        <f t="shared" si="6"/>
        <v>6</v>
      </c>
      <c r="EY5" s="463">
        <f t="shared" si="6"/>
        <v>0</v>
      </c>
      <c r="EZ5" s="463">
        <f t="shared" si="6"/>
        <v>1</v>
      </c>
      <c r="FA5" s="463">
        <f t="shared" si="6"/>
        <v>24</v>
      </c>
      <c r="FB5" s="463">
        <f t="shared" si="6"/>
        <v>0</v>
      </c>
      <c r="FC5" s="463">
        <f t="shared" si="6"/>
        <v>0</v>
      </c>
      <c r="FD5" s="463">
        <f t="shared" si="6"/>
        <v>0</v>
      </c>
      <c r="FE5" s="463">
        <f t="shared" si="6"/>
        <v>7</v>
      </c>
      <c r="FF5" s="463">
        <f t="shared" si="6"/>
        <v>21</v>
      </c>
      <c r="FG5" s="463">
        <f t="shared" si="6"/>
        <v>11</v>
      </c>
      <c r="FH5" s="463">
        <f t="shared" si="6"/>
        <v>0</v>
      </c>
      <c r="FI5" s="463">
        <f t="shared" si="6"/>
        <v>0</v>
      </c>
      <c r="FJ5" s="463">
        <f t="shared" si="6"/>
        <v>0</v>
      </c>
      <c r="FK5" s="463">
        <f t="shared" si="6"/>
        <v>0</v>
      </c>
      <c r="FL5" s="463">
        <f t="shared" si="6"/>
        <v>3</v>
      </c>
      <c r="FM5" s="463">
        <f t="shared" si="6"/>
        <v>1377</v>
      </c>
      <c r="FN5" s="463">
        <f t="shared" si="6"/>
        <v>0</v>
      </c>
      <c r="FO5" s="463">
        <f t="shared" si="6"/>
        <v>0</v>
      </c>
      <c r="FP5" s="463">
        <f t="shared" si="6"/>
        <v>62</v>
      </c>
      <c r="FQ5" s="463">
        <f t="shared" si="6"/>
        <v>24</v>
      </c>
      <c r="FR5" s="463">
        <f t="shared" si="6"/>
        <v>0</v>
      </c>
      <c r="FS5" s="463">
        <f t="shared" si="6"/>
        <v>12</v>
      </c>
      <c r="FT5" s="463">
        <f t="shared" si="6"/>
        <v>0</v>
      </c>
      <c r="FU5" s="463">
        <f t="shared" si="6"/>
        <v>24</v>
      </c>
      <c r="FV5" s="463">
        <f t="shared" si="6"/>
        <v>0</v>
      </c>
      <c r="FW5" s="463">
        <f t="shared" si="6"/>
        <v>12</v>
      </c>
      <c r="FX5" s="463">
        <f t="shared" si="6"/>
        <v>3</v>
      </c>
      <c r="FY5" s="463">
        <f t="shared" si="6"/>
        <v>473</v>
      </c>
      <c r="FZ5" s="463">
        <f t="shared" si="6"/>
        <v>4</v>
      </c>
      <c r="GA5" s="463">
        <f t="shared" si="6"/>
        <v>200</v>
      </c>
      <c r="GB5" s="463">
        <f t="shared" si="6"/>
        <v>11</v>
      </c>
      <c r="GC5" s="463">
        <f t="shared" si="6"/>
        <v>206</v>
      </c>
      <c r="GD5" s="463">
        <f t="shared" si="6"/>
        <v>1</v>
      </c>
      <c r="GE5" s="463">
        <f t="shared" si="6"/>
        <v>0</v>
      </c>
      <c r="GF5" s="463">
        <f t="shared" si="6"/>
        <v>0</v>
      </c>
      <c r="GG5" s="463">
        <f t="shared" si="6"/>
        <v>0</v>
      </c>
      <c r="GH5" s="463">
        <f t="shared" si="6"/>
        <v>4</v>
      </c>
      <c r="GI5" s="463">
        <f t="shared" si="6"/>
        <v>0</v>
      </c>
      <c r="GJ5" s="463">
        <f t="shared" si="6"/>
        <v>100</v>
      </c>
      <c r="GK5" s="463">
        <f t="shared" si="6"/>
        <v>1</v>
      </c>
      <c r="GL5" s="463">
        <f t="shared" si="6"/>
        <v>1</v>
      </c>
      <c r="GM5" s="463">
        <f t="shared" si="6"/>
        <v>1</v>
      </c>
      <c r="GN5" s="463">
        <f t="shared" ref="GN5:GQ5" si="7">SUM(GN6:GN14)</f>
        <v>7</v>
      </c>
      <c r="GO5" s="463">
        <f t="shared" si="7"/>
        <v>0</v>
      </c>
      <c r="GP5" s="463">
        <f t="shared" si="7"/>
        <v>0</v>
      </c>
      <c r="GQ5" s="463">
        <f t="shared" si="7"/>
        <v>23</v>
      </c>
      <c r="GR5" s="1"/>
    </row>
    <row r="6" spans="1:200" ht="13">
      <c r="A6" s="314" t="s">
        <v>48</v>
      </c>
      <c r="B6" s="314" t="s">
        <v>783</v>
      </c>
      <c r="C6" s="465">
        <v>8333</v>
      </c>
      <c r="D6" s="465">
        <v>5</v>
      </c>
      <c r="E6" s="465">
        <v>0</v>
      </c>
      <c r="F6" s="465">
        <v>0</v>
      </c>
      <c r="G6" s="465">
        <v>1</v>
      </c>
      <c r="H6" s="465">
        <v>1</v>
      </c>
      <c r="I6" s="465">
        <v>9</v>
      </c>
      <c r="J6" s="465">
        <v>82</v>
      </c>
      <c r="K6" s="465">
        <v>226</v>
      </c>
      <c r="L6" s="465">
        <v>0</v>
      </c>
      <c r="M6" s="465">
        <v>0</v>
      </c>
      <c r="N6" s="465">
        <v>1179</v>
      </c>
      <c r="O6" s="465">
        <v>47</v>
      </c>
      <c r="P6" s="465">
        <v>12</v>
      </c>
      <c r="Q6" s="465">
        <v>0</v>
      </c>
      <c r="R6" s="465">
        <v>0</v>
      </c>
      <c r="S6" s="465">
        <v>0</v>
      </c>
      <c r="T6" s="465">
        <v>2</v>
      </c>
      <c r="U6" s="465">
        <v>28</v>
      </c>
      <c r="V6" s="465">
        <v>161</v>
      </c>
      <c r="W6" s="465">
        <v>41</v>
      </c>
      <c r="X6" s="465">
        <v>171</v>
      </c>
      <c r="Y6" s="465">
        <v>1457</v>
      </c>
      <c r="Z6" s="465">
        <v>7</v>
      </c>
      <c r="AA6" s="465">
        <v>1495</v>
      </c>
      <c r="AB6" s="465">
        <v>0</v>
      </c>
      <c r="AC6" s="465">
        <v>31</v>
      </c>
      <c r="AD6" s="465">
        <v>1</v>
      </c>
      <c r="AE6" s="465">
        <v>47</v>
      </c>
      <c r="AF6" s="465">
        <v>0</v>
      </c>
      <c r="AG6" s="465">
        <v>394</v>
      </c>
      <c r="AH6" s="465">
        <v>0</v>
      </c>
      <c r="AI6" s="465">
        <v>0</v>
      </c>
      <c r="AJ6" s="465">
        <v>1451</v>
      </c>
      <c r="AK6" s="465">
        <v>22</v>
      </c>
      <c r="AL6" s="465">
        <v>212</v>
      </c>
      <c r="AM6" s="465">
        <v>0</v>
      </c>
      <c r="AN6" s="465">
        <v>3</v>
      </c>
      <c r="AO6" s="465">
        <v>2</v>
      </c>
      <c r="AP6" s="465">
        <v>4</v>
      </c>
      <c r="AQ6" s="465">
        <v>4</v>
      </c>
      <c r="AR6" s="465">
        <v>1</v>
      </c>
      <c r="AS6" s="465">
        <v>7</v>
      </c>
      <c r="AT6" s="465">
        <v>0</v>
      </c>
      <c r="AU6" s="465">
        <v>0</v>
      </c>
      <c r="AV6" s="465">
        <v>0</v>
      </c>
      <c r="AW6" s="465">
        <v>0</v>
      </c>
      <c r="AX6" s="465">
        <v>19</v>
      </c>
      <c r="AY6" s="465">
        <v>31</v>
      </c>
      <c r="AZ6" s="465">
        <v>9</v>
      </c>
      <c r="BA6" s="465">
        <v>73</v>
      </c>
      <c r="BB6" s="465">
        <v>0</v>
      </c>
      <c r="BC6" s="465">
        <v>2</v>
      </c>
      <c r="BD6" s="465">
        <v>10</v>
      </c>
      <c r="BE6" s="465">
        <v>4</v>
      </c>
      <c r="BF6" s="465">
        <v>0</v>
      </c>
      <c r="BG6" s="465">
        <v>0</v>
      </c>
      <c r="BH6" s="465">
        <v>15</v>
      </c>
      <c r="BI6" s="465">
        <v>0</v>
      </c>
      <c r="BJ6" s="465">
        <v>0</v>
      </c>
      <c r="BK6" s="465">
        <v>0</v>
      </c>
      <c r="BL6" s="465">
        <v>0</v>
      </c>
      <c r="BM6" s="465">
        <v>9</v>
      </c>
      <c r="BN6" s="465">
        <v>3</v>
      </c>
      <c r="BO6" s="465">
        <v>15</v>
      </c>
      <c r="BP6" s="465">
        <v>2</v>
      </c>
      <c r="BQ6" s="465">
        <v>1</v>
      </c>
      <c r="BR6" s="465">
        <v>0</v>
      </c>
      <c r="BS6" s="465">
        <v>0</v>
      </c>
      <c r="BT6" s="465">
        <v>0</v>
      </c>
      <c r="BU6" s="465">
        <v>5</v>
      </c>
      <c r="BV6" s="465">
        <v>10</v>
      </c>
      <c r="BW6" s="465">
        <v>53</v>
      </c>
      <c r="BX6" s="465">
        <v>0</v>
      </c>
      <c r="BY6" s="465">
        <v>1</v>
      </c>
      <c r="BZ6" s="465">
        <v>1</v>
      </c>
      <c r="CA6" s="465">
        <v>7</v>
      </c>
      <c r="CB6" s="465">
        <v>68</v>
      </c>
      <c r="CC6" s="465">
        <v>2</v>
      </c>
      <c r="CD6" s="465">
        <v>2</v>
      </c>
      <c r="CE6" s="465">
        <v>12</v>
      </c>
      <c r="CF6" s="465">
        <v>4</v>
      </c>
      <c r="CG6" s="465">
        <v>0</v>
      </c>
      <c r="CH6" s="465">
        <v>2</v>
      </c>
      <c r="CI6" s="465">
        <v>0</v>
      </c>
      <c r="CJ6" s="465">
        <v>0</v>
      </c>
      <c r="CK6" s="465">
        <v>0</v>
      </c>
      <c r="CL6" s="465">
        <v>0</v>
      </c>
      <c r="CM6" s="465">
        <v>1</v>
      </c>
      <c r="CN6" s="465">
        <v>0</v>
      </c>
      <c r="CO6" s="465">
        <v>10</v>
      </c>
      <c r="CP6" s="465">
        <v>1</v>
      </c>
      <c r="CQ6" s="465">
        <v>50</v>
      </c>
      <c r="CR6" s="465">
        <v>3</v>
      </c>
      <c r="CS6" s="465">
        <v>0</v>
      </c>
      <c r="CT6" s="465">
        <v>1</v>
      </c>
      <c r="CU6" s="465">
        <v>2</v>
      </c>
      <c r="CV6" s="465">
        <v>0</v>
      </c>
      <c r="CW6" s="465">
        <v>0</v>
      </c>
      <c r="CX6" s="465">
        <v>0</v>
      </c>
      <c r="CY6" s="465">
        <v>1</v>
      </c>
      <c r="CZ6" s="465">
        <v>0</v>
      </c>
      <c r="DA6" s="465">
        <v>0</v>
      </c>
      <c r="DB6" s="465">
        <v>0</v>
      </c>
      <c r="DC6" s="465">
        <v>0</v>
      </c>
      <c r="DD6" s="465">
        <v>0</v>
      </c>
      <c r="DE6" s="465">
        <v>0</v>
      </c>
      <c r="DF6" s="465">
        <v>0</v>
      </c>
      <c r="DG6" s="465">
        <v>0</v>
      </c>
      <c r="DH6" s="465">
        <v>0</v>
      </c>
      <c r="DI6" s="465">
        <v>0</v>
      </c>
      <c r="DJ6" s="465">
        <v>4</v>
      </c>
      <c r="DK6" s="465">
        <v>0</v>
      </c>
      <c r="DL6" s="465">
        <v>4</v>
      </c>
      <c r="DM6" s="465">
        <v>0</v>
      </c>
      <c r="DN6" s="465">
        <v>0</v>
      </c>
      <c r="DO6" s="465">
        <v>0</v>
      </c>
      <c r="DP6" s="465">
        <v>2</v>
      </c>
      <c r="DQ6" s="465">
        <v>0</v>
      </c>
      <c r="DR6" s="465">
        <v>0</v>
      </c>
      <c r="DS6" s="465">
        <v>1</v>
      </c>
      <c r="DT6" s="465">
        <v>0</v>
      </c>
      <c r="DU6" s="465">
        <v>0</v>
      </c>
      <c r="DV6" s="465">
        <v>0</v>
      </c>
      <c r="DW6" s="465">
        <v>0</v>
      </c>
      <c r="DX6" s="465">
        <v>4</v>
      </c>
      <c r="DY6" s="465">
        <v>0</v>
      </c>
      <c r="DZ6" s="465">
        <v>6</v>
      </c>
      <c r="EA6" s="465">
        <v>0</v>
      </c>
      <c r="EB6" s="465">
        <v>0</v>
      </c>
      <c r="EC6" s="465">
        <v>2</v>
      </c>
      <c r="ED6" s="465">
        <v>0</v>
      </c>
      <c r="EE6" s="465">
        <v>0</v>
      </c>
      <c r="EF6" s="465">
        <v>1</v>
      </c>
      <c r="EG6" s="465">
        <v>4</v>
      </c>
      <c r="EH6" s="465">
        <v>0</v>
      </c>
      <c r="EI6" s="465">
        <v>0</v>
      </c>
      <c r="EJ6" s="465">
        <v>8</v>
      </c>
      <c r="EK6" s="465">
        <v>0</v>
      </c>
      <c r="EL6" s="465">
        <v>0</v>
      </c>
      <c r="EM6" s="465">
        <v>0</v>
      </c>
      <c r="EN6" s="465">
        <v>0</v>
      </c>
      <c r="EO6" s="465">
        <v>0</v>
      </c>
      <c r="EP6" s="465">
        <v>0</v>
      </c>
      <c r="EQ6" s="465">
        <v>0</v>
      </c>
      <c r="ER6" s="465">
        <v>0</v>
      </c>
      <c r="ES6" s="465">
        <v>0</v>
      </c>
      <c r="ET6" s="465">
        <v>0</v>
      </c>
      <c r="EU6" s="465">
        <v>1</v>
      </c>
      <c r="EV6" s="465">
        <v>77</v>
      </c>
      <c r="EW6" s="465">
        <v>2</v>
      </c>
      <c r="EX6" s="465">
        <v>0</v>
      </c>
      <c r="EY6" s="465">
        <v>0</v>
      </c>
      <c r="EZ6" s="465">
        <v>0</v>
      </c>
      <c r="FA6" s="465">
        <v>1</v>
      </c>
      <c r="FB6" s="465">
        <v>0</v>
      </c>
      <c r="FC6" s="465">
        <v>0</v>
      </c>
      <c r="FD6" s="465">
        <v>0</v>
      </c>
      <c r="FE6" s="465">
        <v>0</v>
      </c>
      <c r="FF6" s="465">
        <v>4</v>
      </c>
      <c r="FG6" s="465">
        <v>1</v>
      </c>
      <c r="FH6" s="465">
        <v>0</v>
      </c>
      <c r="FI6" s="465">
        <v>0</v>
      </c>
      <c r="FJ6" s="465">
        <v>0</v>
      </c>
      <c r="FK6" s="465">
        <v>0</v>
      </c>
      <c r="FL6" s="465">
        <v>0</v>
      </c>
      <c r="FM6" s="465">
        <v>321</v>
      </c>
      <c r="FN6" s="465">
        <v>0</v>
      </c>
      <c r="FO6" s="465">
        <v>0</v>
      </c>
      <c r="FP6" s="465">
        <v>12</v>
      </c>
      <c r="FQ6" s="465">
        <v>11</v>
      </c>
      <c r="FR6" s="465">
        <v>0</v>
      </c>
      <c r="FS6" s="465">
        <v>9</v>
      </c>
      <c r="FT6" s="465">
        <v>0</v>
      </c>
      <c r="FU6" s="465">
        <v>6</v>
      </c>
      <c r="FV6" s="465">
        <v>0</v>
      </c>
      <c r="FW6" s="465">
        <v>3</v>
      </c>
      <c r="FX6" s="465">
        <v>2</v>
      </c>
      <c r="FY6" s="465">
        <v>130</v>
      </c>
      <c r="FZ6" s="465">
        <v>1</v>
      </c>
      <c r="GA6" s="465">
        <v>84</v>
      </c>
      <c r="GB6" s="465">
        <v>4</v>
      </c>
      <c r="GC6" s="465">
        <v>45</v>
      </c>
      <c r="GD6" s="465">
        <v>0</v>
      </c>
      <c r="GE6" s="465">
        <v>0</v>
      </c>
      <c r="GF6" s="465">
        <v>0</v>
      </c>
      <c r="GG6" s="465">
        <v>0</v>
      </c>
      <c r="GH6" s="465">
        <v>1</v>
      </c>
      <c r="GI6" s="465">
        <v>0</v>
      </c>
      <c r="GJ6" s="465">
        <v>45</v>
      </c>
      <c r="GK6" s="465">
        <v>0</v>
      </c>
      <c r="GL6" s="465">
        <v>0</v>
      </c>
      <c r="GM6" s="465">
        <v>0</v>
      </c>
      <c r="GN6" s="465">
        <v>2</v>
      </c>
      <c r="GO6" s="465">
        <v>0</v>
      </c>
      <c r="GP6" s="465">
        <v>0</v>
      </c>
      <c r="GQ6" s="465">
        <v>3</v>
      </c>
      <c r="GR6" s="1"/>
    </row>
    <row r="7" spans="1:200" ht="13">
      <c r="A7" s="1" t="s">
        <v>49</v>
      </c>
      <c r="B7" s="1" t="s">
        <v>784</v>
      </c>
      <c r="C7" s="466">
        <v>5126</v>
      </c>
      <c r="D7" s="466">
        <v>1</v>
      </c>
      <c r="E7" s="466">
        <v>0</v>
      </c>
      <c r="F7" s="466">
        <v>0</v>
      </c>
      <c r="G7" s="466">
        <v>0</v>
      </c>
      <c r="H7" s="466">
        <v>1</v>
      </c>
      <c r="I7" s="466">
        <v>10</v>
      </c>
      <c r="J7" s="466">
        <v>120</v>
      </c>
      <c r="K7" s="466">
        <v>128</v>
      </c>
      <c r="L7" s="466">
        <v>0</v>
      </c>
      <c r="M7" s="466">
        <v>0</v>
      </c>
      <c r="N7" s="466">
        <v>1239</v>
      </c>
      <c r="O7" s="466">
        <v>43</v>
      </c>
      <c r="P7" s="466">
        <v>3</v>
      </c>
      <c r="Q7" s="466">
        <v>0</v>
      </c>
      <c r="R7" s="466">
        <v>1</v>
      </c>
      <c r="S7" s="466">
        <v>0</v>
      </c>
      <c r="T7" s="466">
        <v>5</v>
      </c>
      <c r="U7" s="466">
        <v>14</v>
      </c>
      <c r="V7" s="466">
        <v>114</v>
      </c>
      <c r="W7" s="466">
        <v>28</v>
      </c>
      <c r="X7" s="466">
        <v>147</v>
      </c>
      <c r="Y7" s="466">
        <v>1290</v>
      </c>
      <c r="Z7" s="466">
        <v>4</v>
      </c>
      <c r="AA7" s="466">
        <v>410</v>
      </c>
      <c r="AB7" s="466">
        <v>0</v>
      </c>
      <c r="AC7" s="466">
        <v>17</v>
      </c>
      <c r="AD7" s="466">
        <v>0</v>
      </c>
      <c r="AE7" s="466">
        <v>85</v>
      </c>
      <c r="AF7" s="466">
        <v>0</v>
      </c>
      <c r="AG7" s="466">
        <v>124</v>
      </c>
      <c r="AH7" s="466">
        <v>0</v>
      </c>
      <c r="AI7" s="466">
        <v>0</v>
      </c>
      <c r="AJ7" s="466">
        <v>443</v>
      </c>
      <c r="AK7" s="466">
        <v>46</v>
      </c>
      <c r="AL7" s="466">
        <v>115</v>
      </c>
      <c r="AM7" s="466">
        <v>0</v>
      </c>
      <c r="AN7" s="466">
        <v>28</v>
      </c>
      <c r="AO7" s="466">
        <v>0</v>
      </c>
      <c r="AP7" s="466">
        <v>7</v>
      </c>
      <c r="AQ7" s="466">
        <v>2</v>
      </c>
      <c r="AR7" s="466">
        <v>0</v>
      </c>
      <c r="AS7" s="466">
        <v>7</v>
      </c>
      <c r="AT7" s="466">
        <v>0</v>
      </c>
      <c r="AU7" s="466">
        <v>0</v>
      </c>
      <c r="AV7" s="466">
        <v>0</v>
      </c>
      <c r="AW7" s="466">
        <v>0</v>
      </c>
      <c r="AX7" s="466">
        <v>15</v>
      </c>
      <c r="AY7" s="466">
        <v>7</v>
      </c>
      <c r="AZ7" s="466">
        <v>13</v>
      </c>
      <c r="BA7" s="466">
        <v>61</v>
      </c>
      <c r="BB7" s="466">
        <v>2</v>
      </c>
      <c r="BC7" s="466">
        <v>3</v>
      </c>
      <c r="BD7" s="466">
        <v>9</v>
      </c>
      <c r="BE7" s="466">
        <v>0</v>
      </c>
      <c r="BF7" s="466">
        <v>0</v>
      </c>
      <c r="BG7" s="466">
        <v>1</v>
      </c>
      <c r="BH7" s="466">
        <v>0</v>
      </c>
      <c r="BI7" s="466">
        <v>0</v>
      </c>
      <c r="BJ7" s="466">
        <v>0</v>
      </c>
      <c r="BK7" s="466">
        <v>0</v>
      </c>
      <c r="BL7" s="466">
        <v>0</v>
      </c>
      <c r="BM7" s="466">
        <v>1</v>
      </c>
      <c r="BN7" s="466">
        <v>4</v>
      </c>
      <c r="BO7" s="466">
        <v>8</v>
      </c>
      <c r="BP7" s="466">
        <v>2</v>
      </c>
      <c r="BQ7" s="466">
        <v>1</v>
      </c>
      <c r="BR7" s="466">
        <v>1</v>
      </c>
      <c r="BS7" s="466">
        <v>0</v>
      </c>
      <c r="BT7" s="466">
        <v>0</v>
      </c>
      <c r="BU7" s="466">
        <v>3</v>
      </c>
      <c r="BV7" s="466">
        <v>0</v>
      </c>
      <c r="BW7" s="466">
        <v>28</v>
      </c>
      <c r="BX7" s="466">
        <v>0</v>
      </c>
      <c r="BY7" s="466">
        <v>2</v>
      </c>
      <c r="BZ7" s="466">
        <v>2</v>
      </c>
      <c r="CA7" s="466">
        <v>8</v>
      </c>
      <c r="CB7" s="466">
        <v>39</v>
      </c>
      <c r="CC7" s="466">
        <v>5</v>
      </c>
      <c r="CD7" s="466">
        <v>1</v>
      </c>
      <c r="CE7" s="466">
        <v>8</v>
      </c>
      <c r="CF7" s="466">
        <v>6</v>
      </c>
      <c r="CG7" s="466">
        <v>0</v>
      </c>
      <c r="CH7" s="466">
        <v>2</v>
      </c>
      <c r="CI7" s="466">
        <v>0</v>
      </c>
      <c r="CJ7" s="466">
        <v>0</v>
      </c>
      <c r="CK7" s="466">
        <v>0</v>
      </c>
      <c r="CL7" s="466">
        <v>1</v>
      </c>
      <c r="CM7" s="466">
        <v>0</v>
      </c>
      <c r="CN7" s="466">
        <v>0</v>
      </c>
      <c r="CO7" s="466">
        <v>5</v>
      </c>
      <c r="CP7" s="466">
        <v>0</v>
      </c>
      <c r="CQ7" s="466">
        <v>11</v>
      </c>
      <c r="CR7" s="466">
        <v>5</v>
      </c>
      <c r="CS7" s="466">
        <v>1</v>
      </c>
      <c r="CT7" s="466">
        <v>0</v>
      </c>
      <c r="CU7" s="466">
        <v>10</v>
      </c>
      <c r="CV7" s="466">
        <v>0</v>
      </c>
      <c r="CW7" s="466">
        <v>0</v>
      </c>
      <c r="CX7" s="466">
        <v>0</v>
      </c>
      <c r="CY7" s="466">
        <v>4</v>
      </c>
      <c r="CZ7" s="466">
        <v>0</v>
      </c>
      <c r="DA7" s="466">
        <v>0</v>
      </c>
      <c r="DB7" s="466">
        <v>4</v>
      </c>
      <c r="DC7" s="466">
        <v>0</v>
      </c>
      <c r="DD7" s="466">
        <v>0</v>
      </c>
      <c r="DE7" s="466">
        <v>0</v>
      </c>
      <c r="DF7" s="466">
        <v>1</v>
      </c>
      <c r="DG7" s="466">
        <v>0</v>
      </c>
      <c r="DH7" s="466">
        <v>0</v>
      </c>
      <c r="DI7" s="466">
        <v>0</v>
      </c>
      <c r="DJ7" s="466">
        <v>0</v>
      </c>
      <c r="DK7" s="466">
        <v>0</v>
      </c>
      <c r="DL7" s="466">
        <v>0</v>
      </c>
      <c r="DM7" s="466">
        <v>0</v>
      </c>
      <c r="DN7" s="466">
        <v>0</v>
      </c>
      <c r="DO7" s="466">
        <v>1</v>
      </c>
      <c r="DP7" s="466">
        <v>0</v>
      </c>
      <c r="DQ7" s="466">
        <v>0</v>
      </c>
      <c r="DR7" s="466">
        <v>0</v>
      </c>
      <c r="DS7" s="466">
        <v>0</v>
      </c>
      <c r="DT7" s="466">
        <v>0</v>
      </c>
      <c r="DU7" s="466">
        <v>1</v>
      </c>
      <c r="DV7" s="466">
        <v>0</v>
      </c>
      <c r="DW7" s="466">
        <v>0</v>
      </c>
      <c r="DX7" s="466">
        <v>4</v>
      </c>
      <c r="DY7" s="466">
        <v>0</v>
      </c>
      <c r="DZ7" s="466">
        <v>14</v>
      </c>
      <c r="EA7" s="466">
        <v>0</v>
      </c>
      <c r="EB7" s="466">
        <v>0</v>
      </c>
      <c r="EC7" s="466">
        <v>2</v>
      </c>
      <c r="ED7" s="466">
        <v>1</v>
      </c>
      <c r="EE7" s="466">
        <v>1</v>
      </c>
      <c r="EF7" s="466">
        <v>0</v>
      </c>
      <c r="EG7" s="466">
        <v>0</v>
      </c>
      <c r="EH7" s="466">
        <v>0</v>
      </c>
      <c r="EI7" s="466">
        <v>0</v>
      </c>
      <c r="EJ7" s="466">
        <v>1</v>
      </c>
      <c r="EK7" s="466">
        <v>0</v>
      </c>
      <c r="EL7" s="466">
        <v>1</v>
      </c>
      <c r="EM7" s="466">
        <v>1</v>
      </c>
      <c r="EN7" s="466">
        <v>0</v>
      </c>
      <c r="EO7" s="466">
        <v>2</v>
      </c>
      <c r="EP7" s="466">
        <v>0</v>
      </c>
      <c r="EQ7" s="466">
        <v>0</v>
      </c>
      <c r="ER7" s="466">
        <v>1</v>
      </c>
      <c r="ES7" s="466">
        <v>0</v>
      </c>
      <c r="ET7" s="466">
        <v>0</v>
      </c>
      <c r="EU7" s="466">
        <v>2</v>
      </c>
      <c r="EV7" s="466">
        <v>35</v>
      </c>
      <c r="EW7" s="466">
        <v>3</v>
      </c>
      <c r="EX7" s="466">
        <v>0</v>
      </c>
      <c r="EY7" s="466">
        <v>0</v>
      </c>
      <c r="EZ7" s="466">
        <v>0</v>
      </c>
      <c r="FA7" s="466">
        <v>0</v>
      </c>
      <c r="FB7" s="466">
        <v>0</v>
      </c>
      <c r="FC7" s="466">
        <v>0</v>
      </c>
      <c r="FD7" s="466">
        <v>0</v>
      </c>
      <c r="FE7" s="466">
        <v>0</v>
      </c>
      <c r="FF7" s="466">
        <v>4</v>
      </c>
      <c r="FG7" s="466">
        <v>0</v>
      </c>
      <c r="FH7" s="466">
        <v>0</v>
      </c>
      <c r="FI7" s="466">
        <v>0</v>
      </c>
      <c r="FJ7" s="466">
        <v>0</v>
      </c>
      <c r="FK7" s="466">
        <v>0</v>
      </c>
      <c r="FL7" s="466">
        <v>0</v>
      </c>
      <c r="FM7" s="466">
        <v>260</v>
      </c>
      <c r="FN7" s="466">
        <v>0</v>
      </c>
      <c r="FO7" s="466">
        <v>0</v>
      </c>
      <c r="FP7" s="466">
        <v>8</v>
      </c>
      <c r="FQ7" s="466">
        <v>4</v>
      </c>
      <c r="FR7" s="466">
        <v>0</v>
      </c>
      <c r="FS7" s="466">
        <v>1</v>
      </c>
      <c r="FT7" s="466">
        <v>0</v>
      </c>
      <c r="FU7" s="466">
        <v>4</v>
      </c>
      <c r="FV7" s="466">
        <v>0</v>
      </c>
      <c r="FW7" s="466">
        <v>1</v>
      </c>
      <c r="FX7" s="466">
        <v>0</v>
      </c>
      <c r="FY7" s="466">
        <v>25</v>
      </c>
      <c r="FZ7" s="466">
        <v>0</v>
      </c>
      <c r="GA7" s="466">
        <v>12</v>
      </c>
      <c r="GB7" s="466">
        <v>1</v>
      </c>
      <c r="GC7" s="466">
        <v>19</v>
      </c>
      <c r="GD7" s="466">
        <v>0</v>
      </c>
      <c r="GE7" s="466">
        <v>0</v>
      </c>
      <c r="GF7" s="466">
        <v>0</v>
      </c>
      <c r="GG7" s="466">
        <v>0</v>
      </c>
      <c r="GH7" s="466">
        <v>3</v>
      </c>
      <c r="GI7" s="466">
        <v>0</v>
      </c>
      <c r="GJ7" s="466">
        <v>5</v>
      </c>
      <c r="GK7" s="466">
        <v>0</v>
      </c>
      <c r="GL7" s="466">
        <v>0</v>
      </c>
      <c r="GM7" s="466">
        <v>0</v>
      </c>
      <c r="GN7" s="466">
        <v>1</v>
      </c>
      <c r="GO7" s="466">
        <v>0</v>
      </c>
      <c r="GP7" s="466">
        <v>0</v>
      </c>
      <c r="GQ7" s="466">
        <v>2</v>
      </c>
      <c r="GR7" s="1"/>
    </row>
    <row r="8" spans="1:200" ht="13">
      <c r="A8" s="1" t="s">
        <v>50</v>
      </c>
      <c r="B8" s="1" t="s">
        <v>785</v>
      </c>
      <c r="C8" s="466">
        <v>8230</v>
      </c>
      <c r="D8" s="466">
        <v>3</v>
      </c>
      <c r="E8" s="466">
        <v>0</v>
      </c>
      <c r="F8" s="466">
        <v>0</v>
      </c>
      <c r="G8" s="466">
        <v>0</v>
      </c>
      <c r="H8" s="466">
        <v>0</v>
      </c>
      <c r="I8" s="466">
        <v>1</v>
      </c>
      <c r="J8" s="466">
        <v>67</v>
      </c>
      <c r="K8" s="466">
        <v>120</v>
      </c>
      <c r="L8" s="466">
        <v>1</v>
      </c>
      <c r="M8" s="466">
        <v>0</v>
      </c>
      <c r="N8" s="466">
        <v>1202</v>
      </c>
      <c r="O8" s="466">
        <v>64</v>
      </c>
      <c r="P8" s="466">
        <v>5</v>
      </c>
      <c r="Q8" s="466">
        <v>0</v>
      </c>
      <c r="R8" s="466">
        <v>0</v>
      </c>
      <c r="S8" s="466">
        <v>0</v>
      </c>
      <c r="T8" s="466">
        <v>3</v>
      </c>
      <c r="U8" s="466">
        <v>3</v>
      </c>
      <c r="V8" s="466">
        <v>88</v>
      </c>
      <c r="W8" s="466">
        <v>51</v>
      </c>
      <c r="X8" s="466">
        <v>111</v>
      </c>
      <c r="Y8" s="466">
        <v>2104</v>
      </c>
      <c r="Z8" s="466">
        <v>4</v>
      </c>
      <c r="AA8" s="466">
        <v>1097</v>
      </c>
      <c r="AB8" s="466">
        <v>0</v>
      </c>
      <c r="AC8" s="466">
        <v>7</v>
      </c>
      <c r="AD8" s="466">
        <v>0</v>
      </c>
      <c r="AE8" s="466">
        <v>303</v>
      </c>
      <c r="AF8" s="466">
        <v>0</v>
      </c>
      <c r="AG8" s="466">
        <v>137</v>
      </c>
      <c r="AH8" s="466">
        <v>7</v>
      </c>
      <c r="AI8" s="466">
        <v>0</v>
      </c>
      <c r="AJ8" s="466">
        <v>1975</v>
      </c>
      <c r="AK8" s="466">
        <v>9</v>
      </c>
      <c r="AL8" s="466">
        <v>554</v>
      </c>
      <c r="AM8" s="466">
        <v>0</v>
      </c>
      <c r="AN8" s="466">
        <v>30</v>
      </c>
      <c r="AO8" s="466">
        <v>0</v>
      </c>
      <c r="AP8" s="466">
        <v>0</v>
      </c>
      <c r="AQ8" s="466">
        <v>0</v>
      </c>
      <c r="AR8" s="466">
        <v>0</v>
      </c>
      <c r="AS8" s="466">
        <v>1</v>
      </c>
      <c r="AT8" s="466">
        <v>0</v>
      </c>
      <c r="AU8" s="466">
        <v>0</v>
      </c>
      <c r="AV8" s="466">
        <v>0</v>
      </c>
      <c r="AW8" s="466">
        <v>0</v>
      </c>
      <c r="AX8" s="466">
        <v>11</v>
      </c>
      <c r="AY8" s="466">
        <v>8</v>
      </c>
      <c r="AZ8" s="466">
        <v>11</v>
      </c>
      <c r="BA8" s="466">
        <v>22</v>
      </c>
      <c r="BB8" s="466">
        <v>0</v>
      </c>
      <c r="BC8" s="466">
        <v>1</v>
      </c>
      <c r="BD8" s="466">
        <v>2</v>
      </c>
      <c r="BE8" s="466">
        <v>0</v>
      </c>
      <c r="BF8" s="466">
        <v>0</v>
      </c>
      <c r="BG8" s="466">
        <v>3</v>
      </c>
      <c r="BH8" s="466">
        <v>0</v>
      </c>
      <c r="BI8" s="466">
        <v>0</v>
      </c>
      <c r="BJ8" s="466">
        <v>0</v>
      </c>
      <c r="BK8" s="466">
        <v>0</v>
      </c>
      <c r="BL8" s="466">
        <v>0</v>
      </c>
      <c r="BM8" s="466">
        <v>4</v>
      </c>
      <c r="BN8" s="466">
        <v>0</v>
      </c>
      <c r="BO8" s="466">
        <v>6</v>
      </c>
      <c r="BP8" s="466">
        <v>0</v>
      </c>
      <c r="BQ8" s="466">
        <v>0</v>
      </c>
      <c r="BR8" s="466">
        <v>1</v>
      </c>
      <c r="BS8" s="466">
        <v>0</v>
      </c>
      <c r="BT8" s="466">
        <v>4</v>
      </c>
      <c r="BU8" s="466">
        <v>0</v>
      </c>
      <c r="BV8" s="466">
        <v>1</v>
      </c>
      <c r="BW8" s="466">
        <v>6</v>
      </c>
      <c r="BX8" s="466">
        <v>0</v>
      </c>
      <c r="BY8" s="466">
        <v>3</v>
      </c>
      <c r="BZ8" s="466">
        <v>0</v>
      </c>
      <c r="CA8" s="466">
        <v>0</v>
      </c>
      <c r="CB8" s="466">
        <v>18</v>
      </c>
      <c r="CC8" s="466">
        <v>3</v>
      </c>
      <c r="CD8" s="466">
        <v>0</v>
      </c>
      <c r="CE8" s="466">
        <v>0</v>
      </c>
      <c r="CF8" s="466">
        <v>1</v>
      </c>
      <c r="CG8" s="466">
        <v>0</v>
      </c>
      <c r="CH8" s="466">
        <v>0</v>
      </c>
      <c r="CI8" s="466">
        <v>0</v>
      </c>
      <c r="CJ8" s="466">
        <v>0</v>
      </c>
      <c r="CK8" s="466">
        <v>0</v>
      </c>
      <c r="CL8" s="466">
        <v>1</v>
      </c>
      <c r="CM8" s="466">
        <v>1</v>
      </c>
      <c r="CN8" s="466">
        <v>0</v>
      </c>
      <c r="CO8" s="466">
        <v>0</v>
      </c>
      <c r="CP8" s="466">
        <v>0</v>
      </c>
      <c r="CQ8" s="466">
        <v>17</v>
      </c>
      <c r="CR8" s="466">
        <v>0</v>
      </c>
      <c r="CS8" s="466">
        <v>0</v>
      </c>
      <c r="CT8" s="466">
        <v>2</v>
      </c>
      <c r="CU8" s="466">
        <v>11</v>
      </c>
      <c r="CV8" s="466">
        <v>0</v>
      </c>
      <c r="CW8" s="466">
        <v>1</v>
      </c>
      <c r="CX8" s="466">
        <v>0</v>
      </c>
      <c r="CY8" s="466">
        <v>0</v>
      </c>
      <c r="CZ8" s="466">
        <v>0</v>
      </c>
      <c r="DA8" s="466">
        <v>0</v>
      </c>
      <c r="DB8" s="466">
        <v>8</v>
      </c>
      <c r="DC8" s="466">
        <v>0</v>
      </c>
      <c r="DD8" s="466">
        <v>0</v>
      </c>
      <c r="DE8" s="466">
        <v>0</v>
      </c>
      <c r="DF8" s="466">
        <v>0</v>
      </c>
      <c r="DG8" s="466">
        <v>0</v>
      </c>
      <c r="DH8" s="466">
        <v>0</v>
      </c>
      <c r="DI8" s="466">
        <v>0</v>
      </c>
      <c r="DJ8" s="466">
        <v>0</v>
      </c>
      <c r="DK8" s="466">
        <v>0</v>
      </c>
      <c r="DL8" s="466">
        <v>2</v>
      </c>
      <c r="DM8" s="466">
        <v>0</v>
      </c>
      <c r="DN8" s="466">
        <v>0</v>
      </c>
      <c r="DO8" s="466">
        <v>0</v>
      </c>
      <c r="DP8" s="466">
        <v>0</v>
      </c>
      <c r="DQ8" s="466">
        <v>0</v>
      </c>
      <c r="DR8" s="466">
        <v>0</v>
      </c>
      <c r="DS8" s="466">
        <v>0</v>
      </c>
      <c r="DT8" s="466">
        <v>0</v>
      </c>
      <c r="DU8" s="466">
        <v>0</v>
      </c>
      <c r="DV8" s="466">
        <v>0</v>
      </c>
      <c r="DW8" s="466">
        <v>0</v>
      </c>
      <c r="DX8" s="466">
        <v>1</v>
      </c>
      <c r="DY8" s="466">
        <v>0</v>
      </c>
      <c r="DZ8" s="466">
        <v>2</v>
      </c>
      <c r="EA8" s="466">
        <v>0</v>
      </c>
      <c r="EB8" s="466">
        <v>0</v>
      </c>
      <c r="EC8" s="466">
        <v>0</v>
      </c>
      <c r="ED8" s="466">
        <v>0</v>
      </c>
      <c r="EE8" s="466">
        <v>0</v>
      </c>
      <c r="EF8" s="466">
        <v>0</v>
      </c>
      <c r="EG8" s="466">
        <v>0</v>
      </c>
      <c r="EH8" s="466">
        <v>0</v>
      </c>
      <c r="EI8" s="466">
        <v>0</v>
      </c>
      <c r="EJ8" s="466">
        <v>1</v>
      </c>
      <c r="EK8" s="466">
        <v>0</v>
      </c>
      <c r="EL8" s="466">
        <v>0</v>
      </c>
      <c r="EM8" s="466">
        <v>0</v>
      </c>
      <c r="EN8" s="466">
        <v>1</v>
      </c>
      <c r="EO8" s="466">
        <v>0</v>
      </c>
      <c r="EP8" s="466">
        <v>0</v>
      </c>
      <c r="EQ8" s="466">
        <v>0</v>
      </c>
      <c r="ER8" s="466">
        <v>0</v>
      </c>
      <c r="ES8" s="466">
        <v>0</v>
      </c>
      <c r="ET8" s="466">
        <v>0</v>
      </c>
      <c r="EU8" s="466">
        <v>3</v>
      </c>
      <c r="EV8" s="466">
        <v>9</v>
      </c>
      <c r="EW8" s="466">
        <v>0</v>
      </c>
      <c r="EX8" s="466">
        <v>0</v>
      </c>
      <c r="EY8" s="466">
        <v>0</v>
      </c>
      <c r="EZ8" s="466">
        <v>0</v>
      </c>
      <c r="FA8" s="466">
        <v>2</v>
      </c>
      <c r="FB8" s="466">
        <v>0</v>
      </c>
      <c r="FC8" s="466">
        <v>0</v>
      </c>
      <c r="FD8" s="466">
        <v>0</v>
      </c>
      <c r="FE8" s="466">
        <v>0</v>
      </c>
      <c r="FF8" s="466">
        <v>0</v>
      </c>
      <c r="FG8" s="466">
        <v>0</v>
      </c>
      <c r="FH8" s="466">
        <v>0</v>
      </c>
      <c r="FI8" s="466">
        <v>0</v>
      </c>
      <c r="FJ8" s="466">
        <v>0</v>
      </c>
      <c r="FK8" s="466">
        <v>0</v>
      </c>
      <c r="FL8" s="466">
        <v>0</v>
      </c>
      <c r="FM8" s="466">
        <v>57</v>
      </c>
      <c r="FN8" s="466">
        <v>0</v>
      </c>
      <c r="FO8" s="466">
        <v>0</v>
      </c>
      <c r="FP8" s="466">
        <v>7</v>
      </c>
      <c r="FQ8" s="466">
        <v>1</v>
      </c>
      <c r="FR8" s="466">
        <v>0</v>
      </c>
      <c r="FS8" s="466">
        <v>1</v>
      </c>
      <c r="FT8" s="466">
        <v>0</v>
      </c>
      <c r="FU8" s="466">
        <v>1</v>
      </c>
      <c r="FV8" s="466">
        <v>0</v>
      </c>
      <c r="FW8" s="466">
        <v>0</v>
      </c>
      <c r="FX8" s="466">
        <v>0</v>
      </c>
      <c r="FY8" s="466">
        <v>14</v>
      </c>
      <c r="FZ8" s="466">
        <v>0</v>
      </c>
      <c r="GA8" s="466">
        <v>17</v>
      </c>
      <c r="GB8" s="466">
        <v>2</v>
      </c>
      <c r="GC8" s="466">
        <v>11</v>
      </c>
      <c r="GD8" s="466">
        <v>0</v>
      </c>
      <c r="GE8" s="466">
        <v>0</v>
      </c>
      <c r="GF8" s="466">
        <v>0</v>
      </c>
      <c r="GG8" s="466">
        <v>0</v>
      </c>
      <c r="GH8" s="466">
        <v>0</v>
      </c>
      <c r="GI8" s="466">
        <v>0</v>
      </c>
      <c r="GJ8" s="466">
        <v>0</v>
      </c>
      <c r="GK8" s="466">
        <v>0</v>
      </c>
      <c r="GL8" s="466">
        <v>0</v>
      </c>
      <c r="GM8" s="466">
        <v>0</v>
      </c>
      <c r="GN8" s="466">
        <v>4</v>
      </c>
      <c r="GO8" s="466">
        <v>0</v>
      </c>
      <c r="GP8" s="466">
        <v>0</v>
      </c>
      <c r="GQ8" s="466">
        <v>1</v>
      </c>
      <c r="GR8" s="1"/>
    </row>
    <row r="9" spans="1:200" ht="13">
      <c r="A9" s="1" t="s">
        <v>51</v>
      </c>
      <c r="B9" s="1" t="s">
        <v>786</v>
      </c>
      <c r="C9" s="466">
        <v>8492</v>
      </c>
      <c r="D9" s="466">
        <v>0</v>
      </c>
      <c r="E9" s="466">
        <v>0</v>
      </c>
      <c r="F9" s="466">
        <v>0</v>
      </c>
      <c r="G9" s="466">
        <v>1</v>
      </c>
      <c r="H9" s="466">
        <v>2</v>
      </c>
      <c r="I9" s="466">
        <v>3</v>
      </c>
      <c r="J9" s="466">
        <v>61</v>
      </c>
      <c r="K9" s="466">
        <v>167</v>
      </c>
      <c r="L9" s="466">
        <v>0</v>
      </c>
      <c r="M9" s="466">
        <v>0</v>
      </c>
      <c r="N9" s="466">
        <v>3479</v>
      </c>
      <c r="O9" s="466">
        <v>174</v>
      </c>
      <c r="P9" s="466">
        <v>13</v>
      </c>
      <c r="Q9" s="466">
        <v>0</v>
      </c>
      <c r="R9" s="466">
        <v>0</v>
      </c>
      <c r="S9" s="466">
        <v>0</v>
      </c>
      <c r="T9" s="466">
        <v>2</v>
      </c>
      <c r="U9" s="466">
        <v>5</v>
      </c>
      <c r="V9" s="466">
        <v>125</v>
      </c>
      <c r="W9" s="466">
        <v>27</v>
      </c>
      <c r="X9" s="466">
        <v>66</v>
      </c>
      <c r="Y9" s="466">
        <v>1005</v>
      </c>
      <c r="Z9" s="466">
        <v>6</v>
      </c>
      <c r="AA9" s="466">
        <v>688</v>
      </c>
      <c r="AB9" s="466">
        <v>0</v>
      </c>
      <c r="AC9" s="466">
        <v>33</v>
      </c>
      <c r="AD9" s="466">
        <v>0</v>
      </c>
      <c r="AE9" s="466">
        <v>184</v>
      </c>
      <c r="AF9" s="466">
        <v>0</v>
      </c>
      <c r="AG9" s="466">
        <v>116</v>
      </c>
      <c r="AH9" s="466">
        <v>0</v>
      </c>
      <c r="AI9" s="466">
        <v>0</v>
      </c>
      <c r="AJ9" s="466">
        <v>1741</v>
      </c>
      <c r="AK9" s="466">
        <v>2</v>
      </c>
      <c r="AL9" s="466">
        <v>355</v>
      </c>
      <c r="AM9" s="466">
        <v>0</v>
      </c>
      <c r="AN9" s="466">
        <v>18</v>
      </c>
      <c r="AO9" s="466">
        <v>1</v>
      </c>
      <c r="AP9" s="466">
        <v>0</v>
      </c>
      <c r="AQ9" s="466">
        <v>0</v>
      </c>
      <c r="AR9" s="466">
        <v>0</v>
      </c>
      <c r="AS9" s="466">
        <v>0</v>
      </c>
      <c r="AT9" s="466">
        <v>0</v>
      </c>
      <c r="AU9" s="466">
        <v>0</v>
      </c>
      <c r="AV9" s="466">
        <v>0</v>
      </c>
      <c r="AW9" s="466">
        <v>0</v>
      </c>
      <c r="AX9" s="466">
        <v>4</v>
      </c>
      <c r="AY9" s="466">
        <v>4</v>
      </c>
      <c r="AZ9" s="466">
        <v>6</v>
      </c>
      <c r="BA9" s="466">
        <v>10</v>
      </c>
      <c r="BB9" s="466">
        <v>0</v>
      </c>
      <c r="BC9" s="466">
        <v>1</v>
      </c>
      <c r="BD9" s="466">
        <v>0</v>
      </c>
      <c r="BE9" s="466">
        <v>3</v>
      </c>
      <c r="BF9" s="466">
        <v>0</v>
      </c>
      <c r="BG9" s="466">
        <v>0</v>
      </c>
      <c r="BH9" s="466">
        <v>1</v>
      </c>
      <c r="BI9" s="466">
        <v>0</v>
      </c>
      <c r="BJ9" s="466">
        <v>0</v>
      </c>
      <c r="BK9" s="466">
        <v>0</v>
      </c>
      <c r="BL9" s="466">
        <v>0</v>
      </c>
      <c r="BM9" s="466">
        <v>0</v>
      </c>
      <c r="BN9" s="466">
        <v>2</v>
      </c>
      <c r="BO9" s="466">
        <v>5</v>
      </c>
      <c r="BP9" s="466">
        <v>0</v>
      </c>
      <c r="BQ9" s="466">
        <v>0</v>
      </c>
      <c r="BR9" s="466">
        <v>0</v>
      </c>
      <c r="BS9" s="466">
        <v>0</v>
      </c>
      <c r="BT9" s="466">
        <v>20</v>
      </c>
      <c r="BU9" s="466">
        <v>0</v>
      </c>
      <c r="BV9" s="466">
        <v>2</v>
      </c>
      <c r="BW9" s="466">
        <v>5</v>
      </c>
      <c r="BX9" s="466">
        <v>0</v>
      </c>
      <c r="BY9" s="466">
        <v>1</v>
      </c>
      <c r="BZ9" s="466">
        <v>0</v>
      </c>
      <c r="CA9" s="466">
        <v>0</v>
      </c>
      <c r="CB9" s="466">
        <v>4</v>
      </c>
      <c r="CC9" s="466">
        <v>0</v>
      </c>
      <c r="CD9" s="466">
        <v>0</v>
      </c>
      <c r="CE9" s="466">
        <v>0</v>
      </c>
      <c r="CF9" s="466">
        <v>0</v>
      </c>
      <c r="CG9" s="466">
        <v>0</v>
      </c>
      <c r="CH9" s="466">
        <v>1</v>
      </c>
      <c r="CI9" s="466">
        <v>0</v>
      </c>
      <c r="CJ9" s="466">
        <v>0</v>
      </c>
      <c r="CK9" s="466">
        <v>0</v>
      </c>
      <c r="CL9" s="466">
        <v>0</v>
      </c>
      <c r="CM9" s="466">
        <v>1</v>
      </c>
      <c r="CN9" s="466">
        <v>0</v>
      </c>
      <c r="CO9" s="466">
        <v>1</v>
      </c>
      <c r="CP9" s="466">
        <v>0</v>
      </c>
      <c r="CQ9" s="466">
        <v>20</v>
      </c>
      <c r="CR9" s="466">
        <v>0</v>
      </c>
      <c r="CS9" s="466">
        <v>0</v>
      </c>
      <c r="CT9" s="466">
        <v>0</v>
      </c>
      <c r="CU9" s="466">
        <v>0</v>
      </c>
      <c r="CV9" s="466">
        <v>0</v>
      </c>
      <c r="CW9" s="466">
        <v>0</v>
      </c>
      <c r="CX9" s="466">
        <v>0</v>
      </c>
      <c r="CY9" s="466">
        <v>1</v>
      </c>
      <c r="CZ9" s="466">
        <v>0</v>
      </c>
      <c r="DA9" s="466">
        <v>0</v>
      </c>
      <c r="DB9" s="466">
        <v>1</v>
      </c>
      <c r="DC9" s="466">
        <v>0</v>
      </c>
      <c r="DD9" s="466">
        <v>0</v>
      </c>
      <c r="DE9" s="466">
        <v>0</v>
      </c>
      <c r="DF9" s="466">
        <v>0</v>
      </c>
      <c r="DG9" s="466">
        <v>0</v>
      </c>
      <c r="DH9" s="466">
        <v>0</v>
      </c>
      <c r="DI9" s="466">
        <v>0</v>
      </c>
      <c r="DJ9" s="466">
        <v>0</v>
      </c>
      <c r="DK9" s="466">
        <v>0</v>
      </c>
      <c r="DL9" s="466">
        <v>0</v>
      </c>
      <c r="DM9" s="466">
        <v>0</v>
      </c>
      <c r="DN9" s="466">
        <v>0</v>
      </c>
      <c r="DO9" s="466">
        <v>0</v>
      </c>
      <c r="DP9" s="466">
        <v>0</v>
      </c>
      <c r="DQ9" s="466">
        <v>0</v>
      </c>
      <c r="DR9" s="466">
        <v>0</v>
      </c>
      <c r="DS9" s="466">
        <v>0</v>
      </c>
      <c r="DT9" s="466">
        <v>0</v>
      </c>
      <c r="DU9" s="466">
        <v>2</v>
      </c>
      <c r="DV9" s="466">
        <v>0</v>
      </c>
      <c r="DW9" s="466">
        <v>0</v>
      </c>
      <c r="DX9" s="466">
        <v>0</v>
      </c>
      <c r="DY9" s="466">
        <v>1</v>
      </c>
      <c r="DZ9" s="466">
        <v>1</v>
      </c>
      <c r="EA9" s="466">
        <v>0</v>
      </c>
      <c r="EB9" s="466">
        <v>0</v>
      </c>
      <c r="EC9" s="466">
        <v>0</v>
      </c>
      <c r="ED9" s="466">
        <v>0</v>
      </c>
      <c r="EE9" s="466">
        <v>0</v>
      </c>
      <c r="EF9" s="466">
        <v>0</v>
      </c>
      <c r="EG9" s="466">
        <v>0</v>
      </c>
      <c r="EH9" s="466">
        <v>0</v>
      </c>
      <c r="EI9" s="466">
        <v>0</v>
      </c>
      <c r="EJ9" s="466">
        <v>1</v>
      </c>
      <c r="EK9" s="466">
        <v>0</v>
      </c>
      <c r="EL9" s="466">
        <v>0</v>
      </c>
      <c r="EM9" s="466">
        <v>0</v>
      </c>
      <c r="EN9" s="466">
        <v>0</v>
      </c>
      <c r="EO9" s="466">
        <v>2</v>
      </c>
      <c r="EP9" s="466">
        <v>0</v>
      </c>
      <c r="EQ9" s="466">
        <v>0</v>
      </c>
      <c r="ER9" s="466">
        <v>0</v>
      </c>
      <c r="ES9" s="466">
        <v>0</v>
      </c>
      <c r="ET9" s="466">
        <v>0</v>
      </c>
      <c r="EU9" s="466">
        <v>0</v>
      </c>
      <c r="EV9" s="466">
        <v>10</v>
      </c>
      <c r="EW9" s="466">
        <v>0</v>
      </c>
      <c r="EX9" s="466">
        <v>0</v>
      </c>
      <c r="EY9" s="466">
        <v>0</v>
      </c>
      <c r="EZ9" s="466">
        <v>0</v>
      </c>
      <c r="FA9" s="466">
        <v>0</v>
      </c>
      <c r="FB9" s="466">
        <v>0</v>
      </c>
      <c r="FC9" s="466">
        <v>0</v>
      </c>
      <c r="FD9" s="466">
        <v>0</v>
      </c>
      <c r="FE9" s="466">
        <v>0</v>
      </c>
      <c r="FF9" s="466">
        <v>0</v>
      </c>
      <c r="FG9" s="466">
        <v>0</v>
      </c>
      <c r="FH9" s="466">
        <v>0</v>
      </c>
      <c r="FI9" s="466">
        <v>0</v>
      </c>
      <c r="FJ9" s="466">
        <v>0</v>
      </c>
      <c r="FK9" s="466">
        <v>0</v>
      </c>
      <c r="FL9" s="466">
        <v>0</v>
      </c>
      <c r="FM9" s="466">
        <v>51</v>
      </c>
      <c r="FN9" s="466">
        <v>0</v>
      </c>
      <c r="FO9" s="466">
        <v>0</v>
      </c>
      <c r="FP9" s="466">
        <v>1</v>
      </c>
      <c r="FQ9" s="466">
        <v>1</v>
      </c>
      <c r="FR9" s="466">
        <v>0</v>
      </c>
      <c r="FS9" s="466">
        <v>0</v>
      </c>
      <c r="FT9" s="466">
        <v>0</v>
      </c>
      <c r="FU9" s="466">
        <v>0</v>
      </c>
      <c r="FV9" s="466">
        <v>0</v>
      </c>
      <c r="FW9" s="466">
        <v>1</v>
      </c>
      <c r="FX9" s="466">
        <v>0</v>
      </c>
      <c r="FY9" s="466">
        <v>21</v>
      </c>
      <c r="FZ9" s="466">
        <v>0</v>
      </c>
      <c r="GA9" s="466">
        <v>17</v>
      </c>
      <c r="GB9" s="466">
        <v>2</v>
      </c>
      <c r="GC9" s="466">
        <v>7</v>
      </c>
      <c r="GD9" s="466">
        <v>0</v>
      </c>
      <c r="GE9" s="466">
        <v>0</v>
      </c>
      <c r="GF9" s="466">
        <v>0</v>
      </c>
      <c r="GG9" s="466">
        <v>0</v>
      </c>
      <c r="GH9" s="466">
        <v>0</v>
      </c>
      <c r="GI9" s="466">
        <v>0</v>
      </c>
      <c r="GJ9" s="466">
        <v>0</v>
      </c>
      <c r="GK9" s="466">
        <v>0</v>
      </c>
      <c r="GL9" s="466">
        <v>0</v>
      </c>
      <c r="GM9" s="466">
        <v>0</v>
      </c>
      <c r="GN9" s="466">
        <v>0</v>
      </c>
      <c r="GO9" s="466">
        <v>0</v>
      </c>
      <c r="GP9" s="466">
        <v>0</v>
      </c>
      <c r="GQ9" s="466">
        <v>7</v>
      </c>
      <c r="GR9" s="1"/>
    </row>
    <row r="10" spans="1:200" ht="13">
      <c r="A10" s="1" t="s">
        <v>52</v>
      </c>
      <c r="B10" s="1" t="s">
        <v>787</v>
      </c>
      <c r="C10" s="466">
        <v>3762</v>
      </c>
      <c r="D10" s="466">
        <v>0</v>
      </c>
      <c r="E10" s="466">
        <v>0</v>
      </c>
      <c r="F10" s="466">
        <v>1</v>
      </c>
      <c r="G10" s="466">
        <v>3</v>
      </c>
      <c r="H10" s="466">
        <v>0</v>
      </c>
      <c r="I10" s="466">
        <v>1</v>
      </c>
      <c r="J10" s="466">
        <v>27</v>
      </c>
      <c r="K10" s="466">
        <v>92</v>
      </c>
      <c r="L10" s="466">
        <v>0</v>
      </c>
      <c r="M10" s="466">
        <v>0</v>
      </c>
      <c r="N10" s="466">
        <v>1943</v>
      </c>
      <c r="O10" s="466">
        <v>96</v>
      </c>
      <c r="P10" s="466">
        <v>5</v>
      </c>
      <c r="Q10" s="466">
        <v>1</v>
      </c>
      <c r="R10" s="466">
        <v>0</v>
      </c>
      <c r="S10" s="466">
        <v>0</v>
      </c>
      <c r="T10" s="466">
        <v>3</v>
      </c>
      <c r="U10" s="466">
        <v>2</v>
      </c>
      <c r="V10" s="466">
        <v>35</v>
      </c>
      <c r="W10" s="466">
        <v>20</v>
      </c>
      <c r="X10" s="466">
        <v>68</v>
      </c>
      <c r="Y10" s="466">
        <v>573</v>
      </c>
      <c r="Z10" s="466">
        <v>7</v>
      </c>
      <c r="AA10" s="466">
        <v>81</v>
      </c>
      <c r="AB10" s="466">
        <v>0</v>
      </c>
      <c r="AC10" s="466">
        <v>9</v>
      </c>
      <c r="AD10" s="466">
        <v>0</v>
      </c>
      <c r="AE10" s="466">
        <v>4</v>
      </c>
      <c r="AF10" s="466">
        <v>0</v>
      </c>
      <c r="AG10" s="466">
        <v>85</v>
      </c>
      <c r="AH10" s="466">
        <v>1</v>
      </c>
      <c r="AI10" s="466">
        <v>0</v>
      </c>
      <c r="AJ10" s="466">
        <v>262</v>
      </c>
      <c r="AK10" s="466">
        <v>8</v>
      </c>
      <c r="AL10" s="466">
        <v>88</v>
      </c>
      <c r="AM10" s="466">
        <v>0</v>
      </c>
      <c r="AN10" s="466">
        <v>9</v>
      </c>
      <c r="AO10" s="466">
        <v>0</v>
      </c>
      <c r="AP10" s="466">
        <v>6</v>
      </c>
      <c r="AQ10" s="466">
        <v>1</v>
      </c>
      <c r="AR10" s="466">
        <v>0</v>
      </c>
      <c r="AS10" s="466">
        <v>3</v>
      </c>
      <c r="AT10" s="466">
        <v>0</v>
      </c>
      <c r="AU10" s="466">
        <v>1</v>
      </c>
      <c r="AV10" s="466">
        <v>1</v>
      </c>
      <c r="AW10" s="466">
        <v>0</v>
      </c>
      <c r="AX10" s="466">
        <v>5</v>
      </c>
      <c r="AY10" s="466">
        <v>14</v>
      </c>
      <c r="AZ10" s="466">
        <v>1</v>
      </c>
      <c r="BA10" s="466">
        <v>19</v>
      </c>
      <c r="BB10" s="466">
        <v>0</v>
      </c>
      <c r="BC10" s="466">
        <v>0</v>
      </c>
      <c r="BD10" s="466">
        <v>1</v>
      </c>
      <c r="BE10" s="466">
        <v>5</v>
      </c>
      <c r="BF10" s="466">
        <v>0</v>
      </c>
      <c r="BG10" s="466">
        <v>0</v>
      </c>
      <c r="BH10" s="466">
        <v>0</v>
      </c>
      <c r="BI10" s="466">
        <v>0</v>
      </c>
      <c r="BJ10" s="466">
        <v>0</v>
      </c>
      <c r="BK10" s="466">
        <v>0</v>
      </c>
      <c r="BL10" s="466">
        <v>0</v>
      </c>
      <c r="BM10" s="466">
        <v>1</v>
      </c>
      <c r="BN10" s="466">
        <v>2</v>
      </c>
      <c r="BO10" s="466">
        <v>8</v>
      </c>
      <c r="BP10" s="466">
        <v>0</v>
      </c>
      <c r="BQ10" s="466">
        <v>0</v>
      </c>
      <c r="BR10" s="466">
        <v>1</v>
      </c>
      <c r="BS10" s="466">
        <v>0</v>
      </c>
      <c r="BT10" s="466">
        <v>0</v>
      </c>
      <c r="BU10" s="466">
        <v>0</v>
      </c>
      <c r="BV10" s="466">
        <v>0</v>
      </c>
      <c r="BW10" s="466">
        <v>13</v>
      </c>
      <c r="BX10" s="466">
        <v>0</v>
      </c>
      <c r="BY10" s="466">
        <v>3</v>
      </c>
      <c r="BZ10" s="466">
        <v>0</v>
      </c>
      <c r="CA10" s="466">
        <v>8</v>
      </c>
      <c r="CB10" s="466">
        <v>12</v>
      </c>
      <c r="CC10" s="466">
        <v>4</v>
      </c>
      <c r="CD10" s="466">
        <v>1</v>
      </c>
      <c r="CE10" s="466">
        <v>0</v>
      </c>
      <c r="CF10" s="466">
        <v>0</v>
      </c>
      <c r="CG10" s="466">
        <v>0</v>
      </c>
      <c r="CH10" s="466">
        <v>2</v>
      </c>
      <c r="CI10" s="466">
        <v>0</v>
      </c>
      <c r="CJ10" s="466">
        <v>1</v>
      </c>
      <c r="CK10" s="466">
        <v>0</v>
      </c>
      <c r="CL10" s="466">
        <v>0</v>
      </c>
      <c r="CM10" s="466">
        <v>0</v>
      </c>
      <c r="CN10" s="466">
        <v>0</v>
      </c>
      <c r="CO10" s="466">
        <v>1</v>
      </c>
      <c r="CP10" s="466">
        <v>0</v>
      </c>
      <c r="CQ10" s="466">
        <v>25</v>
      </c>
      <c r="CR10" s="466">
        <v>1</v>
      </c>
      <c r="CS10" s="466">
        <v>0</v>
      </c>
      <c r="CT10" s="466">
        <v>0</v>
      </c>
      <c r="CU10" s="466">
        <v>1</v>
      </c>
      <c r="CV10" s="466">
        <v>0</v>
      </c>
      <c r="CW10" s="466">
        <v>0</v>
      </c>
      <c r="CX10" s="466">
        <v>0</v>
      </c>
      <c r="CY10" s="466">
        <v>1</v>
      </c>
      <c r="CZ10" s="466">
        <v>0</v>
      </c>
      <c r="DA10" s="466">
        <v>0</v>
      </c>
      <c r="DB10" s="466">
        <v>1</v>
      </c>
      <c r="DC10" s="466">
        <v>0</v>
      </c>
      <c r="DD10" s="466">
        <v>0</v>
      </c>
      <c r="DE10" s="466">
        <v>0</v>
      </c>
      <c r="DF10" s="466">
        <v>0</v>
      </c>
      <c r="DG10" s="466">
        <v>0</v>
      </c>
      <c r="DH10" s="466">
        <v>0</v>
      </c>
      <c r="DI10" s="466">
        <v>0</v>
      </c>
      <c r="DJ10" s="466">
        <v>2</v>
      </c>
      <c r="DK10" s="466">
        <v>0</v>
      </c>
      <c r="DL10" s="466">
        <v>1</v>
      </c>
      <c r="DM10" s="466">
        <v>0</v>
      </c>
      <c r="DN10" s="466">
        <v>0</v>
      </c>
      <c r="DO10" s="466">
        <v>0</v>
      </c>
      <c r="DP10" s="466">
        <v>0</v>
      </c>
      <c r="DQ10" s="466">
        <v>0</v>
      </c>
      <c r="DR10" s="466">
        <v>0</v>
      </c>
      <c r="DS10" s="466">
        <v>0</v>
      </c>
      <c r="DT10" s="466">
        <v>0</v>
      </c>
      <c r="DU10" s="466">
        <v>13</v>
      </c>
      <c r="DV10" s="466">
        <v>0</v>
      </c>
      <c r="DW10" s="466">
        <v>0</v>
      </c>
      <c r="DX10" s="466">
        <v>3</v>
      </c>
      <c r="DY10" s="466">
        <v>0</v>
      </c>
      <c r="DZ10" s="466">
        <v>3</v>
      </c>
      <c r="EA10" s="466">
        <v>0</v>
      </c>
      <c r="EB10" s="466">
        <v>0</v>
      </c>
      <c r="EC10" s="466">
        <v>0</v>
      </c>
      <c r="ED10" s="466">
        <v>0</v>
      </c>
      <c r="EE10" s="466">
        <v>1</v>
      </c>
      <c r="EF10" s="466">
        <v>0</v>
      </c>
      <c r="EG10" s="466">
        <v>0</v>
      </c>
      <c r="EH10" s="466">
        <v>0</v>
      </c>
      <c r="EI10" s="466">
        <v>0</v>
      </c>
      <c r="EJ10" s="466">
        <v>1</v>
      </c>
      <c r="EK10" s="466">
        <v>0</v>
      </c>
      <c r="EL10" s="466">
        <v>0</v>
      </c>
      <c r="EM10" s="466">
        <v>0</v>
      </c>
      <c r="EN10" s="466">
        <v>0</v>
      </c>
      <c r="EO10" s="466">
        <v>1</v>
      </c>
      <c r="EP10" s="466">
        <v>0</v>
      </c>
      <c r="EQ10" s="466">
        <v>0</v>
      </c>
      <c r="ER10" s="466">
        <v>0</v>
      </c>
      <c r="ES10" s="466">
        <v>0</v>
      </c>
      <c r="ET10" s="466">
        <v>0</v>
      </c>
      <c r="EU10" s="466">
        <v>0</v>
      </c>
      <c r="EV10" s="466">
        <v>16</v>
      </c>
      <c r="EW10" s="466">
        <v>1</v>
      </c>
      <c r="EX10" s="466">
        <v>1</v>
      </c>
      <c r="EY10" s="466">
        <v>0</v>
      </c>
      <c r="EZ10" s="466">
        <v>0</v>
      </c>
      <c r="FA10" s="466">
        <v>1</v>
      </c>
      <c r="FB10" s="466">
        <v>0</v>
      </c>
      <c r="FC10" s="466">
        <v>0</v>
      </c>
      <c r="FD10" s="466">
        <v>0</v>
      </c>
      <c r="FE10" s="466">
        <v>0</v>
      </c>
      <c r="FF10" s="466">
        <v>0</v>
      </c>
      <c r="FG10" s="466">
        <v>1</v>
      </c>
      <c r="FH10" s="466">
        <v>0</v>
      </c>
      <c r="FI10" s="466">
        <v>0</v>
      </c>
      <c r="FJ10" s="466">
        <v>0</v>
      </c>
      <c r="FK10" s="466">
        <v>0</v>
      </c>
      <c r="FL10" s="466">
        <v>0</v>
      </c>
      <c r="FM10" s="466">
        <v>72</v>
      </c>
      <c r="FN10" s="466">
        <v>0</v>
      </c>
      <c r="FO10" s="466">
        <v>0</v>
      </c>
      <c r="FP10" s="466">
        <v>4</v>
      </c>
      <c r="FQ10" s="466">
        <v>1</v>
      </c>
      <c r="FR10" s="466">
        <v>0</v>
      </c>
      <c r="FS10" s="466">
        <v>0</v>
      </c>
      <c r="FT10" s="466">
        <v>0</v>
      </c>
      <c r="FU10" s="466">
        <v>0</v>
      </c>
      <c r="FV10" s="466">
        <v>0</v>
      </c>
      <c r="FW10" s="466">
        <v>0</v>
      </c>
      <c r="FX10" s="466">
        <v>0</v>
      </c>
      <c r="FY10" s="466">
        <v>33</v>
      </c>
      <c r="FZ10" s="466">
        <v>1</v>
      </c>
      <c r="GA10" s="466">
        <v>9</v>
      </c>
      <c r="GB10" s="466">
        <v>0</v>
      </c>
      <c r="GC10" s="466">
        <v>19</v>
      </c>
      <c r="GD10" s="466">
        <v>0</v>
      </c>
      <c r="GE10" s="466">
        <v>0</v>
      </c>
      <c r="GF10" s="466">
        <v>0</v>
      </c>
      <c r="GG10" s="466">
        <v>0</v>
      </c>
      <c r="GH10" s="466">
        <v>0</v>
      </c>
      <c r="GI10" s="466">
        <v>0</v>
      </c>
      <c r="GJ10" s="466">
        <v>10</v>
      </c>
      <c r="GK10" s="466">
        <v>0</v>
      </c>
      <c r="GL10" s="466">
        <v>0</v>
      </c>
      <c r="GM10" s="466">
        <v>0</v>
      </c>
      <c r="GN10" s="466">
        <v>0</v>
      </c>
      <c r="GO10" s="466">
        <v>0</v>
      </c>
      <c r="GP10" s="466">
        <v>0</v>
      </c>
      <c r="GQ10" s="466">
        <v>1</v>
      </c>
      <c r="GR10" s="1"/>
    </row>
    <row r="11" spans="1:200" ht="13">
      <c r="A11" s="1" t="s">
        <v>53</v>
      </c>
      <c r="B11" s="1" t="s">
        <v>788</v>
      </c>
      <c r="C11" s="466">
        <v>3253</v>
      </c>
      <c r="D11" s="466">
        <v>0</v>
      </c>
      <c r="E11" s="466">
        <v>0</v>
      </c>
      <c r="F11" s="466">
        <v>0</v>
      </c>
      <c r="G11" s="466">
        <v>0</v>
      </c>
      <c r="H11" s="466">
        <v>0</v>
      </c>
      <c r="I11" s="466">
        <v>6</v>
      </c>
      <c r="J11" s="466">
        <v>40</v>
      </c>
      <c r="K11" s="466">
        <v>142</v>
      </c>
      <c r="L11" s="466">
        <v>0</v>
      </c>
      <c r="M11" s="466">
        <v>0</v>
      </c>
      <c r="N11" s="466">
        <v>903</v>
      </c>
      <c r="O11" s="466">
        <v>46</v>
      </c>
      <c r="P11" s="466">
        <v>12</v>
      </c>
      <c r="Q11" s="466">
        <v>0</v>
      </c>
      <c r="R11" s="466">
        <v>0</v>
      </c>
      <c r="S11" s="466">
        <v>0</v>
      </c>
      <c r="T11" s="466">
        <v>14</v>
      </c>
      <c r="U11" s="466">
        <v>7</v>
      </c>
      <c r="V11" s="466">
        <v>9</v>
      </c>
      <c r="W11" s="466">
        <v>48</v>
      </c>
      <c r="X11" s="466">
        <v>63</v>
      </c>
      <c r="Y11" s="466">
        <v>824</v>
      </c>
      <c r="Z11" s="466">
        <v>8</v>
      </c>
      <c r="AA11" s="466">
        <v>100</v>
      </c>
      <c r="AB11" s="466">
        <v>0</v>
      </c>
      <c r="AC11" s="466">
        <v>14</v>
      </c>
      <c r="AD11" s="466">
        <v>0</v>
      </c>
      <c r="AE11" s="466">
        <v>8</v>
      </c>
      <c r="AF11" s="466">
        <v>0</v>
      </c>
      <c r="AG11" s="466">
        <v>180</v>
      </c>
      <c r="AH11" s="466">
        <v>0</v>
      </c>
      <c r="AI11" s="466">
        <v>0</v>
      </c>
      <c r="AJ11" s="466">
        <v>225</v>
      </c>
      <c r="AK11" s="466">
        <v>11</v>
      </c>
      <c r="AL11" s="466">
        <v>51</v>
      </c>
      <c r="AM11" s="466">
        <v>0</v>
      </c>
      <c r="AN11" s="466">
        <v>9</v>
      </c>
      <c r="AO11" s="466">
        <v>1</v>
      </c>
      <c r="AP11" s="466">
        <v>6</v>
      </c>
      <c r="AQ11" s="466">
        <v>1</v>
      </c>
      <c r="AR11" s="466">
        <v>0</v>
      </c>
      <c r="AS11" s="466">
        <v>8</v>
      </c>
      <c r="AT11" s="466">
        <v>0</v>
      </c>
      <c r="AU11" s="466">
        <v>0</v>
      </c>
      <c r="AV11" s="466">
        <v>0</v>
      </c>
      <c r="AW11" s="466">
        <v>0</v>
      </c>
      <c r="AX11" s="466">
        <v>3</v>
      </c>
      <c r="AY11" s="466">
        <v>11</v>
      </c>
      <c r="AZ11" s="466">
        <v>2</v>
      </c>
      <c r="BA11" s="466">
        <v>47</v>
      </c>
      <c r="BB11" s="466">
        <v>0</v>
      </c>
      <c r="BC11" s="466">
        <v>2</v>
      </c>
      <c r="BD11" s="466">
        <v>2</v>
      </c>
      <c r="BE11" s="466">
        <v>3</v>
      </c>
      <c r="BF11" s="466">
        <v>0</v>
      </c>
      <c r="BG11" s="466">
        <v>2</v>
      </c>
      <c r="BH11" s="466">
        <v>1</v>
      </c>
      <c r="BI11" s="466">
        <v>0</v>
      </c>
      <c r="BJ11" s="466">
        <v>0</v>
      </c>
      <c r="BK11" s="466">
        <v>0</v>
      </c>
      <c r="BL11" s="466">
        <v>0</v>
      </c>
      <c r="BM11" s="466">
        <v>15</v>
      </c>
      <c r="BN11" s="466">
        <v>1</v>
      </c>
      <c r="BO11" s="466">
        <v>7</v>
      </c>
      <c r="BP11" s="466">
        <v>3</v>
      </c>
      <c r="BQ11" s="466">
        <v>0</v>
      </c>
      <c r="BR11" s="466">
        <v>1</v>
      </c>
      <c r="BS11" s="466">
        <v>0</v>
      </c>
      <c r="BT11" s="466">
        <v>0</v>
      </c>
      <c r="BU11" s="466">
        <v>2</v>
      </c>
      <c r="BV11" s="466">
        <v>1</v>
      </c>
      <c r="BW11" s="466">
        <v>11</v>
      </c>
      <c r="BX11" s="466">
        <v>0</v>
      </c>
      <c r="BY11" s="466">
        <v>9</v>
      </c>
      <c r="BZ11" s="466">
        <v>0</v>
      </c>
      <c r="CA11" s="466">
        <v>0</v>
      </c>
      <c r="CB11" s="466">
        <v>30</v>
      </c>
      <c r="CC11" s="466">
        <v>1</v>
      </c>
      <c r="CD11" s="466">
        <v>6</v>
      </c>
      <c r="CE11" s="466">
        <v>0</v>
      </c>
      <c r="CF11" s="466">
        <v>5</v>
      </c>
      <c r="CG11" s="466">
        <v>0</v>
      </c>
      <c r="CH11" s="466">
        <v>3</v>
      </c>
      <c r="CI11" s="466">
        <v>0</v>
      </c>
      <c r="CJ11" s="466">
        <v>0</v>
      </c>
      <c r="CK11" s="466">
        <v>0</v>
      </c>
      <c r="CL11" s="466">
        <v>0</v>
      </c>
      <c r="CM11" s="466">
        <v>1</v>
      </c>
      <c r="CN11" s="466">
        <v>0</v>
      </c>
      <c r="CO11" s="466">
        <v>10</v>
      </c>
      <c r="CP11" s="466">
        <v>0</v>
      </c>
      <c r="CQ11" s="466">
        <v>21</v>
      </c>
      <c r="CR11" s="466">
        <v>1</v>
      </c>
      <c r="CS11" s="466">
        <v>0</v>
      </c>
      <c r="CT11" s="466">
        <v>0</v>
      </c>
      <c r="CU11" s="466">
        <v>4</v>
      </c>
      <c r="CV11" s="466">
        <v>0</v>
      </c>
      <c r="CW11" s="466">
        <v>1</v>
      </c>
      <c r="CX11" s="466">
        <v>0</v>
      </c>
      <c r="CY11" s="466">
        <v>0</v>
      </c>
      <c r="CZ11" s="466">
        <v>0</v>
      </c>
      <c r="DA11" s="466">
        <v>0</v>
      </c>
      <c r="DB11" s="466">
        <v>1</v>
      </c>
      <c r="DC11" s="466">
        <v>0</v>
      </c>
      <c r="DD11" s="466">
        <v>1</v>
      </c>
      <c r="DE11" s="466">
        <v>0</v>
      </c>
      <c r="DF11" s="466">
        <v>1</v>
      </c>
      <c r="DG11" s="466">
        <v>0</v>
      </c>
      <c r="DH11" s="466">
        <v>0</v>
      </c>
      <c r="DI11" s="466">
        <v>0</v>
      </c>
      <c r="DJ11" s="466">
        <v>0</v>
      </c>
      <c r="DK11" s="466">
        <v>0</v>
      </c>
      <c r="DL11" s="466">
        <v>0</v>
      </c>
      <c r="DM11" s="466">
        <v>0</v>
      </c>
      <c r="DN11" s="466">
        <v>0</v>
      </c>
      <c r="DO11" s="466">
        <v>0</v>
      </c>
      <c r="DP11" s="466">
        <v>1</v>
      </c>
      <c r="DQ11" s="466">
        <v>0</v>
      </c>
      <c r="DR11" s="466">
        <v>0</v>
      </c>
      <c r="DS11" s="466">
        <v>2</v>
      </c>
      <c r="DT11" s="466">
        <v>0</v>
      </c>
      <c r="DU11" s="466">
        <v>1</v>
      </c>
      <c r="DV11" s="466">
        <v>0</v>
      </c>
      <c r="DW11" s="466">
        <v>0</v>
      </c>
      <c r="DX11" s="466">
        <v>2</v>
      </c>
      <c r="DY11" s="466">
        <v>0</v>
      </c>
      <c r="DZ11" s="466">
        <v>7</v>
      </c>
      <c r="EA11" s="466">
        <v>0</v>
      </c>
      <c r="EB11" s="466">
        <v>0</v>
      </c>
      <c r="EC11" s="466">
        <v>0</v>
      </c>
      <c r="ED11" s="466">
        <v>0</v>
      </c>
      <c r="EE11" s="466">
        <v>0</v>
      </c>
      <c r="EF11" s="466">
        <v>0</v>
      </c>
      <c r="EG11" s="466">
        <v>0</v>
      </c>
      <c r="EH11" s="466">
        <v>0</v>
      </c>
      <c r="EI11" s="466">
        <v>0</v>
      </c>
      <c r="EJ11" s="466">
        <v>12</v>
      </c>
      <c r="EK11" s="466">
        <v>0</v>
      </c>
      <c r="EL11" s="466">
        <v>1</v>
      </c>
      <c r="EM11" s="466">
        <v>0</v>
      </c>
      <c r="EN11" s="466">
        <v>0</v>
      </c>
      <c r="EO11" s="466">
        <v>2</v>
      </c>
      <c r="EP11" s="466">
        <v>0</v>
      </c>
      <c r="EQ11" s="466">
        <v>0</v>
      </c>
      <c r="ER11" s="466">
        <v>0</v>
      </c>
      <c r="ES11" s="466">
        <v>0</v>
      </c>
      <c r="ET11" s="466">
        <v>0</v>
      </c>
      <c r="EU11" s="466">
        <v>1</v>
      </c>
      <c r="EV11" s="466">
        <v>31</v>
      </c>
      <c r="EW11" s="466">
        <v>0</v>
      </c>
      <c r="EX11" s="466">
        <v>1</v>
      </c>
      <c r="EY11" s="466">
        <v>0</v>
      </c>
      <c r="EZ11" s="466">
        <v>1</v>
      </c>
      <c r="FA11" s="466">
        <v>5</v>
      </c>
      <c r="FB11" s="466">
        <v>0</v>
      </c>
      <c r="FC11" s="466">
        <v>0</v>
      </c>
      <c r="FD11" s="466">
        <v>0</v>
      </c>
      <c r="FE11" s="466">
        <v>0</v>
      </c>
      <c r="FF11" s="466">
        <v>1</v>
      </c>
      <c r="FG11" s="466">
        <v>2</v>
      </c>
      <c r="FH11" s="466">
        <v>0</v>
      </c>
      <c r="FI11" s="466">
        <v>0</v>
      </c>
      <c r="FJ11" s="466">
        <v>0</v>
      </c>
      <c r="FK11" s="466">
        <v>0</v>
      </c>
      <c r="FL11" s="466">
        <v>1</v>
      </c>
      <c r="FM11" s="466">
        <v>151</v>
      </c>
      <c r="FN11" s="466">
        <v>0</v>
      </c>
      <c r="FO11" s="466">
        <v>0</v>
      </c>
      <c r="FP11" s="466">
        <v>7</v>
      </c>
      <c r="FQ11" s="466">
        <v>0</v>
      </c>
      <c r="FR11" s="466">
        <v>0</v>
      </c>
      <c r="FS11" s="466">
        <v>0</v>
      </c>
      <c r="FT11" s="466">
        <v>0</v>
      </c>
      <c r="FU11" s="466">
        <v>3</v>
      </c>
      <c r="FV11" s="466">
        <v>0</v>
      </c>
      <c r="FW11" s="466">
        <v>1</v>
      </c>
      <c r="FX11" s="466">
        <v>0</v>
      </c>
      <c r="FY11" s="466">
        <v>23</v>
      </c>
      <c r="FZ11" s="466">
        <v>1</v>
      </c>
      <c r="GA11" s="466">
        <v>5</v>
      </c>
      <c r="GB11" s="466">
        <v>0</v>
      </c>
      <c r="GC11" s="466">
        <v>29</v>
      </c>
      <c r="GD11" s="466">
        <v>0</v>
      </c>
      <c r="GE11" s="466">
        <v>0</v>
      </c>
      <c r="GF11" s="466">
        <v>0</v>
      </c>
      <c r="GG11" s="466">
        <v>0</v>
      </c>
      <c r="GH11" s="466">
        <v>0</v>
      </c>
      <c r="GI11" s="466">
        <v>0</v>
      </c>
      <c r="GJ11" s="466">
        <v>15</v>
      </c>
      <c r="GK11" s="466">
        <v>0</v>
      </c>
      <c r="GL11" s="466">
        <v>0</v>
      </c>
      <c r="GM11" s="466">
        <v>0</v>
      </c>
      <c r="GN11" s="466">
        <v>0</v>
      </c>
      <c r="GO11" s="466">
        <v>0</v>
      </c>
      <c r="GP11" s="466">
        <v>0</v>
      </c>
      <c r="GQ11" s="466">
        <v>2</v>
      </c>
      <c r="GR11" s="1"/>
    </row>
    <row r="12" spans="1:200" ht="13">
      <c r="A12" s="1" t="s">
        <v>54</v>
      </c>
      <c r="B12" s="1" t="s">
        <v>789</v>
      </c>
      <c r="C12" s="466">
        <v>3368</v>
      </c>
      <c r="D12" s="466">
        <v>3</v>
      </c>
      <c r="E12" s="466">
        <v>0</v>
      </c>
      <c r="F12" s="466">
        <v>0</v>
      </c>
      <c r="G12" s="466">
        <v>0</v>
      </c>
      <c r="H12" s="466">
        <v>0</v>
      </c>
      <c r="I12" s="466">
        <v>2</v>
      </c>
      <c r="J12" s="466">
        <v>54</v>
      </c>
      <c r="K12" s="466">
        <v>161</v>
      </c>
      <c r="L12" s="466">
        <v>0</v>
      </c>
      <c r="M12" s="466">
        <v>0</v>
      </c>
      <c r="N12" s="466">
        <v>886</v>
      </c>
      <c r="O12" s="466">
        <v>25</v>
      </c>
      <c r="P12" s="466">
        <v>39</v>
      </c>
      <c r="Q12" s="466">
        <v>0</v>
      </c>
      <c r="R12" s="466">
        <v>0</v>
      </c>
      <c r="S12" s="466">
        <v>0</v>
      </c>
      <c r="T12" s="466">
        <v>0</v>
      </c>
      <c r="U12" s="466">
        <v>4</v>
      </c>
      <c r="V12" s="466">
        <v>36</v>
      </c>
      <c r="W12" s="466">
        <v>53</v>
      </c>
      <c r="X12" s="466">
        <v>96</v>
      </c>
      <c r="Y12" s="466">
        <v>551</v>
      </c>
      <c r="Z12" s="466">
        <v>1</v>
      </c>
      <c r="AA12" s="466">
        <v>79</v>
      </c>
      <c r="AB12" s="466">
        <v>0</v>
      </c>
      <c r="AC12" s="466">
        <v>12</v>
      </c>
      <c r="AD12" s="466">
        <v>0</v>
      </c>
      <c r="AE12" s="466">
        <v>7</v>
      </c>
      <c r="AF12" s="466">
        <v>0</v>
      </c>
      <c r="AG12" s="466">
        <v>168</v>
      </c>
      <c r="AH12" s="466">
        <v>0</v>
      </c>
      <c r="AI12" s="466">
        <v>0</v>
      </c>
      <c r="AJ12" s="466">
        <v>565</v>
      </c>
      <c r="AK12" s="466">
        <v>3</v>
      </c>
      <c r="AL12" s="466">
        <v>121</v>
      </c>
      <c r="AM12" s="466">
        <v>0</v>
      </c>
      <c r="AN12" s="466">
        <v>21</v>
      </c>
      <c r="AO12" s="466">
        <v>0</v>
      </c>
      <c r="AP12" s="466">
        <v>1</v>
      </c>
      <c r="AQ12" s="466">
        <v>0</v>
      </c>
      <c r="AR12" s="466">
        <v>0</v>
      </c>
      <c r="AS12" s="466">
        <v>5</v>
      </c>
      <c r="AT12" s="466">
        <v>0</v>
      </c>
      <c r="AU12" s="466">
        <v>0</v>
      </c>
      <c r="AV12" s="466">
        <v>0</v>
      </c>
      <c r="AW12" s="466">
        <v>0</v>
      </c>
      <c r="AX12" s="466">
        <v>3</v>
      </c>
      <c r="AY12" s="466">
        <v>20</v>
      </c>
      <c r="AZ12" s="466">
        <v>1</v>
      </c>
      <c r="BA12" s="466">
        <v>39</v>
      </c>
      <c r="BB12" s="466">
        <v>0</v>
      </c>
      <c r="BC12" s="466">
        <v>1</v>
      </c>
      <c r="BD12" s="466">
        <v>0</v>
      </c>
      <c r="BE12" s="466">
        <v>5</v>
      </c>
      <c r="BF12" s="466">
        <v>0</v>
      </c>
      <c r="BG12" s="466">
        <v>0</v>
      </c>
      <c r="BH12" s="466">
        <v>0</v>
      </c>
      <c r="BI12" s="466">
        <v>0</v>
      </c>
      <c r="BJ12" s="466">
        <v>0</v>
      </c>
      <c r="BK12" s="466">
        <v>0</v>
      </c>
      <c r="BL12" s="466">
        <v>6</v>
      </c>
      <c r="BM12" s="466">
        <v>1</v>
      </c>
      <c r="BN12" s="466">
        <v>1</v>
      </c>
      <c r="BO12" s="466">
        <v>5</v>
      </c>
      <c r="BP12" s="466">
        <v>0</v>
      </c>
      <c r="BQ12" s="466">
        <v>0</v>
      </c>
      <c r="BR12" s="466">
        <v>0</v>
      </c>
      <c r="BS12" s="466">
        <v>0</v>
      </c>
      <c r="BT12" s="466">
        <v>0</v>
      </c>
      <c r="BU12" s="466">
        <v>1</v>
      </c>
      <c r="BV12" s="466">
        <v>1</v>
      </c>
      <c r="BW12" s="466">
        <v>8</v>
      </c>
      <c r="BX12" s="466">
        <v>0</v>
      </c>
      <c r="BY12" s="466">
        <v>0</v>
      </c>
      <c r="BZ12" s="466">
        <v>2</v>
      </c>
      <c r="CA12" s="466">
        <v>1</v>
      </c>
      <c r="CB12" s="466">
        <v>8</v>
      </c>
      <c r="CC12" s="466">
        <v>1</v>
      </c>
      <c r="CD12" s="466">
        <v>4</v>
      </c>
      <c r="CE12" s="466">
        <v>0</v>
      </c>
      <c r="CF12" s="466">
        <v>2</v>
      </c>
      <c r="CG12" s="466">
        <v>0</v>
      </c>
      <c r="CH12" s="466">
        <v>0</v>
      </c>
      <c r="CI12" s="466">
        <v>1</v>
      </c>
      <c r="CJ12" s="466">
        <v>0</v>
      </c>
      <c r="CK12" s="466">
        <v>0</v>
      </c>
      <c r="CL12" s="466">
        <v>0</v>
      </c>
      <c r="CM12" s="466">
        <v>1</v>
      </c>
      <c r="CN12" s="466">
        <v>0</v>
      </c>
      <c r="CO12" s="466">
        <v>0</v>
      </c>
      <c r="CP12" s="466">
        <v>0</v>
      </c>
      <c r="CQ12" s="466">
        <v>8</v>
      </c>
      <c r="CR12" s="466">
        <v>1</v>
      </c>
      <c r="CS12" s="466">
        <v>0</v>
      </c>
      <c r="CT12" s="466">
        <v>0</v>
      </c>
      <c r="CU12" s="466">
        <v>1</v>
      </c>
      <c r="CV12" s="466">
        <v>0</v>
      </c>
      <c r="CW12" s="466">
        <v>0</v>
      </c>
      <c r="CX12" s="466">
        <v>0</v>
      </c>
      <c r="CY12" s="466">
        <v>2</v>
      </c>
      <c r="CZ12" s="466">
        <v>0</v>
      </c>
      <c r="DA12" s="466">
        <v>0</v>
      </c>
      <c r="DB12" s="466">
        <v>1</v>
      </c>
      <c r="DC12" s="466">
        <v>0</v>
      </c>
      <c r="DD12" s="466">
        <v>0</v>
      </c>
      <c r="DE12" s="466">
        <v>0</v>
      </c>
      <c r="DF12" s="466">
        <v>0</v>
      </c>
      <c r="DG12" s="466">
        <v>0</v>
      </c>
      <c r="DH12" s="466">
        <v>0</v>
      </c>
      <c r="DI12" s="466">
        <v>0</v>
      </c>
      <c r="DJ12" s="466">
        <v>0</v>
      </c>
      <c r="DK12" s="466">
        <v>0</v>
      </c>
      <c r="DL12" s="466">
        <v>0</v>
      </c>
      <c r="DM12" s="466">
        <v>0</v>
      </c>
      <c r="DN12" s="466">
        <v>0</v>
      </c>
      <c r="DO12" s="466">
        <v>0</v>
      </c>
      <c r="DP12" s="466">
        <v>0</v>
      </c>
      <c r="DQ12" s="466">
        <v>0</v>
      </c>
      <c r="DR12" s="466">
        <v>0</v>
      </c>
      <c r="DS12" s="466">
        <v>0</v>
      </c>
      <c r="DT12" s="466">
        <v>0</v>
      </c>
      <c r="DU12" s="466">
        <v>0</v>
      </c>
      <c r="DV12" s="466">
        <v>0</v>
      </c>
      <c r="DW12" s="466">
        <v>0</v>
      </c>
      <c r="DX12" s="466">
        <v>1</v>
      </c>
      <c r="DY12" s="466">
        <v>0</v>
      </c>
      <c r="DZ12" s="466">
        <v>4</v>
      </c>
      <c r="EA12" s="466">
        <v>0</v>
      </c>
      <c r="EB12" s="466">
        <v>0</v>
      </c>
      <c r="EC12" s="466">
        <v>0</v>
      </c>
      <c r="ED12" s="466">
        <v>0</v>
      </c>
      <c r="EE12" s="466">
        <v>0</v>
      </c>
      <c r="EF12" s="466">
        <v>0</v>
      </c>
      <c r="EG12" s="466">
        <v>0</v>
      </c>
      <c r="EH12" s="466">
        <v>0</v>
      </c>
      <c r="EI12" s="466">
        <v>0</v>
      </c>
      <c r="EJ12" s="466">
        <v>14</v>
      </c>
      <c r="EK12" s="466">
        <v>0</v>
      </c>
      <c r="EL12" s="466">
        <v>0</v>
      </c>
      <c r="EM12" s="466">
        <v>0</v>
      </c>
      <c r="EN12" s="466">
        <v>0</v>
      </c>
      <c r="EO12" s="466">
        <v>3</v>
      </c>
      <c r="EP12" s="466">
        <v>1</v>
      </c>
      <c r="EQ12" s="466">
        <v>0</v>
      </c>
      <c r="ER12" s="466">
        <v>0</v>
      </c>
      <c r="ES12" s="466">
        <v>0</v>
      </c>
      <c r="ET12" s="466">
        <v>0</v>
      </c>
      <c r="EU12" s="466">
        <v>1</v>
      </c>
      <c r="EV12" s="466">
        <v>24</v>
      </c>
      <c r="EW12" s="466">
        <v>0</v>
      </c>
      <c r="EX12" s="466">
        <v>0</v>
      </c>
      <c r="EY12" s="466">
        <v>0</v>
      </c>
      <c r="EZ12" s="466">
        <v>0</v>
      </c>
      <c r="FA12" s="466">
        <v>9</v>
      </c>
      <c r="FB12" s="466">
        <v>0</v>
      </c>
      <c r="FC12" s="466">
        <v>0</v>
      </c>
      <c r="FD12" s="466">
        <v>0</v>
      </c>
      <c r="FE12" s="466">
        <v>0</v>
      </c>
      <c r="FF12" s="466">
        <v>3</v>
      </c>
      <c r="FG12" s="466">
        <v>7</v>
      </c>
      <c r="FH12" s="466">
        <v>0</v>
      </c>
      <c r="FI12" s="466">
        <v>0</v>
      </c>
      <c r="FJ12" s="466">
        <v>0</v>
      </c>
      <c r="FK12" s="466">
        <v>0</v>
      </c>
      <c r="FL12" s="466">
        <v>0</v>
      </c>
      <c r="FM12" s="466">
        <v>97</v>
      </c>
      <c r="FN12" s="466">
        <v>0</v>
      </c>
      <c r="FO12" s="466">
        <v>0</v>
      </c>
      <c r="FP12" s="466">
        <v>3</v>
      </c>
      <c r="FQ12" s="466">
        <v>1</v>
      </c>
      <c r="FR12" s="466">
        <v>0</v>
      </c>
      <c r="FS12" s="466">
        <v>1</v>
      </c>
      <c r="FT12" s="466">
        <v>0</v>
      </c>
      <c r="FU12" s="466">
        <v>3</v>
      </c>
      <c r="FV12" s="466">
        <v>0</v>
      </c>
      <c r="FW12" s="466">
        <v>1</v>
      </c>
      <c r="FX12" s="466">
        <v>0</v>
      </c>
      <c r="FY12" s="466">
        <v>141</v>
      </c>
      <c r="FZ12" s="466">
        <v>0</v>
      </c>
      <c r="GA12" s="466">
        <v>9</v>
      </c>
      <c r="GB12" s="466">
        <v>0</v>
      </c>
      <c r="GC12" s="466">
        <v>16</v>
      </c>
      <c r="GD12" s="466">
        <v>0</v>
      </c>
      <c r="GE12" s="466">
        <v>0</v>
      </c>
      <c r="GF12" s="466">
        <v>0</v>
      </c>
      <c r="GG12" s="466">
        <v>0</v>
      </c>
      <c r="GH12" s="466">
        <v>0</v>
      </c>
      <c r="GI12" s="466">
        <v>0</v>
      </c>
      <c r="GJ12" s="466">
        <v>10</v>
      </c>
      <c r="GK12" s="466">
        <v>0</v>
      </c>
      <c r="GL12" s="466">
        <v>0</v>
      </c>
      <c r="GM12" s="466">
        <v>0</v>
      </c>
      <c r="GN12" s="466">
        <v>0</v>
      </c>
      <c r="GO12" s="466">
        <v>0</v>
      </c>
      <c r="GP12" s="466">
        <v>0</v>
      </c>
      <c r="GQ12" s="466">
        <v>1</v>
      </c>
      <c r="GR12" s="1"/>
    </row>
    <row r="13" spans="1:200" ht="13">
      <c r="A13" s="1" t="s">
        <v>55</v>
      </c>
      <c r="B13" s="1" t="s">
        <v>790</v>
      </c>
      <c r="C13" s="466">
        <v>15441</v>
      </c>
      <c r="D13" s="466">
        <v>22</v>
      </c>
      <c r="E13" s="466">
        <v>0</v>
      </c>
      <c r="F13" s="466">
        <v>0</v>
      </c>
      <c r="G13" s="466">
        <v>17</v>
      </c>
      <c r="H13" s="466">
        <v>2</v>
      </c>
      <c r="I13" s="466">
        <v>6</v>
      </c>
      <c r="J13" s="466">
        <v>630</v>
      </c>
      <c r="K13" s="466">
        <v>155</v>
      </c>
      <c r="L13" s="466">
        <v>0</v>
      </c>
      <c r="M13" s="466">
        <v>0</v>
      </c>
      <c r="N13" s="466">
        <v>2311</v>
      </c>
      <c r="O13" s="466">
        <v>82</v>
      </c>
      <c r="P13" s="466">
        <v>17</v>
      </c>
      <c r="Q13" s="466">
        <v>1</v>
      </c>
      <c r="R13" s="466">
        <v>0</v>
      </c>
      <c r="S13" s="466">
        <v>0</v>
      </c>
      <c r="T13" s="466">
        <v>10</v>
      </c>
      <c r="U13" s="466">
        <v>27</v>
      </c>
      <c r="V13" s="466">
        <v>81</v>
      </c>
      <c r="W13" s="466">
        <v>109</v>
      </c>
      <c r="X13" s="466">
        <v>603</v>
      </c>
      <c r="Y13" s="466">
        <v>5887</v>
      </c>
      <c r="Z13" s="466">
        <v>23</v>
      </c>
      <c r="AA13" s="466">
        <v>1099</v>
      </c>
      <c r="AB13" s="466">
        <v>0</v>
      </c>
      <c r="AC13" s="466">
        <v>179</v>
      </c>
      <c r="AD13" s="466">
        <v>5</v>
      </c>
      <c r="AE13" s="466">
        <v>509</v>
      </c>
      <c r="AF13" s="466">
        <v>1</v>
      </c>
      <c r="AG13" s="466">
        <v>410</v>
      </c>
      <c r="AH13" s="466">
        <v>0</v>
      </c>
      <c r="AI13" s="466">
        <v>0</v>
      </c>
      <c r="AJ13" s="466">
        <v>1153</v>
      </c>
      <c r="AK13" s="466">
        <v>40</v>
      </c>
      <c r="AL13" s="466">
        <v>658</v>
      </c>
      <c r="AM13" s="466">
        <v>0</v>
      </c>
      <c r="AN13" s="466">
        <v>52</v>
      </c>
      <c r="AO13" s="466">
        <v>4</v>
      </c>
      <c r="AP13" s="466">
        <v>5</v>
      </c>
      <c r="AQ13" s="466">
        <v>4</v>
      </c>
      <c r="AR13" s="466">
        <v>0</v>
      </c>
      <c r="AS13" s="466">
        <v>7</v>
      </c>
      <c r="AT13" s="466">
        <v>0</v>
      </c>
      <c r="AU13" s="466">
        <v>0</v>
      </c>
      <c r="AV13" s="466">
        <v>1</v>
      </c>
      <c r="AW13" s="466">
        <v>0</v>
      </c>
      <c r="AX13" s="466">
        <v>38</v>
      </c>
      <c r="AY13" s="466">
        <v>33</v>
      </c>
      <c r="AZ13" s="466">
        <v>45</v>
      </c>
      <c r="BA13" s="466">
        <v>122</v>
      </c>
      <c r="BB13" s="466">
        <v>0</v>
      </c>
      <c r="BC13" s="466">
        <v>6</v>
      </c>
      <c r="BD13" s="466">
        <v>4</v>
      </c>
      <c r="BE13" s="466">
        <v>4</v>
      </c>
      <c r="BF13" s="466">
        <v>0</v>
      </c>
      <c r="BG13" s="466">
        <v>4</v>
      </c>
      <c r="BH13" s="466">
        <v>5</v>
      </c>
      <c r="BI13" s="466">
        <v>0</v>
      </c>
      <c r="BJ13" s="466">
        <v>0</v>
      </c>
      <c r="BK13" s="466">
        <v>0</v>
      </c>
      <c r="BL13" s="466">
        <v>0</v>
      </c>
      <c r="BM13" s="466">
        <v>13</v>
      </c>
      <c r="BN13" s="466">
        <v>4</v>
      </c>
      <c r="BO13" s="466">
        <v>30</v>
      </c>
      <c r="BP13" s="466">
        <v>0</v>
      </c>
      <c r="BQ13" s="466">
        <v>0</v>
      </c>
      <c r="BR13" s="466">
        <v>7</v>
      </c>
      <c r="BS13" s="466">
        <v>0</v>
      </c>
      <c r="BT13" s="466">
        <v>0</v>
      </c>
      <c r="BU13" s="466">
        <v>6</v>
      </c>
      <c r="BV13" s="466">
        <v>7</v>
      </c>
      <c r="BW13" s="466">
        <v>52</v>
      </c>
      <c r="BX13" s="466">
        <v>0</v>
      </c>
      <c r="BY13" s="466">
        <v>19</v>
      </c>
      <c r="BZ13" s="466">
        <v>5</v>
      </c>
      <c r="CA13" s="466">
        <v>4</v>
      </c>
      <c r="CB13" s="466">
        <v>75</v>
      </c>
      <c r="CC13" s="466">
        <v>7</v>
      </c>
      <c r="CD13" s="466">
        <v>1</v>
      </c>
      <c r="CE13" s="466">
        <v>17</v>
      </c>
      <c r="CF13" s="466">
        <v>11</v>
      </c>
      <c r="CG13" s="466">
        <v>0</v>
      </c>
      <c r="CH13" s="466">
        <v>14</v>
      </c>
      <c r="CI13" s="466">
        <v>0</v>
      </c>
      <c r="CJ13" s="466">
        <v>3</v>
      </c>
      <c r="CK13" s="466">
        <v>0</v>
      </c>
      <c r="CL13" s="466">
        <v>1</v>
      </c>
      <c r="CM13" s="466">
        <v>4</v>
      </c>
      <c r="CN13" s="466">
        <v>0</v>
      </c>
      <c r="CO13" s="466">
        <v>5</v>
      </c>
      <c r="CP13" s="466">
        <v>0</v>
      </c>
      <c r="CQ13" s="466">
        <v>51</v>
      </c>
      <c r="CR13" s="466">
        <v>9</v>
      </c>
      <c r="CS13" s="466">
        <v>0</v>
      </c>
      <c r="CT13" s="466">
        <v>14</v>
      </c>
      <c r="CU13" s="466">
        <v>34</v>
      </c>
      <c r="CV13" s="466">
        <v>0</v>
      </c>
      <c r="CW13" s="466">
        <v>1</v>
      </c>
      <c r="CX13" s="466">
        <v>0</v>
      </c>
      <c r="CY13" s="466">
        <v>6</v>
      </c>
      <c r="CZ13" s="466">
        <v>2</v>
      </c>
      <c r="DA13" s="466">
        <v>0</v>
      </c>
      <c r="DB13" s="466">
        <v>6</v>
      </c>
      <c r="DC13" s="466">
        <v>0</v>
      </c>
      <c r="DD13" s="466">
        <v>3</v>
      </c>
      <c r="DE13" s="466">
        <v>0</v>
      </c>
      <c r="DF13" s="466">
        <v>9</v>
      </c>
      <c r="DG13" s="466">
        <v>9</v>
      </c>
      <c r="DH13" s="466">
        <v>0</v>
      </c>
      <c r="DI13" s="466">
        <v>0</v>
      </c>
      <c r="DJ13" s="466">
        <v>6</v>
      </c>
      <c r="DK13" s="466">
        <v>0</v>
      </c>
      <c r="DL13" s="466">
        <v>3</v>
      </c>
      <c r="DM13" s="466">
        <v>1</v>
      </c>
      <c r="DN13" s="466">
        <v>1</v>
      </c>
      <c r="DO13" s="466">
        <v>0</v>
      </c>
      <c r="DP13" s="466">
        <v>1</v>
      </c>
      <c r="DQ13" s="466">
        <v>0</v>
      </c>
      <c r="DR13" s="466">
        <v>0</v>
      </c>
      <c r="DS13" s="466">
        <v>5</v>
      </c>
      <c r="DT13" s="466">
        <v>0</v>
      </c>
      <c r="DU13" s="466">
        <v>5</v>
      </c>
      <c r="DV13" s="466">
        <v>0</v>
      </c>
      <c r="DW13" s="466">
        <v>0</v>
      </c>
      <c r="DX13" s="466">
        <v>3</v>
      </c>
      <c r="DY13" s="466">
        <v>0</v>
      </c>
      <c r="DZ13" s="466">
        <v>11</v>
      </c>
      <c r="EA13" s="466">
        <v>0</v>
      </c>
      <c r="EB13" s="466">
        <v>0</v>
      </c>
      <c r="EC13" s="466">
        <v>1</v>
      </c>
      <c r="ED13" s="466">
        <v>0</v>
      </c>
      <c r="EE13" s="466">
        <v>5</v>
      </c>
      <c r="EF13" s="466">
        <v>1</v>
      </c>
      <c r="EG13" s="466">
        <v>1</v>
      </c>
      <c r="EH13" s="466">
        <v>0</v>
      </c>
      <c r="EI13" s="466">
        <v>0</v>
      </c>
      <c r="EJ13" s="466">
        <v>5</v>
      </c>
      <c r="EK13" s="466">
        <v>0</v>
      </c>
      <c r="EL13" s="466">
        <v>0</v>
      </c>
      <c r="EM13" s="466">
        <v>0</v>
      </c>
      <c r="EN13" s="466">
        <v>1</v>
      </c>
      <c r="EO13" s="466">
        <v>5</v>
      </c>
      <c r="EP13" s="466">
        <v>2</v>
      </c>
      <c r="EQ13" s="466">
        <v>0</v>
      </c>
      <c r="ER13" s="466">
        <v>4</v>
      </c>
      <c r="ES13" s="466">
        <v>0</v>
      </c>
      <c r="ET13" s="466">
        <v>0</v>
      </c>
      <c r="EU13" s="466">
        <v>3</v>
      </c>
      <c r="EV13" s="466">
        <v>71</v>
      </c>
      <c r="EW13" s="466">
        <v>0</v>
      </c>
      <c r="EX13" s="466">
        <v>4</v>
      </c>
      <c r="EY13" s="466">
        <v>0</v>
      </c>
      <c r="EZ13" s="466">
        <v>0</v>
      </c>
      <c r="FA13" s="466">
        <v>2</v>
      </c>
      <c r="FB13" s="466">
        <v>0</v>
      </c>
      <c r="FC13" s="466">
        <v>0</v>
      </c>
      <c r="FD13" s="466">
        <v>0</v>
      </c>
      <c r="FE13" s="466">
        <v>7</v>
      </c>
      <c r="FF13" s="466">
        <v>0</v>
      </c>
      <c r="FG13" s="466">
        <v>0</v>
      </c>
      <c r="FH13" s="466">
        <v>0</v>
      </c>
      <c r="FI13" s="466">
        <v>0</v>
      </c>
      <c r="FJ13" s="466">
        <v>0</v>
      </c>
      <c r="FK13" s="466">
        <v>0</v>
      </c>
      <c r="FL13" s="466">
        <v>1</v>
      </c>
      <c r="FM13" s="466">
        <v>305</v>
      </c>
      <c r="FN13" s="466">
        <v>0</v>
      </c>
      <c r="FO13" s="466">
        <v>0</v>
      </c>
      <c r="FP13" s="466">
        <v>11</v>
      </c>
      <c r="FQ13" s="466">
        <v>5</v>
      </c>
      <c r="FR13" s="466">
        <v>0</v>
      </c>
      <c r="FS13" s="466">
        <v>0</v>
      </c>
      <c r="FT13" s="466">
        <v>0</v>
      </c>
      <c r="FU13" s="466">
        <v>6</v>
      </c>
      <c r="FV13" s="466">
        <v>0</v>
      </c>
      <c r="FW13" s="466">
        <v>3</v>
      </c>
      <c r="FX13" s="466">
        <v>1</v>
      </c>
      <c r="FY13" s="466">
        <v>59</v>
      </c>
      <c r="FZ13" s="466">
        <v>1</v>
      </c>
      <c r="GA13" s="466">
        <v>28</v>
      </c>
      <c r="GB13" s="466">
        <v>2</v>
      </c>
      <c r="GC13" s="466">
        <v>54</v>
      </c>
      <c r="GD13" s="466">
        <v>1</v>
      </c>
      <c r="GE13" s="466">
        <v>0</v>
      </c>
      <c r="GF13" s="466">
        <v>0</v>
      </c>
      <c r="GG13" s="466">
        <v>0</v>
      </c>
      <c r="GH13" s="466">
        <v>0</v>
      </c>
      <c r="GI13" s="466">
        <v>0</v>
      </c>
      <c r="GJ13" s="466">
        <v>9</v>
      </c>
      <c r="GK13" s="466">
        <v>1</v>
      </c>
      <c r="GL13" s="466">
        <v>0</v>
      </c>
      <c r="GM13" s="466">
        <v>1</v>
      </c>
      <c r="GN13" s="466">
        <v>0</v>
      </c>
      <c r="GO13" s="466">
        <v>0</v>
      </c>
      <c r="GP13" s="466">
        <v>0</v>
      </c>
      <c r="GQ13" s="466">
        <v>5</v>
      </c>
      <c r="GR13" s="1"/>
    </row>
    <row r="14" spans="1:200" ht="13">
      <c r="A14" s="13" t="s">
        <v>56</v>
      </c>
      <c r="B14" s="13" t="s">
        <v>791</v>
      </c>
      <c r="C14" s="467">
        <v>4206</v>
      </c>
      <c r="D14" s="467">
        <v>6</v>
      </c>
      <c r="E14" s="467">
        <v>0</v>
      </c>
      <c r="F14" s="467">
        <v>0</v>
      </c>
      <c r="G14" s="467">
        <v>0</v>
      </c>
      <c r="H14" s="467">
        <v>0</v>
      </c>
      <c r="I14" s="467">
        <v>3</v>
      </c>
      <c r="J14" s="467">
        <v>12</v>
      </c>
      <c r="K14" s="467">
        <v>267</v>
      </c>
      <c r="L14" s="467">
        <v>0</v>
      </c>
      <c r="M14" s="467">
        <v>0</v>
      </c>
      <c r="N14" s="467">
        <v>787</v>
      </c>
      <c r="O14" s="467">
        <v>50</v>
      </c>
      <c r="P14" s="467">
        <v>23</v>
      </c>
      <c r="Q14" s="467">
        <v>0</v>
      </c>
      <c r="R14" s="467">
        <v>0</v>
      </c>
      <c r="S14" s="467">
        <v>0</v>
      </c>
      <c r="T14" s="467">
        <v>13</v>
      </c>
      <c r="U14" s="467">
        <v>3</v>
      </c>
      <c r="V14" s="467">
        <v>18</v>
      </c>
      <c r="W14" s="467">
        <v>45</v>
      </c>
      <c r="X14" s="467">
        <v>53</v>
      </c>
      <c r="Y14" s="467">
        <v>781</v>
      </c>
      <c r="Z14" s="467">
        <v>2</v>
      </c>
      <c r="AA14" s="467">
        <v>117</v>
      </c>
      <c r="AB14" s="467">
        <v>0</v>
      </c>
      <c r="AC14" s="467">
        <v>17</v>
      </c>
      <c r="AD14" s="467">
        <v>3</v>
      </c>
      <c r="AE14" s="467">
        <v>24</v>
      </c>
      <c r="AF14" s="467">
        <v>0</v>
      </c>
      <c r="AG14" s="467">
        <v>297</v>
      </c>
      <c r="AH14" s="467">
        <v>0</v>
      </c>
      <c r="AI14" s="467">
        <v>0</v>
      </c>
      <c r="AJ14" s="467">
        <v>1223</v>
      </c>
      <c r="AK14" s="467">
        <v>12</v>
      </c>
      <c r="AL14" s="467">
        <v>119</v>
      </c>
      <c r="AM14" s="467">
        <v>0</v>
      </c>
      <c r="AN14" s="467">
        <v>9</v>
      </c>
      <c r="AO14" s="467">
        <v>0</v>
      </c>
      <c r="AP14" s="467">
        <v>10</v>
      </c>
      <c r="AQ14" s="467">
        <v>1</v>
      </c>
      <c r="AR14" s="467">
        <v>0</v>
      </c>
      <c r="AS14" s="467">
        <v>1</v>
      </c>
      <c r="AT14" s="467">
        <v>0</v>
      </c>
      <c r="AU14" s="467">
        <v>0</v>
      </c>
      <c r="AV14" s="467">
        <v>1</v>
      </c>
      <c r="AW14" s="467">
        <v>0</v>
      </c>
      <c r="AX14" s="467">
        <v>21</v>
      </c>
      <c r="AY14" s="467">
        <v>13</v>
      </c>
      <c r="AZ14" s="467">
        <v>0</v>
      </c>
      <c r="BA14" s="467">
        <v>21</v>
      </c>
      <c r="BB14" s="467">
        <v>0</v>
      </c>
      <c r="BC14" s="467">
        <v>0</v>
      </c>
      <c r="BD14" s="467">
        <v>2</v>
      </c>
      <c r="BE14" s="467">
        <v>1</v>
      </c>
      <c r="BF14" s="467">
        <v>0</v>
      </c>
      <c r="BG14" s="467">
        <v>1</v>
      </c>
      <c r="BH14" s="467">
        <v>0</v>
      </c>
      <c r="BI14" s="467">
        <v>0</v>
      </c>
      <c r="BJ14" s="467">
        <v>0</v>
      </c>
      <c r="BK14" s="467">
        <v>0</v>
      </c>
      <c r="BL14" s="467">
        <v>0</v>
      </c>
      <c r="BM14" s="467">
        <v>0</v>
      </c>
      <c r="BN14" s="467">
        <v>1</v>
      </c>
      <c r="BO14" s="467">
        <v>10</v>
      </c>
      <c r="BP14" s="467">
        <v>1</v>
      </c>
      <c r="BQ14" s="467">
        <v>0</v>
      </c>
      <c r="BR14" s="467">
        <v>0</v>
      </c>
      <c r="BS14" s="467">
        <v>0</v>
      </c>
      <c r="BT14" s="467">
        <v>0</v>
      </c>
      <c r="BU14" s="467">
        <v>1</v>
      </c>
      <c r="BV14" s="467">
        <v>2</v>
      </c>
      <c r="BW14" s="467">
        <v>4</v>
      </c>
      <c r="BX14" s="467">
        <v>0</v>
      </c>
      <c r="BY14" s="467">
        <v>0</v>
      </c>
      <c r="BZ14" s="467">
        <v>0</v>
      </c>
      <c r="CA14" s="467">
        <v>0</v>
      </c>
      <c r="CB14" s="467">
        <v>9</v>
      </c>
      <c r="CC14" s="467">
        <v>1</v>
      </c>
      <c r="CD14" s="467">
        <v>0</v>
      </c>
      <c r="CE14" s="467">
        <v>0</v>
      </c>
      <c r="CF14" s="467">
        <v>1</v>
      </c>
      <c r="CG14" s="467">
        <v>0</v>
      </c>
      <c r="CH14" s="467">
        <v>1</v>
      </c>
      <c r="CI14" s="467">
        <v>0</v>
      </c>
      <c r="CJ14" s="467">
        <v>0</v>
      </c>
      <c r="CK14" s="467">
        <v>0</v>
      </c>
      <c r="CL14" s="467">
        <v>0</v>
      </c>
      <c r="CM14" s="467">
        <v>1</v>
      </c>
      <c r="CN14" s="467">
        <v>0</v>
      </c>
      <c r="CO14" s="467">
        <v>6</v>
      </c>
      <c r="CP14" s="467">
        <v>0</v>
      </c>
      <c r="CQ14" s="467">
        <v>9</v>
      </c>
      <c r="CR14" s="467">
        <v>0</v>
      </c>
      <c r="CS14" s="467">
        <v>0</v>
      </c>
      <c r="CT14" s="467">
        <v>0</v>
      </c>
      <c r="CU14" s="467">
        <v>6</v>
      </c>
      <c r="CV14" s="467">
        <v>0</v>
      </c>
      <c r="CW14" s="467">
        <v>0</v>
      </c>
      <c r="CX14" s="467">
        <v>0</v>
      </c>
      <c r="CY14" s="467">
        <v>0</v>
      </c>
      <c r="CZ14" s="467">
        <v>0</v>
      </c>
      <c r="DA14" s="467">
        <v>0</v>
      </c>
      <c r="DB14" s="467">
        <v>0</v>
      </c>
      <c r="DC14" s="467">
        <v>1</v>
      </c>
      <c r="DD14" s="467">
        <v>0</v>
      </c>
      <c r="DE14" s="467">
        <v>0</v>
      </c>
      <c r="DF14" s="467">
        <v>1</v>
      </c>
      <c r="DG14" s="467">
        <v>0</v>
      </c>
      <c r="DH14" s="467">
        <v>0</v>
      </c>
      <c r="DI14" s="467">
        <v>0</v>
      </c>
      <c r="DJ14" s="467">
        <v>0</v>
      </c>
      <c r="DK14" s="467">
        <v>0</v>
      </c>
      <c r="DL14" s="467">
        <v>1</v>
      </c>
      <c r="DM14" s="467">
        <v>0</v>
      </c>
      <c r="DN14" s="467">
        <v>0</v>
      </c>
      <c r="DO14" s="467">
        <v>0</v>
      </c>
      <c r="DP14" s="467">
        <v>0</v>
      </c>
      <c r="DQ14" s="467">
        <v>0</v>
      </c>
      <c r="DR14" s="467">
        <v>0</v>
      </c>
      <c r="DS14" s="467">
        <v>0</v>
      </c>
      <c r="DT14" s="467">
        <v>0</v>
      </c>
      <c r="DU14" s="467">
        <v>0</v>
      </c>
      <c r="DV14" s="467">
        <v>0</v>
      </c>
      <c r="DW14" s="467">
        <v>0</v>
      </c>
      <c r="DX14" s="467">
        <v>2</v>
      </c>
      <c r="DY14" s="467">
        <v>0</v>
      </c>
      <c r="DZ14" s="467">
        <v>19</v>
      </c>
      <c r="EA14" s="467">
        <v>0</v>
      </c>
      <c r="EB14" s="467">
        <v>1</v>
      </c>
      <c r="EC14" s="467">
        <v>0</v>
      </c>
      <c r="ED14" s="467">
        <v>0</v>
      </c>
      <c r="EE14" s="467">
        <v>0</v>
      </c>
      <c r="EF14" s="467">
        <v>0</v>
      </c>
      <c r="EG14" s="467">
        <v>0</v>
      </c>
      <c r="EH14" s="467">
        <v>0</v>
      </c>
      <c r="EI14" s="467">
        <v>0</v>
      </c>
      <c r="EJ14" s="467">
        <v>4</v>
      </c>
      <c r="EK14" s="467">
        <v>0</v>
      </c>
      <c r="EL14" s="467">
        <v>0</v>
      </c>
      <c r="EM14" s="467">
        <v>0</v>
      </c>
      <c r="EN14" s="467">
        <v>1</v>
      </c>
      <c r="EO14" s="467">
        <v>2</v>
      </c>
      <c r="EP14" s="467">
        <v>7</v>
      </c>
      <c r="EQ14" s="467">
        <v>0</v>
      </c>
      <c r="ER14" s="467">
        <v>1</v>
      </c>
      <c r="ES14" s="467">
        <v>0</v>
      </c>
      <c r="ET14" s="467">
        <v>0</v>
      </c>
      <c r="EU14" s="467">
        <v>0</v>
      </c>
      <c r="EV14" s="467">
        <v>8</v>
      </c>
      <c r="EW14" s="467">
        <v>0</v>
      </c>
      <c r="EX14" s="467">
        <v>0</v>
      </c>
      <c r="EY14" s="467">
        <v>0</v>
      </c>
      <c r="EZ14" s="467">
        <v>0</v>
      </c>
      <c r="FA14" s="467">
        <v>4</v>
      </c>
      <c r="FB14" s="467">
        <v>0</v>
      </c>
      <c r="FC14" s="467">
        <v>0</v>
      </c>
      <c r="FD14" s="467">
        <v>0</v>
      </c>
      <c r="FE14" s="467">
        <v>0</v>
      </c>
      <c r="FF14" s="467">
        <v>9</v>
      </c>
      <c r="FG14" s="467">
        <v>0</v>
      </c>
      <c r="FH14" s="467">
        <v>0</v>
      </c>
      <c r="FI14" s="467">
        <v>0</v>
      </c>
      <c r="FJ14" s="467">
        <v>0</v>
      </c>
      <c r="FK14" s="467">
        <v>0</v>
      </c>
      <c r="FL14" s="467">
        <v>1</v>
      </c>
      <c r="FM14" s="467">
        <v>63</v>
      </c>
      <c r="FN14" s="467">
        <v>0</v>
      </c>
      <c r="FO14" s="467">
        <v>0</v>
      </c>
      <c r="FP14" s="467">
        <v>9</v>
      </c>
      <c r="FQ14" s="467">
        <v>0</v>
      </c>
      <c r="FR14" s="467">
        <v>0</v>
      </c>
      <c r="FS14" s="467">
        <v>0</v>
      </c>
      <c r="FT14" s="467">
        <v>0</v>
      </c>
      <c r="FU14" s="467">
        <v>1</v>
      </c>
      <c r="FV14" s="467">
        <v>0</v>
      </c>
      <c r="FW14" s="467">
        <v>2</v>
      </c>
      <c r="FX14" s="467">
        <v>0</v>
      </c>
      <c r="FY14" s="467">
        <v>27</v>
      </c>
      <c r="FZ14" s="467">
        <v>0</v>
      </c>
      <c r="GA14" s="467">
        <v>19</v>
      </c>
      <c r="GB14" s="467">
        <v>0</v>
      </c>
      <c r="GC14" s="467">
        <v>6</v>
      </c>
      <c r="GD14" s="467">
        <v>0</v>
      </c>
      <c r="GE14" s="467">
        <v>0</v>
      </c>
      <c r="GF14" s="467">
        <v>0</v>
      </c>
      <c r="GG14" s="467">
        <v>0</v>
      </c>
      <c r="GH14" s="467">
        <v>0</v>
      </c>
      <c r="GI14" s="467">
        <v>0</v>
      </c>
      <c r="GJ14" s="467">
        <v>6</v>
      </c>
      <c r="GK14" s="467">
        <v>0</v>
      </c>
      <c r="GL14" s="467">
        <v>1</v>
      </c>
      <c r="GM14" s="467">
        <v>0</v>
      </c>
      <c r="GN14" s="467">
        <v>0</v>
      </c>
      <c r="GO14" s="467">
        <v>0</v>
      </c>
      <c r="GP14" s="467">
        <v>0</v>
      </c>
      <c r="GQ14" s="467">
        <v>1</v>
      </c>
      <c r="GR14" s="1"/>
    </row>
    <row r="15" spans="1:200" ht="13">
      <c r="A15" s="1" t="s">
        <v>57</v>
      </c>
      <c r="B15" s="1" t="s">
        <v>5</v>
      </c>
      <c r="C15" s="462">
        <v>14327</v>
      </c>
      <c r="D15" s="462">
        <v>7</v>
      </c>
      <c r="E15" s="462">
        <v>0</v>
      </c>
      <c r="F15" s="462">
        <v>0</v>
      </c>
      <c r="G15" s="462">
        <v>0</v>
      </c>
      <c r="H15" s="462">
        <v>0</v>
      </c>
      <c r="I15" s="462">
        <v>0</v>
      </c>
      <c r="J15" s="462">
        <v>22</v>
      </c>
      <c r="K15" s="462">
        <v>667</v>
      </c>
      <c r="L15" s="462">
        <v>0</v>
      </c>
      <c r="M15" s="462">
        <v>0</v>
      </c>
      <c r="N15" s="462">
        <v>3843</v>
      </c>
      <c r="O15" s="462">
        <v>406</v>
      </c>
      <c r="P15" s="462">
        <v>71</v>
      </c>
      <c r="Q15" s="462">
        <v>0</v>
      </c>
      <c r="R15" s="462">
        <v>0</v>
      </c>
      <c r="S15" s="462">
        <v>0</v>
      </c>
      <c r="T15" s="462">
        <v>5</v>
      </c>
      <c r="U15" s="462">
        <v>5</v>
      </c>
      <c r="V15" s="462">
        <v>105</v>
      </c>
      <c r="W15" s="462">
        <v>105</v>
      </c>
      <c r="X15" s="462">
        <v>74</v>
      </c>
      <c r="Y15" s="462">
        <v>1289</v>
      </c>
      <c r="Z15" s="462">
        <v>2</v>
      </c>
      <c r="AA15" s="462">
        <v>802</v>
      </c>
      <c r="AB15" s="462">
        <v>0</v>
      </c>
      <c r="AC15" s="462">
        <v>37</v>
      </c>
      <c r="AD15" s="462">
        <v>0</v>
      </c>
      <c r="AE15" s="462">
        <v>144</v>
      </c>
      <c r="AF15" s="462">
        <v>0</v>
      </c>
      <c r="AG15" s="462">
        <v>688</v>
      </c>
      <c r="AH15" s="462">
        <v>0</v>
      </c>
      <c r="AI15" s="462">
        <v>0</v>
      </c>
      <c r="AJ15" s="462">
        <v>4912</v>
      </c>
      <c r="AK15" s="462">
        <v>24</v>
      </c>
      <c r="AL15" s="462">
        <v>485</v>
      </c>
      <c r="AM15" s="462">
        <v>0</v>
      </c>
      <c r="AN15" s="462">
        <v>10</v>
      </c>
      <c r="AO15" s="462">
        <v>1</v>
      </c>
      <c r="AP15" s="462">
        <v>26</v>
      </c>
      <c r="AQ15" s="462">
        <v>0</v>
      </c>
      <c r="AR15" s="462">
        <v>0</v>
      </c>
      <c r="AS15" s="462">
        <v>1</v>
      </c>
      <c r="AT15" s="462">
        <v>0</v>
      </c>
      <c r="AU15" s="462">
        <v>1</v>
      </c>
      <c r="AV15" s="462">
        <v>0</v>
      </c>
      <c r="AW15" s="462">
        <v>0</v>
      </c>
      <c r="AX15" s="462">
        <v>2</v>
      </c>
      <c r="AY15" s="462">
        <v>10</v>
      </c>
      <c r="AZ15" s="462">
        <v>4</v>
      </c>
      <c r="BA15" s="462">
        <v>14</v>
      </c>
      <c r="BB15" s="462">
        <v>0</v>
      </c>
      <c r="BC15" s="462">
        <v>0</v>
      </c>
      <c r="BD15" s="462">
        <v>6</v>
      </c>
      <c r="BE15" s="462">
        <v>0</v>
      </c>
      <c r="BF15" s="462">
        <v>0</v>
      </c>
      <c r="BG15" s="462">
        <v>1</v>
      </c>
      <c r="BH15" s="462">
        <v>0</v>
      </c>
      <c r="BI15" s="462">
        <v>0</v>
      </c>
      <c r="BJ15" s="462">
        <v>0</v>
      </c>
      <c r="BK15" s="462">
        <v>0</v>
      </c>
      <c r="BL15" s="462">
        <v>0</v>
      </c>
      <c r="BM15" s="462">
        <v>1</v>
      </c>
      <c r="BN15" s="462">
        <v>2</v>
      </c>
      <c r="BO15" s="462">
        <v>3</v>
      </c>
      <c r="BP15" s="462">
        <v>0</v>
      </c>
      <c r="BQ15" s="462">
        <v>0</v>
      </c>
      <c r="BR15" s="462">
        <v>1</v>
      </c>
      <c r="BS15" s="462">
        <v>0</v>
      </c>
      <c r="BT15" s="462">
        <v>0</v>
      </c>
      <c r="BU15" s="462">
        <v>1</v>
      </c>
      <c r="BV15" s="462">
        <v>2</v>
      </c>
      <c r="BW15" s="462">
        <v>13</v>
      </c>
      <c r="BX15" s="462">
        <v>0</v>
      </c>
      <c r="BY15" s="462">
        <v>1</v>
      </c>
      <c r="BZ15" s="462">
        <v>4</v>
      </c>
      <c r="CA15" s="462">
        <v>1</v>
      </c>
      <c r="CB15" s="462">
        <v>10</v>
      </c>
      <c r="CC15" s="462">
        <v>0</v>
      </c>
      <c r="CD15" s="462">
        <v>1</v>
      </c>
      <c r="CE15" s="462">
        <v>8</v>
      </c>
      <c r="CF15" s="462">
        <v>7</v>
      </c>
      <c r="CG15" s="462">
        <v>0</v>
      </c>
      <c r="CH15" s="462">
        <v>2</v>
      </c>
      <c r="CI15" s="462">
        <v>0</v>
      </c>
      <c r="CJ15" s="462">
        <v>0</v>
      </c>
      <c r="CK15" s="462">
        <v>0</v>
      </c>
      <c r="CL15" s="462">
        <v>0</v>
      </c>
      <c r="CM15" s="462">
        <v>1</v>
      </c>
      <c r="CN15" s="462">
        <v>0</v>
      </c>
      <c r="CO15" s="462">
        <v>9</v>
      </c>
      <c r="CP15" s="462">
        <v>0</v>
      </c>
      <c r="CQ15" s="462">
        <v>9</v>
      </c>
      <c r="CR15" s="462">
        <v>1</v>
      </c>
      <c r="CS15" s="462">
        <v>0</v>
      </c>
      <c r="CT15" s="462">
        <v>1</v>
      </c>
      <c r="CU15" s="462">
        <v>0</v>
      </c>
      <c r="CV15" s="462">
        <v>0</v>
      </c>
      <c r="CW15" s="462">
        <v>0</v>
      </c>
      <c r="CX15" s="462">
        <v>0</v>
      </c>
      <c r="CY15" s="462">
        <v>7</v>
      </c>
      <c r="CZ15" s="462">
        <v>0</v>
      </c>
      <c r="DA15" s="462">
        <v>0</v>
      </c>
      <c r="DB15" s="462">
        <v>6</v>
      </c>
      <c r="DC15" s="462">
        <v>0</v>
      </c>
      <c r="DD15" s="462">
        <v>1</v>
      </c>
      <c r="DE15" s="462">
        <v>0</v>
      </c>
      <c r="DF15" s="462">
        <v>1</v>
      </c>
      <c r="DG15" s="462">
        <v>0</v>
      </c>
      <c r="DH15" s="462">
        <v>0</v>
      </c>
      <c r="DI15" s="462">
        <v>0</v>
      </c>
      <c r="DJ15" s="462">
        <v>4</v>
      </c>
      <c r="DK15" s="462">
        <v>0</v>
      </c>
      <c r="DL15" s="462">
        <v>1</v>
      </c>
      <c r="DM15" s="462">
        <v>0</v>
      </c>
      <c r="DN15" s="462">
        <v>0</v>
      </c>
      <c r="DO15" s="462">
        <v>2</v>
      </c>
      <c r="DP15" s="462">
        <v>0</v>
      </c>
      <c r="DQ15" s="462">
        <v>0</v>
      </c>
      <c r="DR15" s="462">
        <v>0</v>
      </c>
      <c r="DS15" s="462">
        <v>0</v>
      </c>
      <c r="DT15" s="462">
        <v>0</v>
      </c>
      <c r="DU15" s="462">
        <v>0</v>
      </c>
      <c r="DV15" s="462">
        <v>0</v>
      </c>
      <c r="DW15" s="462">
        <v>0</v>
      </c>
      <c r="DX15" s="462">
        <v>1</v>
      </c>
      <c r="DY15" s="462">
        <v>0</v>
      </c>
      <c r="DZ15" s="462">
        <v>19</v>
      </c>
      <c r="EA15" s="462">
        <v>0</v>
      </c>
      <c r="EB15" s="462">
        <v>0</v>
      </c>
      <c r="EC15" s="462">
        <v>1</v>
      </c>
      <c r="ED15" s="462">
        <v>0</v>
      </c>
      <c r="EE15" s="462">
        <v>0</v>
      </c>
      <c r="EF15" s="462">
        <v>0</v>
      </c>
      <c r="EG15" s="462">
        <v>0</v>
      </c>
      <c r="EH15" s="462">
        <v>0</v>
      </c>
      <c r="EI15" s="462">
        <v>0</v>
      </c>
      <c r="EJ15" s="462">
        <v>2</v>
      </c>
      <c r="EK15" s="462">
        <v>0</v>
      </c>
      <c r="EL15" s="462">
        <v>0</v>
      </c>
      <c r="EM15" s="462">
        <v>0</v>
      </c>
      <c r="EN15" s="462">
        <v>0</v>
      </c>
      <c r="EO15" s="462">
        <v>2</v>
      </c>
      <c r="EP15" s="462">
        <v>0</v>
      </c>
      <c r="EQ15" s="462">
        <v>0</v>
      </c>
      <c r="ER15" s="462">
        <v>0</v>
      </c>
      <c r="ES15" s="462">
        <v>0</v>
      </c>
      <c r="ET15" s="462">
        <v>0</v>
      </c>
      <c r="EU15" s="462">
        <v>0</v>
      </c>
      <c r="EV15" s="462">
        <v>20</v>
      </c>
      <c r="EW15" s="462">
        <v>0</v>
      </c>
      <c r="EX15" s="462">
        <v>1</v>
      </c>
      <c r="EY15" s="462">
        <v>0</v>
      </c>
      <c r="EZ15" s="462">
        <v>0</v>
      </c>
      <c r="FA15" s="462">
        <v>1</v>
      </c>
      <c r="FB15" s="462">
        <v>0</v>
      </c>
      <c r="FC15" s="462">
        <v>0</v>
      </c>
      <c r="FD15" s="462">
        <v>0</v>
      </c>
      <c r="FE15" s="462">
        <v>0</v>
      </c>
      <c r="FF15" s="462">
        <v>1</v>
      </c>
      <c r="FG15" s="462">
        <v>0</v>
      </c>
      <c r="FH15" s="462">
        <v>1</v>
      </c>
      <c r="FI15" s="462">
        <v>0</v>
      </c>
      <c r="FJ15" s="462">
        <v>0</v>
      </c>
      <c r="FK15" s="462">
        <v>0</v>
      </c>
      <c r="FL15" s="462">
        <v>0</v>
      </c>
      <c r="FM15" s="462">
        <v>134</v>
      </c>
      <c r="FN15" s="462">
        <v>0</v>
      </c>
      <c r="FO15" s="462">
        <v>0</v>
      </c>
      <c r="FP15" s="462">
        <v>4</v>
      </c>
      <c r="FQ15" s="462">
        <v>1</v>
      </c>
      <c r="FR15" s="462">
        <v>0</v>
      </c>
      <c r="FS15" s="462">
        <v>1</v>
      </c>
      <c r="FT15" s="462">
        <v>0</v>
      </c>
      <c r="FU15" s="462">
        <v>2</v>
      </c>
      <c r="FV15" s="462">
        <v>0</v>
      </c>
      <c r="FW15" s="462">
        <v>1</v>
      </c>
      <c r="FX15" s="462">
        <v>0</v>
      </c>
      <c r="FY15" s="462">
        <v>151</v>
      </c>
      <c r="FZ15" s="462">
        <v>0</v>
      </c>
      <c r="GA15" s="462">
        <v>77</v>
      </c>
      <c r="GB15" s="462">
        <v>0</v>
      </c>
      <c r="GC15" s="462">
        <v>28</v>
      </c>
      <c r="GD15" s="462">
        <v>0</v>
      </c>
      <c r="GE15" s="462">
        <v>0</v>
      </c>
      <c r="GF15" s="462">
        <v>0</v>
      </c>
      <c r="GG15" s="462">
        <v>0</v>
      </c>
      <c r="GH15" s="462">
        <v>0</v>
      </c>
      <c r="GI15" s="462">
        <v>0</v>
      </c>
      <c r="GJ15" s="462">
        <v>8</v>
      </c>
      <c r="GK15" s="462">
        <v>0</v>
      </c>
      <c r="GL15" s="462">
        <v>0</v>
      </c>
      <c r="GM15" s="462">
        <v>0</v>
      </c>
      <c r="GN15" s="462">
        <v>0</v>
      </c>
      <c r="GO15" s="462">
        <v>0</v>
      </c>
      <c r="GP15" s="462">
        <v>0</v>
      </c>
      <c r="GQ15" s="462">
        <v>2</v>
      </c>
      <c r="GR15" s="1"/>
    </row>
    <row r="16" spans="1:200" ht="13">
      <c r="A16" s="1" t="s">
        <v>58</v>
      </c>
      <c r="B16" s="1" t="s">
        <v>6</v>
      </c>
      <c r="C16" s="462">
        <v>14437</v>
      </c>
      <c r="D16" s="462">
        <v>8</v>
      </c>
      <c r="E16" s="462">
        <v>0</v>
      </c>
      <c r="F16" s="462">
        <v>6</v>
      </c>
      <c r="G16" s="462">
        <v>0</v>
      </c>
      <c r="H16" s="462">
        <v>0</v>
      </c>
      <c r="I16" s="462">
        <v>4</v>
      </c>
      <c r="J16" s="462">
        <v>83</v>
      </c>
      <c r="K16" s="462">
        <v>355</v>
      </c>
      <c r="L16" s="462">
        <v>0</v>
      </c>
      <c r="M16" s="462">
        <v>0</v>
      </c>
      <c r="N16" s="462">
        <v>5756</v>
      </c>
      <c r="O16" s="462">
        <v>426</v>
      </c>
      <c r="P16" s="462">
        <v>166</v>
      </c>
      <c r="Q16" s="462">
        <v>0</v>
      </c>
      <c r="R16" s="462">
        <v>0</v>
      </c>
      <c r="S16" s="462">
        <v>1</v>
      </c>
      <c r="T16" s="462">
        <v>0</v>
      </c>
      <c r="U16" s="462">
        <v>4</v>
      </c>
      <c r="V16" s="462">
        <v>113</v>
      </c>
      <c r="W16" s="462">
        <v>103</v>
      </c>
      <c r="X16" s="462">
        <v>156</v>
      </c>
      <c r="Y16" s="462">
        <v>1786</v>
      </c>
      <c r="Z16" s="462">
        <v>10</v>
      </c>
      <c r="AA16" s="462">
        <v>907</v>
      </c>
      <c r="AB16" s="462">
        <v>0</v>
      </c>
      <c r="AC16" s="462">
        <v>25</v>
      </c>
      <c r="AD16" s="462">
        <v>0</v>
      </c>
      <c r="AE16" s="462">
        <v>145</v>
      </c>
      <c r="AF16" s="462">
        <v>0</v>
      </c>
      <c r="AG16" s="462">
        <v>608</v>
      </c>
      <c r="AH16" s="462">
        <v>4</v>
      </c>
      <c r="AI16" s="462">
        <v>0</v>
      </c>
      <c r="AJ16" s="462">
        <v>2569</v>
      </c>
      <c r="AK16" s="462">
        <v>19</v>
      </c>
      <c r="AL16" s="462">
        <v>431</v>
      </c>
      <c r="AM16" s="462">
        <v>1</v>
      </c>
      <c r="AN16" s="462">
        <v>34</v>
      </c>
      <c r="AO16" s="462">
        <v>0</v>
      </c>
      <c r="AP16" s="462">
        <v>12</v>
      </c>
      <c r="AQ16" s="462">
        <v>4</v>
      </c>
      <c r="AR16" s="462">
        <v>0</v>
      </c>
      <c r="AS16" s="462">
        <v>2</v>
      </c>
      <c r="AT16" s="462">
        <v>0</v>
      </c>
      <c r="AU16" s="462">
        <v>0</v>
      </c>
      <c r="AV16" s="462">
        <v>0</v>
      </c>
      <c r="AW16" s="462">
        <v>0</v>
      </c>
      <c r="AX16" s="462">
        <v>32</v>
      </c>
      <c r="AY16" s="462">
        <v>12</v>
      </c>
      <c r="AZ16" s="462">
        <v>6</v>
      </c>
      <c r="BA16" s="462">
        <v>36</v>
      </c>
      <c r="BB16" s="462">
        <v>0</v>
      </c>
      <c r="BC16" s="462">
        <v>2</v>
      </c>
      <c r="BD16" s="462">
        <v>6</v>
      </c>
      <c r="BE16" s="462">
        <v>1</v>
      </c>
      <c r="BF16" s="462">
        <v>0</v>
      </c>
      <c r="BG16" s="462">
        <v>0</v>
      </c>
      <c r="BH16" s="462">
        <v>0</v>
      </c>
      <c r="BI16" s="462">
        <v>0</v>
      </c>
      <c r="BJ16" s="462">
        <v>0</v>
      </c>
      <c r="BK16" s="462">
        <v>0</v>
      </c>
      <c r="BL16" s="462">
        <v>0</v>
      </c>
      <c r="BM16" s="462">
        <v>1</v>
      </c>
      <c r="BN16" s="462">
        <v>1</v>
      </c>
      <c r="BO16" s="462">
        <v>9</v>
      </c>
      <c r="BP16" s="462">
        <v>1</v>
      </c>
      <c r="BQ16" s="462">
        <v>0</v>
      </c>
      <c r="BR16" s="462">
        <v>0</v>
      </c>
      <c r="BS16" s="462">
        <v>0</v>
      </c>
      <c r="BT16" s="462">
        <v>0</v>
      </c>
      <c r="BU16" s="462">
        <v>1</v>
      </c>
      <c r="BV16" s="462">
        <v>0</v>
      </c>
      <c r="BW16" s="462">
        <v>10</v>
      </c>
      <c r="BX16" s="462">
        <v>0</v>
      </c>
      <c r="BY16" s="462">
        <v>0</v>
      </c>
      <c r="BZ16" s="462">
        <v>1</v>
      </c>
      <c r="CA16" s="462">
        <v>0</v>
      </c>
      <c r="CB16" s="462">
        <v>34</v>
      </c>
      <c r="CC16" s="462">
        <v>0</v>
      </c>
      <c r="CD16" s="462">
        <v>1</v>
      </c>
      <c r="CE16" s="462">
        <v>4</v>
      </c>
      <c r="CF16" s="462">
        <v>2</v>
      </c>
      <c r="CG16" s="462">
        <v>0</v>
      </c>
      <c r="CH16" s="462">
        <v>1</v>
      </c>
      <c r="CI16" s="462">
        <v>0</v>
      </c>
      <c r="CJ16" s="462">
        <v>0</v>
      </c>
      <c r="CK16" s="462">
        <v>0</v>
      </c>
      <c r="CL16" s="462">
        <v>0</v>
      </c>
      <c r="CM16" s="462">
        <v>0</v>
      </c>
      <c r="CN16" s="462">
        <v>0</v>
      </c>
      <c r="CO16" s="462">
        <v>3</v>
      </c>
      <c r="CP16" s="462">
        <v>0</v>
      </c>
      <c r="CQ16" s="462">
        <v>17</v>
      </c>
      <c r="CR16" s="462">
        <v>1</v>
      </c>
      <c r="CS16" s="462">
        <v>0</v>
      </c>
      <c r="CT16" s="462">
        <v>0</v>
      </c>
      <c r="CU16" s="462">
        <v>8</v>
      </c>
      <c r="CV16" s="462">
        <v>0</v>
      </c>
      <c r="CW16" s="462">
        <v>1</v>
      </c>
      <c r="CX16" s="462">
        <v>0</v>
      </c>
      <c r="CY16" s="462">
        <v>6</v>
      </c>
      <c r="CZ16" s="462">
        <v>0</v>
      </c>
      <c r="DA16" s="462">
        <v>0</v>
      </c>
      <c r="DB16" s="462">
        <v>0</v>
      </c>
      <c r="DC16" s="462">
        <v>0</v>
      </c>
      <c r="DD16" s="462">
        <v>2</v>
      </c>
      <c r="DE16" s="462">
        <v>0</v>
      </c>
      <c r="DF16" s="462">
        <v>1</v>
      </c>
      <c r="DG16" s="462">
        <v>0</v>
      </c>
      <c r="DH16" s="462">
        <v>0</v>
      </c>
      <c r="DI16" s="462">
        <v>0</v>
      </c>
      <c r="DJ16" s="462">
        <v>2</v>
      </c>
      <c r="DK16" s="462">
        <v>0</v>
      </c>
      <c r="DL16" s="462">
        <v>0</v>
      </c>
      <c r="DM16" s="462">
        <v>0</v>
      </c>
      <c r="DN16" s="462">
        <v>0</v>
      </c>
      <c r="DO16" s="462">
        <v>5</v>
      </c>
      <c r="DP16" s="462">
        <v>2</v>
      </c>
      <c r="DQ16" s="462">
        <v>0</v>
      </c>
      <c r="DR16" s="462">
        <v>0</v>
      </c>
      <c r="DS16" s="462">
        <v>0</v>
      </c>
      <c r="DT16" s="462">
        <v>0</v>
      </c>
      <c r="DU16" s="462">
        <v>2</v>
      </c>
      <c r="DV16" s="462">
        <v>0</v>
      </c>
      <c r="DW16" s="462">
        <v>0</v>
      </c>
      <c r="DX16" s="462">
        <v>6</v>
      </c>
      <c r="DY16" s="462">
        <v>1</v>
      </c>
      <c r="DZ16" s="462">
        <v>7</v>
      </c>
      <c r="EA16" s="462">
        <v>0</v>
      </c>
      <c r="EB16" s="462">
        <v>0</v>
      </c>
      <c r="EC16" s="462">
        <v>0</v>
      </c>
      <c r="ED16" s="462">
        <v>0</v>
      </c>
      <c r="EE16" s="462">
        <v>0</v>
      </c>
      <c r="EF16" s="462">
        <v>0</v>
      </c>
      <c r="EG16" s="462">
        <v>1</v>
      </c>
      <c r="EH16" s="462">
        <v>0</v>
      </c>
      <c r="EI16" s="462">
        <v>0</v>
      </c>
      <c r="EJ16" s="462">
        <v>0</v>
      </c>
      <c r="EK16" s="462">
        <v>0</v>
      </c>
      <c r="EL16" s="462">
        <v>0</v>
      </c>
      <c r="EM16" s="462">
        <v>0</v>
      </c>
      <c r="EN16" s="462">
        <v>1</v>
      </c>
      <c r="EO16" s="462">
        <v>2</v>
      </c>
      <c r="EP16" s="462">
        <v>0</v>
      </c>
      <c r="EQ16" s="462">
        <v>0</v>
      </c>
      <c r="ER16" s="462">
        <v>0</v>
      </c>
      <c r="ES16" s="462">
        <v>0</v>
      </c>
      <c r="ET16" s="462">
        <v>0</v>
      </c>
      <c r="EU16" s="462">
        <v>0</v>
      </c>
      <c r="EV16" s="462">
        <v>34</v>
      </c>
      <c r="EW16" s="462">
        <v>1</v>
      </c>
      <c r="EX16" s="462">
        <v>1</v>
      </c>
      <c r="EY16" s="462">
        <v>0</v>
      </c>
      <c r="EZ16" s="462">
        <v>0</v>
      </c>
      <c r="FA16" s="462">
        <v>5</v>
      </c>
      <c r="FB16" s="462">
        <v>0</v>
      </c>
      <c r="FC16" s="462">
        <v>0</v>
      </c>
      <c r="FD16" s="462">
        <v>0</v>
      </c>
      <c r="FE16" s="462">
        <v>0</v>
      </c>
      <c r="FF16" s="462">
        <v>2</v>
      </c>
      <c r="FG16" s="462">
        <v>1</v>
      </c>
      <c r="FH16" s="462">
        <v>0</v>
      </c>
      <c r="FI16" s="462">
        <v>0</v>
      </c>
      <c r="FJ16" s="462">
        <v>1</v>
      </c>
      <c r="FK16" s="462">
        <v>0</v>
      </c>
      <c r="FL16" s="462">
        <v>0</v>
      </c>
      <c r="FM16" s="462">
        <v>143</v>
      </c>
      <c r="FN16" s="462">
        <v>0</v>
      </c>
      <c r="FO16" s="462">
        <v>1</v>
      </c>
      <c r="FP16" s="462">
        <v>9</v>
      </c>
      <c r="FQ16" s="462">
        <v>2</v>
      </c>
      <c r="FR16" s="462">
        <v>0</v>
      </c>
      <c r="FS16" s="462">
        <v>1</v>
      </c>
      <c r="FT16" s="462">
        <v>0</v>
      </c>
      <c r="FU16" s="462">
        <v>6</v>
      </c>
      <c r="FV16" s="462">
        <v>0</v>
      </c>
      <c r="FW16" s="462">
        <v>0</v>
      </c>
      <c r="FX16" s="462">
        <v>0</v>
      </c>
      <c r="FY16" s="462">
        <v>141</v>
      </c>
      <c r="FZ16" s="462">
        <v>0</v>
      </c>
      <c r="GA16" s="462">
        <v>71</v>
      </c>
      <c r="GB16" s="462">
        <v>16</v>
      </c>
      <c r="GC16" s="462">
        <v>27</v>
      </c>
      <c r="GD16" s="462">
        <v>0</v>
      </c>
      <c r="GE16" s="462">
        <v>0</v>
      </c>
      <c r="GF16" s="462">
        <v>0</v>
      </c>
      <c r="GG16" s="462">
        <v>0</v>
      </c>
      <c r="GH16" s="462">
        <v>0</v>
      </c>
      <c r="GI16" s="462">
        <v>0</v>
      </c>
      <c r="GJ16" s="462">
        <v>7</v>
      </c>
      <c r="GK16" s="462">
        <v>0</v>
      </c>
      <c r="GL16" s="462">
        <v>0</v>
      </c>
      <c r="GM16" s="462">
        <v>0</v>
      </c>
      <c r="GN16" s="462">
        <v>0</v>
      </c>
      <c r="GO16" s="462">
        <v>0</v>
      </c>
      <c r="GP16" s="462">
        <v>0</v>
      </c>
      <c r="GQ16" s="462">
        <v>1</v>
      </c>
      <c r="GR16" s="1"/>
    </row>
    <row r="17" spans="1:200" ht="13">
      <c r="A17" s="1" t="s">
        <v>59</v>
      </c>
      <c r="B17" s="1" t="s">
        <v>7</v>
      </c>
      <c r="C17" s="462">
        <v>4181</v>
      </c>
      <c r="D17" s="462">
        <v>0</v>
      </c>
      <c r="E17" s="462">
        <v>0</v>
      </c>
      <c r="F17" s="462">
        <v>2</v>
      </c>
      <c r="G17" s="462">
        <v>0</v>
      </c>
      <c r="H17" s="462">
        <v>0</v>
      </c>
      <c r="I17" s="462">
        <v>2</v>
      </c>
      <c r="J17" s="462">
        <v>110</v>
      </c>
      <c r="K17" s="462">
        <v>97</v>
      </c>
      <c r="L17" s="462">
        <v>0</v>
      </c>
      <c r="M17" s="462">
        <v>0</v>
      </c>
      <c r="N17" s="462">
        <v>1046</v>
      </c>
      <c r="O17" s="462">
        <v>79</v>
      </c>
      <c r="P17" s="462">
        <v>16</v>
      </c>
      <c r="Q17" s="462">
        <v>0</v>
      </c>
      <c r="R17" s="462">
        <v>0</v>
      </c>
      <c r="S17" s="462">
        <v>0</v>
      </c>
      <c r="T17" s="462">
        <v>30</v>
      </c>
      <c r="U17" s="462">
        <v>2</v>
      </c>
      <c r="V17" s="462">
        <v>10</v>
      </c>
      <c r="W17" s="462">
        <v>70</v>
      </c>
      <c r="X17" s="462">
        <v>78</v>
      </c>
      <c r="Y17" s="462">
        <v>672</v>
      </c>
      <c r="Z17" s="462">
        <v>5</v>
      </c>
      <c r="AA17" s="462">
        <v>108</v>
      </c>
      <c r="AB17" s="462">
        <v>0</v>
      </c>
      <c r="AC17" s="462">
        <v>2</v>
      </c>
      <c r="AD17" s="462">
        <v>0</v>
      </c>
      <c r="AE17" s="462">
        <v>7</v>
      </c>
      <c r="AF17" s="462">
        <v>0</v>
      </c>
      <c r="AG17" s="462">
        <v>246</v>
      </c>
      <c r="AH17" s="462">
        <v>0</v>
      </c>
      <c r="AI17" s="462">
        <v>1</v>
      </c>
      <c r="AJ17" s="462">
        <v>1077</v>
      </c>
      <c r="AK17" s="462">
        <v>11</v>
      </c>
      <c r="AL17" s="462">
        <v>129</v>
      </c>
      <c r="AM17" s="462">
        <v>1</v>
      </c>
      <c r="AN17" s="462">
        <v>5</v>
      </c>
      <c r="AO17" s="462">
        <v>0</v>
      </c>
      <c r="AP17" s="462">
        <v>0</v>
      </c>
      <c r="AQ17" s="462">
        <v>0</v>
      </c>
      <c r="AR17" s="462">
        <v>0</v>
      </c>
      <c r="AS17" s="462">
        <v>1</v>
      </c>
      <c r="AT17" s="462">
        <v>0</v>
      </c>
      <c r="AU17" s="462">
        <v>0</v>
      </c>
      <c r="AV17" s="462">
        <v>0</v>
      </c>
      <c r="AW17" s="462">
        <v>0</v>
      </c>
      <c r="AX17" s="462">
        <v>5</v>
      </c>
      <c r="AY17" s="462">
        <v>4</v>
      </c>
      <c r="AZ17" s="462">
        <v>0</v>
      </c>
      <c r="BA17" s="462">
        <v>13</v>
      </c>
      <c r="BB17" s="462">
        <v>0</v>
      </c>
      <c r="BC17" s="462">
        <v>0</v>
      </c>
      <c r="BD17" s="462">
        <v>2</v>
      </c>
      <c r="BE17" s="462">
        <v>0</v>
      </c>
      <c r="BF17" s="462">
        <v>0</v>
      </c>
      <c r="BG17" s="462">
        <v>2</v>
      </c>
      <c r="BH17" s="462">
        <v>0</v>
      </c>
      <c r="BI17" s="462">
        <v>0</v>
      </c>
      <c r="BJ17" s="462">
        <v>0</v>
      </c>
      <c r="BK17" s="462">
        <v>0</v>
      </c>
      <c r="BL17" s="462">
        <v>3</v>
      </c>
      <c r="BM17" s="462">
        <v>2</v>
      </c>
      <c r="BN17" s="462">
        <v>0</v>
      </c>
      <c r="BO17" s="462">
        <v>1</v>
      </c>
      <c r="BP17" s="462">
        <v>2</v>
      </c>
      <c r="BQ17" s="462">
        <v>0</v>
      </c>
      <c r="BR17" s="462">
        <v>0</v>
      </c>
      <c r="BS17" s="462">
        <v>0</v>
      </c>
      <c r="BT17" s="462">
        <v>0</v>
      </c>
      <c r="BU17" s="462">
        <v>1</v>
      </c>
      <c r="BV17" s="462">
        <v>0</v>
      </c>
      <c r="BW17" s="462">
        <v>5</v>
      </c>
      <c r="BX17" s="462">
        <v>0</v>
      </c>
      <c r="BY17" s="462">
        <v>1</v>
      </c>
      <c r="BZ17" s="462">
        <v>2</v>
      </c>
      <c r="CA17" s="462">
        <v>0</v>
      </c>
      <c r="CB17" s="462">
        <v>6</v>
      </c>
      <c r="CC17" s="462">
        <v>0</v>
      </c>
      <c r="CD17" s="462">
        <v>0</v>
      </c>
      <c r="CE17" s="462">
        <v>1</v>
      </c>
      <c r="CF17" s="462">
        <v>1</v>
      </c>
      <c r="CG17" s="462">
        <v>0</v>
      </c>
      <c r="CH17" s="462">
        <v>1</v>
      </c>
      <c r="CI17" s="462">
        <v>0</v>
      </c>
      <c r="CJ17" s="462">
        <v>0</v>
      </c>
      <c r="CK17" s="462">
        <v>0</v>
      </c>
      <c r="CL17" s="462">
        <v>1</v>
      </c>
      <c r="CM17" s="462">
        <v>0</v>
      </c>
      <c r="CN17" s="462">
        <v>0</v>
      </c>
      <c r="CO17" s="462">
        <v>1</v>
      </c>
      <c r="CP17" s="462">
        <v>0</v>
      </c>
      <c r="CQ17" s="462">
        <v>15</v>
      </c>
      <c r="CR17" s="462">
        <v>0</v>
      </c>
      <c r="CS17" s="462">
        <v>0</v>
      </c>
      <c r="CT17" s="462">
        <v>0</v>
      </c>
      <c r="CU17" s="462">
        <v>1</v>
      </c>
      <c r="CV17" s="462">
        <v>0</v>
      </c>
      <c r="CW17" s="462">
        <v>1</v>
      </c>
      <c r="CX17" s="462">
        <v>0</v>
      </c>
      <c r="CY17" s="462">
        <v>0</v>
      </c>
      <c r="CZ17" s="462">
        <v>0</v>
      </c>
      <c r="DA17" s="462">
        <v>0</v>
      </c>
      <c r="DB17" s="462">
        <v>3</v>
      </c>
      <c r="DC17" s="462">
        <v>0</v>
      </c>
      <c r="DD17" s="462">
        <v>0</v>
      </c>
      <c r="DE17" s="462">
        <v>0</v>
      </c>
      <c r="DF17" s="462">
        <v>0</v>
      </c>
      <c r="DG17" s="462">
        <v>0</v>
      </c>
      <c r="DH17" s="462">
        <v>0</v>
      </c>
      <c r="DI17" s="462">
        <v>0</v>
      </c>
      <c r="DJ17" s="462">
        <v>0</v>
      </c>
      <c r="DK17" s="462">
        <v>0</v>
      </c>
      <c r="DL17" s="462">
        <v>0</v>
      </c>
      <c r="DM17" s="462">
        <v>0</v>
      </c>
      <c r="DN17" s="462">
        <v>0</v>
      </c>
      <c r="DO17" s="462">
        <v>0</v>
      </c>
      <c r="DP17" s="462">
        <v>0</v>
      </c>
      <c r="DQ17" s="462">
        <v>0</v>
      </c>
      <c r="DR17" s="462">
        <v>0</v>
      </c>
      <c r="DS17" s="462">
        <v>0</v>
      </c>
      <c r="DT17" s="462">
        <v>0</v>
      </c>
      <c r="DU17" s="462">
        <v>0</v>
      </c>
      <c r="DV17" s="462">
        <v>0</v>
      </c>
      <c r="DW17" s="462">
        <v>0</v>
      </c>
      <c r="DX17" s="462">
        <v>3</v>
      </c>
      <c r="DY17" s="462">
        <v>0</v>
      </c>
      <c r="DZ17" s="462">
        <v>6</v>
      </c>
      <c r="EA17" s="462">
        <v>0</v>
      </c>
      <c r="EB17" s="462">
        <v>0</v>
      </c>
      <c r="EC17" s="462">
        <v>0</v>
      </c>
      <c r="ED17" s="462">
        <v>0</v>
      </c>
      <c r="EE17" s="462">
        <v>0</v>
      </c>
      <c r="EF17" s="462">
        <v>0</v>
      </c>
      <c r="EG17" s="462">
        <v>0</v>
      </c>
      <c r="EH17" s="462">
        <v>2</v>
      </c>
      <c r="EI17" s="462">
        <v>0</v>
      </c>
      <c r="EJ17" s="462">
        <v>2</v>
      </c>
      <c r="EK17" s="462">
        <v>0</v>
      </c>
      <c r="EL17" s="462">
        <v>0</v>
      </c>
      <c r="EM17" s="462">
        <v>0</v>
      </c>
      <c r="EN17" s="462">
        <v>0</v>
      </c>
      <c r="EO17" s="462">
        <v>1</v>
      </c>
      <c r="EP17" s="462">
        <v>0</v>
      </c>
      <c r="EQ17" s="462">
        <v>0</v>
      </c>
      <c r="ER17" s="462">
        <v>0</v>
      </c>
      <c r="ES17" s="462">
        <v>0</v>
      </c>
      <c r="ET17" s="462">
        <v>0</v>
      </c>
      <c r="EU17" s="462">
        <v>0</v>
      </c>
      <c r="EV17" s="462">
        <v>20</v>
      </c>
      <c r="EW17" s="462">
        <v>0</v>
      </c>
      <c r="EX17" s="462">
        <v>0</v>
      </c>
      <c r="EY17" s="462">
        <v>0</v>
      </c>
      <c r="EZ17" s="462">
        <v>0</v>
      </c>
      <c r="FA17" s="462">
        <v>2</v>
      </c>
      <c r="FB17" s="462">
        <v>0</v>
      </c>
      <c r="FC17" s="462">
        <v>0</v>
      </c>
      <c r="FD17" s="462">
        <v>0</v>
      </c>
      <c r="FE17" s="462">
        <v>0</v>
      </c>
      <c r="FF17" s="462">
        <v>0</v>
      </c>
      <c r="FG17" s="462">
        <v>1</v>
      </c>
      <c r="FH17" s="462">
        <v>0</v>
      </c>
      <c r="FI17" s="462">
        <v>0</v>
      </c>
      <c r="FJ17" s="462">
        <v>0</v>
      </c>
      <c r="FK17" s="462">
        <v>0</v>
      </c>
      <c r="FL17" s="462">
        <v>0</v>
      </c>
      <c r="FM17" s="462">
        <v>63</v>
      </c>
      <c r="FN17" s="462">
        <v>0</v>
      </c>
      <c r="FO17" s="462">
        <v>0</v>
      </c>
      <c r="FP17" s="462">
        <v>1</v>
      </c>
      <c r="FQ17" s="462">
        <v>1</v>
      </c>
      <c r="FR17" s="462">
        <v>0</v>
      </c>
      <c r="FS17" s="462">
        <v>0</v>
      </c>
      <c r="FT17" s="462">
        <v>0</v>
      </c>
      <c r="FU17" s="462">
        <v>1</v>
      </c>
      <c r="FV17" s="462">
        <v>0</v>
      </c>
      <c r="FW17" s="462">
        <v>1</v>
      </c>
      <c r="FX17" s="462">
        <v>0</v>
      </c>
      <c r="FY17" s="462">
        <v>120</v>
      </c>
      <c r="FZ17" s="462">
        <v>2</v>
      </c>
      <c r="GA17" s="462">
        <v>37</v>
      </c>
      <c r="GB17" s="462">
        <v>5</v>
      </c>
      <c r="GC17" s="462">
        <v>16</v>
      </c>
      <c r="GD17" s="462">
        <v>0</v>
      </c>
      <c r="GE17" s="462">
        <v>0</v>
      </c>
      <c r="GF17" s="462">
        <v>0</v>
      </c>
      <c r="GG17" s="462">
        <v>0</v>
      </c>
      <c r="GH17" s="462">
        <v>0</v>
      </c>
      <c r="GI17" s="462">
        <v>0</v>
      </c>
      <c r="GJ17" s="462">
        <v>11</v>
      </c>
      <c r="GK17" s="462">
        <v>0</v>
      </c>
      <c r="GL17" s="462">
        <v>0</v>
      </c>
      <c r="GM17" s="462">
        <v>0</v>
      </c>
      <c r="GN17" s="462">
        <v>0</v>
      </c>
      <c r="GO17" s="462">
        <v>0</v>
      </c>
      <c r="GP17" s="462">
        <v>0</v>
      </c>
      <c r="GQ17" s="462">
        <v>5</v>
      </c>
      <c r="GR17" s="1"/>
    </row>
    <row r="18" spans="1:200" ht="13">
      <c r="A18" s="1" t="s">
        <v>60</v>
      </c>
      <c r="B18" s="1" t="s">
        <v>8</v>
      </c>
      <c r="C18" s="462">
        <v>9044</v>
      </c>
      <c r="D18" s="462">
        <v>4</v>
      </c>
      <c r="E18" s="462">
        <v>0</v>
      </c>
      <c r="F18" s="462">
        <v>1</v>
      </c>
      <c r="G18" s="462">
        <v>2</v>
      </c>
      <c r="H18" s="462">
        <v>0</v>
      </c>
      <c r="I18" s="462">
        <v>7</v>
      </c>
      <c r="J18" s="462">
        <v>53</v>
      </c>
      <c r="K18" s="462">
        <v>337</v>
      </c>
      <c r="L18" s="462">
        <v>0</v>
      </c>
      <c r="M18" s="462">
        <v>0</v>
      </c>
      <c r="N18" s="462">
        <v>2913</v>
      </c>
      <c r="O18" s="462">
        <v>196</v>
      </c>
      <c r="P18" s="462">
        <v>31</v>
      </c>
      <c r="Q18" s="462">
        <v>1</v>
      </c>
      <c r="R18" s="462">
        <v>0</v>
      </c>
      <c r="S18" s="462">
        <v>1</v>
      </c>
      <c r="T18" s="462">
        <v>4</v>
      </c>
      <c r="U18" s="462">
        <v>11</v>
      </c>
      <c r="V18" s="462">
        <v>53</v>
      </c>
      <c r="W18" s="462">
        <v>107</v>
      </c>
      <c r="X18" s="462">
        <v>182</v>
      </c>
      <c r="Y18" s="462">
        <v>1472</v>
      </c>
      <c r="Z18" s="462">
        <v>8</v>
      </c>
      <c r="AA18" s="462">
        <v>422</v>
      </c>
      <c r="AB18" s="462">
        <v>0</v>
      </c>
      <c r="AC18" s="462">
        <v>4</v>
      </c>
      <c r="AD18" s="462">
        <v>0</v>
      </c>
      <c r="AE18" s="462">
        <v>94</v>
      </c>
      <c r="AF18" s="462">
        <v>0</v>
      </c>
      <c r="AG18" s="462">
        <v>424</v>
      </c>
      <c r="AH18" s="462">
        <v>4</v>
      </c>
      <c r="AI18" s="462">
        <v>1</v>
      </c>
      <c r="AJ18" s="462">
        <v>1303</v>
      </c>
      <c r="AK18" s="462">
        <v>21</v>
      </c>
      <c r="AL18" s="462">
        <v>275</v>
      </c>
      <c r="AM18" s="462">
        <v>0</v>
      </c>
      <c r="AN18" s="462">
        <v>20</v>
      </c>
      <c r="AO18" s="462">
        <v>1</v>
      </c>
      <c r="AP18" s="462">
        <v>3</v>
      </c>
      <c r="AQ18" s="462">
        <v>0</v>
      </c>
      <c r="AR18" s="462">
        <v>1</v>
      </c>
      <c r="AS18" s="462">
        <v>5</v>
      </c>
      <c r="AT18" s="462">
        <v>0</v>
      </c>
      <c r="AU18" s="462">
        <v>0</v>
      </c>
      <c r="AV18" s="462">
        <v>1</v>
      </c>
      <c r="AW18" s="462">
        <v>0</v>
      </c>
      <c r="AX18" s="462">
        <v>29</v>
      </c>
      <c r="AY18" s="462">
        <v>6</v>
      </c>
      <c r="AZ18" s="462">
        <v>2</v>
      </c>
      <c r="BA18" s="462">
        <v>88</v>
      </c>
      <c r="BB18" s="462">
        <v>0</v>
      </c>
      <c r="BC18" s="462">
        <v>4</v>
      </c>
      <c r="BD18" s="462">
        <v>13</v>
      </c>
      <c r="BE18" s="462">
        <v>3</v>
      </c>
      <c r="BF18" s="462">
        <v>0</v>
      </c>
      <c r="BG18" s="462">
        <v>5</v>
      </c>
      <c r="BH18" s="462">
        <v>7</v>
      </c>
      <c r="BI18" s="462">
        <v>0</v>
      </c>
      <c r="BJ18" s="462">
        <v>0</v>
      </c>
      <c r="BK18" s="462">
        <v>0</v>
      </c>
      <c r="BL18" s="462">
        <v>1</v>
      </c>
      <c r="BM18" s="462">
        <v>13</v>
      </c>
      <c r="BN18" s="462">
        <v>15</v>
      </c>
      <c r="BO18" s="462">
        <v>19</v>
      </c>
      <c r="BP18" s="462">
        <v>4</v>
      </c>
      <c r="BQ18" s="462">
        <v>0</v>
      </c>
      <c r="BR18" s="462">
        <v>0</v>
      </c>
      <c r="BS18" s="462">
        <v>0</v>
      </c>
      <c r="BT18" s="462">
        <v>0</v>
      </c>
      <c r="BU18" s="462">
        <v>2</v>
      </c>
      <c r="BV18" s="462">
        <v>4</v>
      </c>
      <c r="BW18" s="462">
        <v>40</v>
      </c>
      <c r="BX18" s="462">
        <v>0</v>
      </c>
      <c r="BY18" s="462">
        <v>6</v>
      </c>
      <c r="BZ18" s="462">
        <v>4</v>
      </c>
      <c r="CA18" s="462">
        <v>10</v>
      </c>
      <c r="CB18" s="462">
        <v>59</v>
      </c>
      <c r="CC18" s="462">
        <v>3</v>
      </c>
      <c r="CD18" s="462">
        <v>1</v>
      </c>
      <c r="CE18" s="462">
        <v>3</v>
      </c>
      <c r="CF18" s="462">
        <v>5</v>
      </c>
      <c r="CG18" s="462">
        <v>1</v>
      </c>
      <c r="CH18" s="462">
        <v>1</v>
      </c>
      <c r="CI18" s="462">
        <v>0</v>
      </c>
      <c r="CJ18" s="462">
        <v>0</v>
      </c>
      <c r="CK18" s="462">
        <v>0</v>
      </c>
      <c r="CL18" s="462">
        <v>1</v>
      </c>
      <c r="CM18" s="462">
        <v>0</v>
      </c>
      <c r="CN18" s="462">
        <v>0</v>
      </c>
      <c r="CO18" s="462">
        <v>3</v>
      </c>
      <c r="CP18" s="462">
        <v>0</v>
      </c>
      <c r="CQ18" s="462">
        <v>22</v>
      </c>
      <c r="CR18" s="462">
        <v>2</v>
      </c>
      <c r="CS18" s="462">
        <v>0</v>
      </c>
      <c r="CT18" s="462">
        <v>1</v>
      </c>
      <c r="CU18" s="462">
        <v>3</v>
      </c>
      <c r="CV18" s="462">
        <v>0</v>
      </c>
      <c r="CW18" s="462">
        <v>0</v>
      </c>
      <c r="CX18" s="462">
        <v>0</v>
      </c>
      <c r="CY18" s="462">
        <v>4</v>
      </c>
      <c r="CZ18" s="462">
        <v>0</v>
      </c>
      <c r="DA18" s="462">
        <v>0</v>
      </c>
      <c r="DB18" s="462">
        <v>1</v>
      </c>
      <c r="DC18" s="462">
        <v>1</v>
      </c>
      <c r="DD18" s="462">
        <v>0</v>
      </c>
      <c r="DE18" s="462">
        <v>0</v>
      </c>
      <c r="DF18" s="462">
        <v>2</v>
      </c>
      <c r="DG18" s="462">
        <v>0</v>
      </c>
      <c r="DH18" s="462">
        <v>0</v>
      </c>
      <c r="DI18" s="462">
        <v>0</v>
      </c>
      <c r="DJ18" s="462">
        <v>1</v>
      </c>
      <c r="DK18" s="462">
        <v>0</v>
      </c>
      <c r="DL18" s="462">
        <v>0</v>
      </c>
      <c r="DM18" s="462">
        <v>0</v>
      </c>
      <c r="DN18" s="462">
        <v>0</v>
      </c>
      <c r="DO18" s="462">
        <v>1</v>
      </c>
      <c r="DP18" s="462">
        <v>0</v>
      </c>
      <c r="DQ18" s="462">
        <v>0</v>
      </c>
      <c r="DR18" s="462">
        <v>0</v>
      </c>
      <c r="DS18" s="462">
        <v>4</v>
      </c>
      <c r="DT18" s="462">
        <v>0</v>
      </c>
      <c r="DU18" s="462">
        <v>0</v>
      </c>
      <c r="DV18" s="462">
        <v>0</v>
      </c>
      <c r="DW18" s="462">
        <v>0</v>
      </c>
      <c r="DX18" s="462">
        <v>4</v>
      </c>
      <c r="DY18" s="462">
        <v>1</v>
      </c>
      <c r="DZ18" s="462">
        <v>4</v>
      </c>
      <c r="EA18" s="462">
        <v>0</v>
      </c>
      <c r="EB18" s="462">
        <v>0</v>
      </c>
      <c r="EC18" s="462">
        <v>0</v>
      </c>
      <c r="ED18" s="462">
        <v>0</v>
      </c>
      <c r="EE18" s="462">
        <v>0</v>
      </c>
      <c r="EF18" s="462">
        <v>0</v>
      </c>
      <c r="EG18" s="462">
        <v>0</v>
      </c>
      <c r="EH18" s="462">
        <v>0</v>
      </c>
      <c r="EI18" s="462">
        <v>0</v>
      </c>
      <c r="EJ18" s="462">
        <v>4</v>
      </c>
      <c r="EK18" s="462">
        <v>0</v>
      </c>
      <c r="EL18" s="462">
        <v>0</v>
      </c>
      <c r="EM18" s="462">
        <v>0</v>
      </c>
      <c r="EN18" s="462">
        <v>0</v>
      </c>
      <c r="EO18" s="462">
        <v>5</v>
      </c>
      <c r="EP18" s="462">
        <v>0</v>
      </c>
      <c r="EQ18" s="462">
        <v>0</v>
      </c>
      <c r="ER18" s="462">
        <v>0</v>
      </c>
      <c r="ES18" s="462">
        <v>0</v>
      </c>
      <c r="ET18" s="462">
        <v>0</v>
      </c>
      <c r="EU18" s="462">
        <v>0</v>
      </c>
      <c r="EV18" s="462">
        <v>64</v>
      </c>
      <c r="EW18" s="462">
        <v>3</v>
      </c>
      <c r="EX18" s="462">
        <v>0</v>
      </c>
      <c r="EY18" s="462">
        <v>0</v>
      </c>
      <c r="EZ18" s="462">
        <v>0</v>
      </c>
      <c r="FA18" s="462">
        <v>4</v>
      </c>
      <c r="FB18" s="462">
        <v>0</v>
      </c>
      <c r="FC18" s="462">
        <v>0</v>
      </c>
      <c r="FD18" s="462">
        <v>0</v>
      </c>
      <c r="FE18" s="462">
        <v>0</v>
      </c>
      <c r="FF18" s="462">
        <v>3</v>
      </c>
      <c r="FG18" s="462">
        <v>0</v>
      </c>
      <c r="FH18" s="462">
        <v>0</v>
      </c>
      <c r="FI18" s="462">
        <v>0</v>
      </c>
      <c r="FJ18" s="462">
        <v>0</v>
      </c>
      <c r="FK18" s="462">
        <v>0</v>
      </c>
      <c r="FL18" s="462">
        <v>0</v>
      </c>
      <c r="FM18" s="462">
        <v>274</v>
      </c>
      <c r="FN18" s="462">
        <v>0</v>
      </c>
      <c r="FO18" s="462">
        <v>1</v>
      </c>
      <c r="FP18" s="462">
        <v>8</v>
      </c>
      <c r="FQ18" s="462">
        <v>7</v>
      </c>
      <c r="FR18" s="462">
        <v>0</v>
      </c>
      <c r="FS18" s="462">
        <v>1</v>
      </c>
      <c r="FT18" s="462">
        <v>0</v>
      </c>
      <c r="FU18" s="462">
        <v>6</v>
      </c>
      <c r="FV18" s="462">
        <v>0</v>
      </c>
      <c r="FW18" s="462">
        <v>3</v>
      </c>
      <c r="FX18" s="462">
        <v>2</v>
      </c>
      <c r="FY18" s="462">
        <v>129</v>
      </c>
      <c r="FZ18" s="462">
        <v>1</v>
      </c>
      <c r="GA18" s="462">
        <v>60</v>
      </c>
      <c r="GB18" s="462">
        <v>8</v>
      </c>
      <c r="GC18" s="462">
        <v>71</v>
      </c>
      <c r="GD18" s="462">
        <v>0</v>
      </c>
      <c r="GE18" s="462">
        <v>0</v>
      </c>
      <c r="GF18" s="462">
        <v>0</v>
      </c>
      <c r="GG18" s="462">
        <v>0</v>
      </c>
      <c r="GH18" s="462">
        <v>0</v>
      </c>
      <c r="GI18" s="462">
        <v>0</v>
      </c>
      <c r="GJ18" s="462">
        <v>23</v>
      </c>
      <c r="GK18" s="462">
        <v>0</v>
      </c>
      <c r="GL18" s="462">
        <v>0</v>
      </c>
      <c r="GM18" s="462">
        <v>0</v>
      </c>
      <c r="GN18" s="462">
        <v>1</v>
      </c>
      <c r="GO18" s="462">
        <v>0</v>
      </c>
      <c r="GP18" s="462">
        <v>0</v>
      </c>
      <c r="GQ18" s="462">
        <v>1</v>
      </c>
      <c r="GR18" s="1"/>
    </row>
    <row r="19" spans="1:200" ht="13">
      <c r="A19" s="1" t="s">
        <v>61</v>
      </c>
      <c r="B19" s="1" t="s">
        <v>9</v>
      </c>
      <c r="C19" s="462">
        <v>499</v>
      </c>
      <c r="D19" s="462">
        <v>0</v>
      </c>
      <c r="E19" s="462">
        <v>0</v>
      </c>
      <c r="F19" s="462">
        <v>0</v>
      </c>
      <c r="G19" s="462">
        <v>1</v>
      </c>
      <c r="H19" s="462">
        <v>0</v>
      </c>
      <c r="I19" s="462">
        <v>2</v>
      </c>
      <c r="J19" s="462">
        <v>0</v>
      </c>
      <c r="K19" s="462">
        <v>31</v>
      </c>
      <c r="L19" s="462">
        <v>0</v>
      </c>
      <c r="M19" s="462">
        <v>0</v>
      </c>
      <c r="N19" s="462">
        <v>35</v>
      </c>
      <c r="O19" s="462">
        <v>4</v>
      </c>
      <c r="P19" s="462">
        <v>3</v>
      </c>
      <c r="Q19" s="462">
        <v>0</v>
      </c>
      <c r="R19" s="462">
        <v>0</v>
      </c>
      <c r="S19" s="462">
        <v>0</v>
      </c>
      <c r="T19" s="462">
        <v>0</v>
      </c>
      <c r="U19" s="462">
        <v>0</v>
      </c>
      <c r="V19" s="462">
        <v>6</v>
      </c>
      <c r="W19" s="462">
        <v>14</v>
      </c>
      <c r="X19" s="462">
        <v>7</v>
      </c>
      <c r="Y19" s="462">
        <v>71</v>
      </c>
      <c r="Z19" s="462">
        <v>1</v>
      </c>
      <c r="AA19" s="462">
        <v>29</v>
      </c>
      <c r="AB19" s="462">
        <v>0</v>
      </c>
      <c r="AC19" s="462">
        <v>0</v>
      </c>
      <c r="AD19" s="462">
        <v>0</v>
      </c>
      <c r="AE19" s="462">
        <v>3</v>
      </c>
      <c r="AF19" s="462">
        <v>0</v>
      </c>
      <c r="AG19" s="462">
        <v>69</v>
      </c>
      <c r="AH19" s="462">
        <v>0</v>
      </c>
      <c r="AI19" s="462">
        <v>0</v>
      </c>
      <c r="AJ19" s="462">
        <v>125</v>
      </c>
      <c r="AK19" s="462">
        <v>2</v>
      </c>
      <c r="AL19" s="462">
        <v>40</v>
      </c>
      <c r="AM19" s="462">
        <v>0</v>
      </c>
      <c r="AN19" s="462">
        <v>11</v>
      </c>
      <c r="AO19" s="462">
        <v>0</v>
      </c>
      <c r="AP19" s="462">
        <v>0</v>
      </c>
      <c r="AQ19" s="462">
        <v>0</v>
      </c>
      <c r="AR19" s="462">
        <v>0</v>
      </c>
      <c r="AS19" s="462">
        <v>1</v>
      </c>
      <c r="AT19" s="462">
        <v>0</v>
      </c>
      <c r="AU19" s="462">
        <v>0</v>
      </c>
      <c r="AV19" s="462">
        <v>0</v>
      </c>
      <c r="AW19" s="462">
        <v>0</v>
      </c>
      <c r="AX19" s="462">
        <v>2</v>
      </c>
      <c r="AY19" s="462">
        <v>0</v>
      </c>
      <c r="AZ19" s="462">
        <v>0</v>
      </c>
      <c r="BA19" s="462">
        <v>3</v>
      </c>
      <c r="BB19" s="462">
        <v>0</v>
      </c>
      <c r="BC19" s="462">
        <v>0</v>
      </c>
      <c r="BD19" s="462">
        <v>0</v>
      </c>
      <c r="BE19" s="462">
        <v>0</v>
      </c>
      <c r="BF19" s="462">
        <v>0</v>
      </c>
      <c r="BG19" s="462">
        <v>0</v>
      </c>
      <c r="BH19" s="462">
        <v>0</v>
      </c>
      <c r="BI19" s="462">
        <v>0</v>
      </c>
      <c r="BJ19" s="462">
        <v>0</v>
      </c>
      <c r="BK19" s="462">
        <v>0</v>
      </c>
      <c r="BL19" s="462">
        <v>0</v>
      </c>
      <c r="BM19" s="462">
        <v>0</v>
      </c>
      <c r="BN19" s="462">
        <v>0</v>
      </c>
      <c r="BO19" s="462">
        <v>0</v>
      </c>
      <c r="BP19" s="462">
        <v>0</v>
      </c>
      <c r="BQ19" s="462">
        <v>1</v>
      </c>
      <c r="BR19" s="462">
        <v>0</v>
      </c>
      <c r="BS19" s="462">
        <v>0</v>
      </c>
      <c r="BT19" s="462">
        <v>0</v>
      </c>
      <c r="BU19" s="462">
        <v>0</v>
      </c>
      <c r="BV19" s="462">
        <v>0</v>
      </c>
      <c r="BW19" s="462">
        <v>0</v>
      </c>
      <c r="BX19" s="462">
        <v>0</v>
      </c>
      <c r="BY19" s="462">
        <v>0</v>
      </c>
      <c r="BZ19" s="462">
        <v>0</v>
      </c>
      <c r="CA19" s="462">
        <v>0</v>
      </c>
      <c r="CB19" s="462">
        <v>3</v>
      </c>
      <c r="CC19" s="462">
        <v>1</v>
      </c>
      <c r="CD19" s="462">
        <v>0</v>
      </c>
      <c r="CE19" s="462">
        <v>1</v>
      </c>
      <c r="CF19" s="462">
        <v>1</v>
      </c>
      <c r="CG19" s="462">
        <v>0</v>
      </c>
      <c r="CH19" s="462">
        <v>0</v>
      </c>
      <c r="CI19" s="462">
        <v>0</v>
      </c>
      <c r="CJ19" s="462">
        <v>0</v>
      </c>
      <c r="CK19" s="462">
        <v>0</v>
      </c>
      <c r="CL19" s="462">
        <v>1</v>
      </c>
      <c r="CM19" s="462">
        <v>0</v>
      </c>
      <c r="CN19" s="462">
        <v>0</v>
      </c>
      <c r="CO19" s="462">
        <v>0</v>
      </c>
      <c r="CP19" s="462">
        <v>0</v>
      </c>
      <c r="CQ19" s="462">
        <v>4</v>
      </c>
      <c r="CR19" s="462">
        <v>0</v>
      </c>
      <c r="CS19" s="462">
        <v>0</v>
      </c>
      <c r="CT19" s="462">
        <v>0</v>
      </c>
      <c r="CU19" s="462">
        <v>0</v>
      </c>
      <c r="CV19" s="462">
        <v>0</v>
      </c>
      <c r="CW19" s="462">
        <v>0</v>
      </c>
      <c r="CX19" s="462">
        <v>0</v>
      </c>
      <c r="CY19" s="462">
        <v>0</v>
      </c>
      <c r="CZ19" s="462">
        <v>0</v>
      </c>
      <c r="DA19" s="462">
        <v>0</v>
      </c>
      <c r="DB19" s="462">
        <v>0</v>
      </c>
      <c r="DC19" s="462">
        <v>0</v>
      </c>
      <c r="DD19" s="462">
        <v>0</v>
      </c>
      <c r="DE19" s="462">
        <v>0</v>
      </c>
      <c r="DF19" s="462">
        <v>0</v>
      </c>
      <c r="DG19" s="462">
        <v>0</v>
      </c>
      <c r="DH19" s="462">
        <v>0</v>
      </c>
      <c r="DI19" s="462">
        <v>0</v>
      </c>
      <c r="DJ19" s="462">
        <v>0</v>
      </c>
      <c r="DK19" s="462">
        <v>0</v>
      </c>
      <c r="DL19" s="462">
        <v>0</v>
      </c>
      <c r="DM19" s="462">
        <v>0</v>
      </c>
      <c r="DN19" s="462">
        <v>0</v>
      </c>
      <c r="DO19" s="462">
        <v>0</v>
      </c>
      <c r="DP19" s="462">
        <v>0</v>
      </c>
      <c r="DQ19" s="462">
        <v>0</v>
      </c>
      <c r="DR19" s="462">
        <v>0</v>
      </c>
      <c r="DS19" s="462">
        <v>0</v>
      </c>
      <c r="DT19" s="462">
        <v>0</v>
      </c>
      <c r="DU19" s="462">
        <v>0</v>
      </c>
      <c r="DV19" s="462">
        <v>0</v>
      </c>
      <c r="DW19" s="462">
        <v>0</v>
      </c>
      <c r="DX19" s="462">
        <v>0</v>
      </c>
      <c r="DY19" s="462">
        <v>0</v>
      </c>
      <c r="DZ19" s="462">
        <v>0</v>
      </c>
      <c r="EA19" s="462">
        <v>0</v>
      </c>
      <c r="EB19" s="462">
        <v>0</v>
      </c>
      <c r="EC19" s="462">
        <v>0</v>
      </c>
      <c r="ED19" s="462">
        <v>0</v>
      </c>
      <c r="EE19" s="462">
        <v>0</v>
      </c>
      <c r="EF19" s="462">
        <v>0</v>
      </c>
      <c r="EG19" s="462">
        <v>0</v>
      </c>
      <c r="EH19" s="462">
        <v>0</v>
      </c>
      <c r="EI19" s="462">
        <v>0</v>
      </c>
      <c r="EJ19" s="462">
        <v>0</v>
      </c>
      <c r="EK19" s="462">
        <v>0</v>
      </c>
      <c r="EL19" s="462">
        <v>0</v>
      </c>
      <c r="EM19" s="462">
        <v>0</v>
      </c>
      <c r="EN19" s="462">
        <v>0</v>
      </c>
      <c r="EO19" s="462">
        <v>0</v>
      </c>
      <c r="EP19" s="462">
        <v>0</v>
      </c>
      <c r="EQ19" s="462">
        <v>0</v>
      </c>
      <c r="ER19" s="462">
        <v>0</v>
      </c>
      <c r="ES19" s="462">
        <v>0</v>
      </c>
      <c r="ET19" s="462">
        <v>0</v>
      </c>
      <c r="EU19" s="462">
        <v>0</v>
      </c>
      <c r="EV19" s="462">
        <v>4</v>
      </c>
      <c r="EW19" s="462">
        <v>0</v>
      </c>
      <c r="EX19" s="462">
        <v>0</v>
      </c>
      <c r="EY19" s="462">
        <v>0</v>
      </c>
      <c r="EZ19" s="462">
        <v>0</v>
      </c>
      <c r="FA19" s="462">
        <v>0</v>
      </c>
      <c r="FB19" s="462">
        <v>0</v>
      </c>
      <c r="FC19" s="462">
        <v>0</v>
      </c>
      <c r="FD19" s="462">
        <v>0</v>
      </c>
      <c r="FE19" s="462">
        <v>0</v>
      </c>
      <c r="FF19" s="462">
        <v>0</v>
      </c>
      <c r="FG19" s="462">
        <v>0</v>
      </c>
      <c r="FH19" s="462">
        <v>0</v>
      </c>
      <c r="FI19" s="462">
        <v>0</v>
      </c>
      <c r="FJ19" s="462">
        <v>0</v>
      </c>
      <c r="FK19" s="462">
        <v>0</v>
      </c>
      <c r="FL19" s="462">
        <v>0</v>
      </c>
      <c r="FM19" s="462">
        <v>15</v>
      </c>
      <c r="FN19" s="462">
        <v>0</v>
      </c>
      <c r="FO19" s="462">
        <v>0</v>
      </c>
      <c r="FP19" s="462">
        <v>1</v>
      </c>
      <c r="FQ19" s="462">
        <v>0</v>
      </c>
      <c r="FR19" s="462">
        <v>0</v>
      </c>
      <c r="FS19" s="462">
        <v>0</v>
      </c>
      <c r="FT19" s="462">
        <v>0</v>
      </c>
      <c r="FU19" s="462">
        <v>0</v>
      </c>
      <c r="FV19" s="462">
        <v>0</v>
      </c>
      <c r="FW19" s="462">
        <v>0</v>
      </c>
      <c r="FX19" s="462">
        <v>0</v>
      </c>
      <c r="FY19" s="462">
        <v>2</v>
      </c>
      <c r="FZ19" s="462">
        <v>0</v>
      </c>
      <c r="GA19" s="462">
        <v>2</v>
      </c>
      <c r="GB19" s="462">
        <v>0</v>
      </c>
      <c r="GC19" s="462">
        <v>1</v>
      </c>
      <c r="GD19" s="462">
        <v>0</v>
      </c>
      <c r="GE19" s="462">
        <v>0</v>
      </c>
      <c r="GF19" s="462">
        <v>0</v>
      </c>
      <c r="GG19" s="462">
        <v>0</v>
      </c>
      <c r="GH19" s="462">
        <v>0</v>
      </c>
      <c r="GI19" s="462">
        <v>0</v>
      </c>
      <c r="GJ19" s="462">
        <v>1</v>
      </c>
      <c r="GK19" s="462">
        <v>0</v>
      </c>
      <c r="GL19" s="462">
        <v>0</v>
      </c>
      <c r="GM19" s="462">
        <v>1</v>
      </c>
      <c r="GN19" s="462">
        <v>0</v>
      </c>
      <c r="GO19" s="462">
        <v>0</v>
      </c>
      <c r="GP19" s="462">
        <v>0</v>
      </c>
      <c r="GQ19" s="462">
        <v>0</v>
      </c>
      <c r="GR19" s="1"/>
    </row>
    <row r="20" spans="1:200" ht="13">
      <c r="A20" s="1" t="s">
        <v>62</v>
      </c>
      <c r="B20" s="1" t="s">
        <v>10</v>
      </c>
      <c r="C20" s="462">
        <v>2115</v>
      </c>
      <c r="D20" s="462">
        <v>0</v>
      </c>
      <c r="E20" s="462">
        <v>0</v>
      </c>
      <c r="F20" s="462">
        <v>0</v>
      </c>
      <c r="G20" s="462">
        <v>6</v>
      </c>
      <c r="H20" s="462">
        <v>0</v>
      </c>
      <c r="I20" s="462">
        <v>31</v>
      </c>
      <c r="J20" s="462">
        <v>19</v>
      </c>
      <c r="K20" s="462">
        <v>14</v>
      </c>
      <c r="L20" s="462">
        <v>0</v>
      </c>
      <c r="M20" s="462">
        <v>0</v>
      </c>
      <c r="N20" s="462">
        <v>508</v>
      </c>
      <c r="O20" s="462">
        <v>13</v>
      </c>
      <c r="P20" s="462">
        <v>0</v>
      </c>
      <c r="Q20" s="462">
        <v>0</v>
      </c>
      <c r="R20" s="462">
        <v>0</v>
      </c>
      <c r="S20" s="462">
        <v>1</v>
      </c>
      <c r="T20" s="462">
        <v>1</v>
      </c>
      <c r="U20" s="462">
        <v>2</v>
      </c>
      <c r="V20" s="462">
        <v>1</v>
      </c>
      <c r="W20" s="462">
        <v>24</v>
      </c>
      <c r="X20" s="462">
        <v>67</v>
      </c>
      <c r="Y20" s="462">
        <v>578</v>
      </c>
      <c r="Z20" s="462">
        <v>1</v>
      </c>
      <c r="AA20" s="462">
        <v>81</v>
      </c>
      <c r="AB20" s="462">
        <v>0</v>
      </c>
      <c r="AC20" s="462">
        <v>16</v>
      </c>
      <c r="AD20" s="462">
        <v>0</v>
      </c>
      <c r="AE20" s="462">
        <v>48</v>
      </c>
      <c r="AF20" s="462">
        <v>0</v>
      </c>
      <c r="AG20" s="462">
        <v>92</v>
      </c>
      <c r="AH20" s="462">
        <v>0</v>
      </c>
      <c r="AI20" s="462">
        <v>0</v>
      </c>
      <c r="AJ20" s="462">
        <v>93</v>
      </c>
      <c r="AK20" s="462">
        <v>11</v>
      </c>
      <c r="AL20" s="462">
        <v>28</v>
      </c>
      <c r="AM20" s="462">
        <v>0</v>
      </c>
      <c r="AN20" s="462">
        <v>7</v>
      </c>
      <c r="AO20" s="462">
        <v>0</v>
      </c>
      <c r="AP20" s="462">
        <v>0</v>
      </c>
      <c r="AQ20" s="462">
        <v>0</v>
      </c>
      <c r="AR20" s="462">
        <v>0</v>
      </c>
      <c r="AS20" s="462">
        <v>4</v>
      </c>
      <c r="AT20" s="462">
        <v>0</v>
      </c>
      <c r="AU20" s="462">
        <v>0</v>
      </c>
      <c r="AV20" s="462">
        <v>0</v>
      </c>
      <c r="AW20" s="462">
        <v>0</v>
      </c>
      <c r="AX20" s="462">
        <v>12</v>
      </c>
      <c r="AY20" s="462">
        <v>7</v>
      </c>
      <c r="AZ20" s="462">
        <v>9</v>
      </c>
      <c r="BA20" s="462">
        <v>38</v>
      </c>
      <c r="BB20" s="462">
        <v>4</v>
      </c>
      <c r="BC20" s="462">
        <v>2</v>
      </c>
      <c r="BD20" s="462">
        <v>4</v>
      </c>
      <c r="BE20" s="462">
        <v>0</v>
      </c>
      <c r="BF20" s="462">
        <v>1</v>
      </c>
      <c r="BG20" s="462">
        <v>0</v>
      </c>
      <c r="BH20" s="462">
        <v>0</v>
      </c>
      <c r="BI20" s="462">
        <v>0</v>
      </c>
      <c r="BJ20" s="462">
        <v>0</v>
      </c>
      <c r="BK20" s="462">
        <v>0</v>
      </c>
      <c r="BL20" s="462">
        <v>0</v>
      </c>
      <c r="BM20" s="462">
        <v>5</v>
      </c>
      <c r="BN20" s="462">
        <v>3</v>
      </c>
      <c r="BO20" s="462">
        <v>11</v>
      </c>
      <c r="BP20" s="462">
        <v>0</v>
      </c>
      <c r="BQ20" s="462">
        <v>0</v>
      </c>
      <c r="BR20" s="462">
        <v>0</v>
      </c>
      <c r="BS20" s="462">
        <v>0</v>
      </c>
      <c r="BT20" s="462">
        <v>0</v>
      </c>
      <c r="BU20" s="462">
        <v>0</v>
      </c>
      <c r="BV20" s="462">
        <v>0</v>
      </c>
      <c r="BW20" s="462">
        <v>20</v>
      </c>
      <c r="BX20" s="462">
        <v>0</v>
      </c>
      <c r="BY20" s="462">
        <v>2</v>
      </c>
      <c r="BZ20" s="462">
        <v>1</v>
      </c>
      <c r="CA20" s="462">
        <v>0</v>
      </c>
      <c r="CB20" s="462">
        <v>18</v>
      </c>
      <c r="CC20" s="462">
        <v>0</v>
      </c>
      <c r="CD20" s="462">
        <v>0</v>
      </c>
      <c r="CE20" s="462">
        <v>2</v>
      </c>
      <c r="CF20" s="462">
        <v>0</v>
      </c>
      <c r="CG20" s="462">
        <v>1</v>
      </c>
      <c r="CH20" s="462">
        <v>0</v>
      </c>
      <c r="CI20" s="462">
        <v>0</v>
      </c>
      <c r="CJ20" s="462">
        <v>0</v>
      </c>
      <c r="CK20" s="462">
        <v>0</v>
      </c>
      <c r="CL20" s="462">
        <v>0</v>
      </c>
      <c r="CM20" s="462">
        <v>0</v>
      </c>
      <c r="CN20" s="462">
        <v>0</v>
      </c>
      <c r="CO20" s="462">
        <v>1</v>
      </c>
      <c r="CP20" s="462">
        <v>0</v>
      </c>
      <c r="CQ20" s="462">
        <v>12</v>
      </c>
      <c r="CR20" s="462">
        <v>0</v>
      </c>
      <c r="CS20" s="462">
        <v>0</v>
      </c>
      <c r="CT20" s="462">
        <v>3</v>
      </c>
      <c r="CU20" s="462">
        <v>1</v>
      </c>
      <c r="CV20" s="462">
        <v>0</v>
      </c>
      <c r="CW20" s="462">
        <v>0</v>
      </c>
      <c r="CX20" s="462">
        <v>0</v>
      </c>
      <c r="CY20" s="462">
        <v>0</v>
      </c>
      <c r="CZ20" s="462">
        <v>0</v>
      </c>
      <c r="DA20" s="462">
        <v>0</v>
      </c>
      <c r="DB20" s="462">
        <v>3</v>
      </c>
      <c r="DC20" s="462">
        <v>0</v>
      </c>
      <c r="DD20" s="462">
        <v>0</v>
      </c>
      <c r="DE20" s="462">
        <v>0</v>
      </c>
      <c r="DF20" s="462">
        <v>0</v>
      </c>
      <c r="DG20" s="462">
        <v>0</v>
      </c>
      <c r="DH20" s="462">
        <v>0</v>
      </c>
      <c r="DI20" s="462">
        <v>0</v>
      </c>
      <c r="DJ20" s="462">
        <v>0</v>
      </c>
      <c r="DK20" s="462">
        <v>0</v>
      </c>
      <c r="DL20" s="462">
        <v>0</v>
      </c>
      <c r="DM20" s="462">
        <v>0</v>
      </c>
      <c r="DN20" s="462">
        <v>0</v>
      </c>
      <c r="DO20" s="462">
        <v>0</v>
      </c>
      <c r="DP20" s="462">
        <v>0</v>
      </c>
      <c r="DQ20" s="462">
        <v>0</v>
      </c>
      <c r="DR20" s="462">
        <v>0</v>
      </c>
      <c r="DS20" s="462">
        <v>0</v>
      </c>
      <c r="DT20" s="462">
        <v>0</v>
      </c>
      <c r="DU20" s="462">
        <v>0</v>
      </c>
      <c r="DV20" s="462">
        <v>0</v>
      </c>
      <c r="DW20" s="462">
        <v>0</v>
      </c>
      <c r="DX20" s="462">
        <v>0</v>
      </c>
      <c r="DY20" s="462">
        <v>0</v>
      </c>
      <c r="DZ20" s="462">
        <v>0</v>
      </c>
      <c r="EA20" s="462">
        <v>0</v>
      </c>
      <c r="EB20" s="462">
        <v>1</v>
      </c>
      <c r="EC20" s="462">
        <v>0</v>
      </c>
      <c r="ED20" s="462">
        <v>0</v>
      </c>
      <c r="EE20" s="462">
        <v>0</v>
      </c>
      <c r="EF20" s="462">
        <v>0</v>
      </c>
      <c r="EG20" s="462">
        <v>0</v>
      </c>
      <c r="EH20" s="462">
        <v>3</v>
      </c>
      <c r="EI20" s="462">
        <v>0</v>
      </c>
      <c r="EJ20" s="462">
        <v>0</v>
      </c>
      <c r="EK20" s="462">
        <v>0</v>
      </c>
      <c r="EL20" s="462">
        <v>2</v>
      </c>
      <c r="EM20" s="462">
        <v>0</v>
      </c>
      <c r="EN20" s="462">
        <v>0</v>
      </c>
      <c r="EO20" s="462">
        <v>0</v>
      </c>
      <c r="EP20" s="462">
        <v>0</v>
      </c>
      <c r="EQ20" s="462">
        <v>0</v>
      </c>
      <c r="ER20" s="462">
        <v>0</v>
      </c>
      <c r="ES20" s="462">
        <v>0</v>
      </c>
      <c r="ET20" s="462">
        <v>0</v>
      </c>
      <c r="EU20" s="462">
        <v>0</v>
      </c>
      <c r="EV20" s="462">
        <v>25</v>
      </c>
      <c r="EW20" s="462">
        <v>0</v>
      </c>
      <c r="EX20" s="462">
        <v>0</v>
      </c>
      <c r="EY20" s="462">
        <v>0</v>
      </c>
      <c r="EZ20" s="462">
        <v>3</v>
      </c>
      <c r="FA20" s="462">
        <v>4</v>
      </c>
      <c r="FB20" s="462">
        <v>2</v>
      </c>
      <c r="FC20" s="462">
        <v>0</v>
      </c>
      <c r="FD20" s="462">
        <v>0</v>
      </c>
      <c r="FE20" s="462">
        <v>0</v>
      </c>
      <c r="FF20" s="462">
        <v>1</v>
      </c>
      <c r="FG20" s="462">
        <v>0</v>
      </c>
      <c r="FH20" s="462">
        <v>0</v>
      </c>
      <c r="FI20" s="462">
        <v>1</v>
      </c>
      <c r="FJ20" s="462">
        <v>0</v>
      </c>
      <c r="FK20" s="462">
        <v>0</v>
      </c>
      <c r="FL20" s="462">
        <v>0</v>
      </c>
      <c r="FM20" s="462">
        <v>146</v>
      </c>
      <c r="FN20" s="462">
        <v>0</v>
      </c>
      <c r="FO20" s="462">
        <v>0</v>
      </c>
      <c r="FP20" s="462">
        <v>4</v>
      </c>
      <c r="FQ20" s="462">
        <v>2</v>
      </c>
      <c r="FR20" s="462">
        <v>0</v>
      </c>
      <c r="FS20" s="462">
        <v>0</v>
      </c>
      <c r="FT20" s="462">
        <v>0</v>
      </c>
      <c r="FU20" s="462">
        <v>3</v>
      </c>
      <c r="FV20" s="462">
        <v>0</v>
      </c>
      <c r="FW20" s="462">
        <v>1</v>
      </c>
      <c r="FX20" s="462">
        <v>1</v>
      </c>
      <c r="FY20" s="462">
        <v>45</v>
      </c>
      <c r="FZ20" s="462">
        <v>0</v>
      </c>
      <c r="GA20" s="462">
        <v>27</v>
      </c>
      <c r="GB20" s="462">
        <v>0</v>
      </c>
      <c r="GC20" s="462">
        <v>31</v>
      </c>
      <c r="GD20" s="462">
        <v>0</v>
      </c>
      <c r="GE20" s="462">
        <v>0</v>
      </c>
      <c r="GF20" s="462">
        <v>0</v>
      </c>
      <c r="GG20" s="462">
        <v>0</v>
      </c>
      <c r="GH20" s="462">
        <v>0</v>
      </c>
      <c r="GI20" s="462">
        <v>0</v>
      </c>
      <c r="GJ20" s="462">
        <v>5</v>
      </c>
      <c r="GK20" s="462">
        <v>0</v>
      </c>
      <c r="GL20" s="462">
        <v>0</v>
      </c>
      <c r="GM20" s="462">
        <v>0</v>
      </c>
      <c r="GN20" s="462">
        <v>0</v>
      </c>
      <c r="GO20" s="462">
        <v>0</v>
      </c>
      <c r="GP20" s="462">
        <v>0</v>
      </c>
      <c r="GQ20" s="462">
        <v>2</v>
      </c>
      <c r="GR20" s="1"/>
    </row>
    <row r="21" spans="1:200" ht="13">
      <c r="A21" s="1" t="s">
        <v>63</v>
      </c>
      <c r="B21" s="1" t="s">
        <v>11</v>
      </c>
      <c r="C21" s="462">
        <v>3807</v>
      </c>
      <c r="D21" s="462">
        <v>0</v>
      </c>
      <c r="E21" s="462">
        <v>0</v>
      </c>
      <c r="F21" s="462">
        <v>0</v>
      </c>
      <c r="G21" s="462">
        <v>0</v>
      </c>
      <c r="H21" s="462">
        <v>0</v>
      </c>
      <c r="I21" s="462">
        <v>0</v>
      </c>
      <c r="J21" s="462">
        <v>68</v>
      </c>
      <c r="K21" s="462">
        <v>179</v>
      </c>
      <c r="L21" s="462">
        <v>0</v>
      </c>
      <c r="M21" s="462">
        <v>0</v>
      </c>
      <c r="N21" s="462">
        <v>1403</v>
      </c>
      <c r="O21" s="462">
        <v>99</v>
      </c>
      <c r="P21" s="462">
        <v>53</v>
      </c>
      <c r="Q21" s="462">
        <v>0</v>
      </c>
      <c r="R21" s="462">
        <v>0</v>
      </c>
      <c r="S21" s="462">
        <v>0</v>
      </c>
      <c r="T21" s="462">
        <v>4</v>
      </c>
      <c r="U21" s="462">
        <v>0</v>
      </c>
      <c r="V21" s="462">
        <v>22</v>
      </c>
      <c r="W21" s="462">
        <v>29</v>
      </c>
      <c r="X21" s="462">
        <v>30</v>
      </c>
      <c r="Y21" s="462">
        <v>484</v>
      </c>
      <c r="Z21" s="462">
        <v>2</v>
      </c>
      <c r="AA21" s="462">
        <v>314</v>
      </c>
      <c r="AB21" s="462">
        <v>0</v>
      </c>
      <c r="AC21" s="462">
        <v>0</v>
      </c>
      <c r="AD21" s="462">
        <v>0</v>
      </c>
      <c r="AE21" s="462">
        <v>33</v>
      </c>
      <c r="AF21" s="462">
        <v>0</v>
      </c>
      <c r="AG21" s="462">
        <v>112</v>
      </c>
      <c r="AH21" s="462">
        <v>0</v>
      </c>
      <c r="AI21" s="462">
        <v>0</v>
      </c>
      <c r="AJ21" s="462">
        <v>616</v>
      </c>
      <c r="AK21" s="462">
        <v>4</v>
      </c>
      <c r="AL21" s="462">
        <v>109</v>
      </c>
      <c r="AM21" s="462">
        <v>0</v>
      </c>
      <c r="AN21" s="462">
        <v>5</v>
      </c>
      <c r="AO21" s="462">
        <v>0</v>
      </c>
      <c r="AP21" s="462">
        <v>1</v>
      </c>
      <c r="AQ21" s="462">
        <v>0</v>
      </c>
      <c r="AR21" s="462">
        <v>0</v>
      </c>
      <c r="AS21" s="462">
        <v>0</v>
      </c>
      <c r="AT21" s="462">
        <v>0</v>
      </c>
      <c r="AU21" s="462">
        <v>0</v>
      </c>
      <c r="AV21" s="462">
        <v>0</v>
      </c>
      <c r="AW21" s="462">
        <v>0</v>
      </c>
      <c r="AX21" s="462">
        <v>2</v>
      </c>
      <c r="AY21" s="462">
        <v>0</v>
      </c>
      <c r="AZ21" s="462">
        <v>0</v>
      </c>
      <c r="BA21" s="462">
        <v>11</v>
      </c>
      <c r="BB21" s="462">
        <v>0</v>
      </c>
      <c r="BC21" s="462">
        <v>1</v>
      </c>
      <c r="BD21" s="462">
        <v>1</v>
      </c>
      <c r="BE21" s="462">
        <v>0</v>
      </c>
      <c r="BF21" s="462">
        <v>0</v>
      </c>
      <c r="BG21" s="462">
        <v>0</v>
      </c>
      <c r="BH21" s="462">
        <v>0</v>
      </c>
      <c r="BI21" s="462">
        <v>0</v>
      </c>
      <c r="BJ21" s="462">
        <v>0</v>
      </c>
      <c r="BK21" s="462">
        <v>0</v>
      </c>
      <c r="BL21" s="462">
        <v>0</v>
      </c>
      <c r="BM21" s="462">
        <v>2</v>
      </c>
      <c r="BN21" s="462">
        <v>1</v>
      </c>
      <c r="BO21" s="462">
        <v>6</v>
      </c>
      <c r="BP21" s="462">
        <v>1</v>
      </c>
      <c r="BQ21" s="462">
        <v>0</v>
      </c>
      <c r="BR21" s="462">
        <v>1</v>
      </c>
      <c r="BS21" s="462">
        <v>0</v>
      </c>
      <c r="BT21" s="462">
        <v>0</v>
      </c>
      <c r="BU21" s="462">
        <v>0</v>
      </c>
      <c r="BV21" s="462">
        <v>1</v>
      </c>
      <c r="BW21" s="462">
        <v>6</v>
      </c>
      <c r="BX21" s="462">
        <v>0</v>
      </c>
      <c r="BY21" s="462">
        <v>3</v>
      </c>
      <c r="BZ21" s="462">
        <v>0</v>
      </c>
      <c r="CA21" s="462">
        <v>1</v>
      </c>
      <c r="CB21" s="462">
        <v>1</v>
      </c>
      <c r="CC21" s="462">
        <v>0</v>
      </c>
      <c r="CD21" s="462">
        <v>1</v>
      </c>
      <c r="CE21" s="462">
        <v>2</v>
      </c>
      <c r="CF21" s="462">
        <v>2</v>
      </c>
      <c r="CG21" s="462">
        <v>0</v>
      </c>
      <c r="CH21" s="462">
        <v>0</v>
      </c>
      <c r="CI21" s="462">
        <v>0</v>
      </c>
      <c r="CJ21" s="462">
        <v>0</v>
      </c>
      <c r="CK21" s="462">
        <v>0</v>
      </c>
      <c r="CL21" s="462">
        <v>0</v>
      </c>
      <c r="CM21" s="462">
        <v>0</v>
      </c>
      <c r="CN21" s="462">
        <v>0</v>
      </c>
      <c r="CO21" s="462">
        <v>1</v>
      </c>
      <c r="CP21" s="462">
        <v>0</v>
      </c>
      <c r="CQ21" s="462">
        <v>1</v>
      </c>
      <c r="CR21" s="462">
        <v>0</v>
      </c>
      <c r="CS21" s="462">
        <v>0</v>
      </c>
      <c r="CT21" s="462">
        <v>0</v>
      </c>
      <c r="CU21" s="462">
        <v>0</v>
      </c>
      <c r="CV21" s="462">
        <v>0</v>
      </c>
      <c r="CW21" s="462">
        <v>0</v>
      </c>
      <c r="CX21" s="462">
        <v>0</v>
      </c>
      <c r="CY21" s="462">
        <v>6</v>
      </c>
      <c r="CZ21" s="462">
        <v>0</v>
      </c>
      <c r="DA21" s="462">
        <v>0</v>
      </c>
      <c r="DB21" s="462">
        <v>0</v>
      </c>
      <c r="DC21" s="462">
        <v>0</v>
      </c>
      <c r="DD21" s="462">
        <v>0</v>
      </c>
      <c r="DE21" s="462">
        <v>0</v>
      </c>
      <c r="DF21" s="462">
        <v>2</v>
      </c>
      <c r="DG21" s="462">
        <v>0</v>
      </c>
      <c r="DH21" s="462">
        <v>0</v>
      </c>
      <c r="DI21" s="462">
        <v>0</v>
      </c>
      <c r="DJ21" s="462">
        <v>0</v>
      </c>
      <c r="DK21" s="462">
        <v>0</v>
      </c>
      <c r="DL21" s="462">
        <v>0</v>
      </c>
      <c r="DM21" s="462">
        <v>0</v>
      </c>
      <c r="DN21" s="462">
        <v>0</v>
      </c>
      <c r="DO21" s="462">
        <v>0</v>
      </c>
      <c r="DP21" s="462">
        <v>0</v>
      </c>
      <c r="DQ21" s="462">
        <v>0</v>
      </c>
      <c r="DR21" s="462">
        <v>0</v>
      </c>
      <c r="DS21" s="462">
        <v>0</v>
      </c>
      <c r="DT21" s="462">
        <v>0</v>
      </c>
      <c r="DU21" s="462">
        <v>0</v>
      </c>
      <c r="DV21" s="462">
        <v>0</v>
      </c>
      <c r="DW21" s="462">
        <v>0</v>
      </c>
      <c r="DX21" s="462">
        <v>1</v>
      </c>
      <c r="DY21" s="462">
        <v>0</v>
      </c>
      <c r="DZ21" s="462">
        <v>3</v>
      </c>
      <c r="EA21" s="462">
        <v>0</v>
      </c>
      <c r="EB21" s="462">
        <v>0</v>
      </c>
      <c r="EC21" s="462">
        <v>0</v>
      </c>
      <c r="ED21" s="462">
        <v>0</v>
      </c>
      <c r="EE21" s="462">
        <v>0</v>
      </c>
      <c r="EF21" s="462">
        <v>0</v>
      </c>
      <c r="EG21" s="462">
        <v>0</v>
      </c>
      <c r="EH21" s="462">
        <v>0</v>
      </c>
      <c r="EI21" s="462">
        <v>0</v>
      </c>
      <c r="EJ21" s="462">
        <v>0</v>
      </c>
      <c r="EK21" s="462">
        <v>0</v>
      </c>
      <c r="EL21" s="462">
        <v>0</v>
      </c>
      <c r="EM21" s="462">
        <v>0</v>
      </c>
      <c r="EN21" s="462">
        <v>0</v>
      </c>
      <c r="EO21" s="462">
        <v>0</v>
      </c>
      <c r="EP21" s="462">
        <v>0</v>
      </c>
      <c r="EQ21" s="462">
        <v>0</v>
      </c>
      <c r="ER21" s="462">
        <v>0</v>
      </c>
      <c r="ES21" s="462">
        <v>0</v>
      </c>
      <c r="ET21" s="462">
        <v>0</v>
      </c>
      <c r="EU21" s="462">
        <v>0</v>
      </c>
      <c r="EV21" s="462">
        <v>11</v>
      </c>
      <c r="EW21" s="462">
        <v>0</v>
      </c>
      <c r="EX21" s="462">
        <v>0</v>
      </c>
      <c r="EY21" s="462">
        <v>0</v>
      </c>
      <c r="EZ21" s="462">
        <v>0</v>
      </c>
      <c r="FA21" s="462">
        <v>0</v>
      </c>
      <c r="FB21" s="462">
        <v>0</v>
      </c>
      <c r="FC21" s="462">
        <v>0</v>
      </c>
      <c r="FD21" s="462">
        <v>0</v>
      </c>
      <c r="FE21" s="462">
        <v>0</v>
      </c>
      <c r="FF21" s="462">
        <v>0</v>
      </c>
      <c r="FG21" s="462">
        <v>0</v>
      </c>
      <c r="FH21" s="462">
        <v>0</v>
      </c>
      <c r="FI21" s="462">
        <v>0</v>
      </c>
      <c r="FJ21" s="462">
        <v>0</v>
      </c>
      <c r="FK21" s="462">
        <v>0</v>
      </c>
      <c r="FL21" s="462">
        <v>0</v>
      </c>
      <c r="FM21" s="462">
        <v>31</v>
      </c>
      <c r="FN21" s="462">
        <v>0</v>
      </c>
      <c r="FO21" s="462">
        <v>0</v>
      </c>
      <c r="FP21" s="462">
        <v>5</v>
      </c>
      <c r="FQ21" s="462">
        <v>1</v>
      </c>
      <c r="FR21" s="462">
        <v>0</v>
      </c>
      <c r="FS21" s="462">
        <v>0</v>
      </c>
      <c r="FT21" s="462">
        <v>0</v>
      </c>
      <c r="FU21" s="462">
        <v>2</v>
      </c>
      <c r="FV21" s="462">
        <v>0</v>
      </c>
      <c r="FW21" s="462">
        <v>0</v>
      </c>
      <c r="FX21" s="462">
        <v>1</v>
      </c>
      <c r="FY21" s="462">
        <v>115</v>
      </c>
      <c r="FZ21" s="462">
        <v>1</v>
      </c>
      <c r="GA21" s="462">
        <v>7</v>
      </c>
      <c r="GB21" s="462">
        <v>2</v>
      </c>
      <c r="GC21" s="462">
        <v>5</v>
      </c>
      <c r="GD21" s="462">
        <v>0</v>
      </c>
      <c r="GE21" s="462">
        <v>0</v>
      </c>
      <c r="GF21" s="462">
        <v>0</v>
      </c>
      <c r="GG21" s="462">
        <v>0</v>
      </c>
      <c r="GH21" s="462">
        <v>0</v>
      </c>
      <c r="GI21" s="462">
        <v>0</v>
      </c>
      <c r="GJ21" s="462">
        <v>1</v>
      </c>
      <c r="GK21" s="462">
        <v>0</v>
      </c>
      <c r="GL21" s="462">
        <v>0</v>
      </c>
      <c r="GM21" s="462">
        <v>0</v>
      </c>
      <c r="GN21" s="462">
        <v>0</v>
      </c>
      <c r="GO21" s="462">
        <v>0</v>
      </c>
      <c r="GP21" s="462">
        <v>0</v>
      </c>
      <c r="GQ21" s="462">
        <v>1</v>
      </c>
      <c r="GR21" s="1"/>
    </row>
    <row r="22" spans="1:200" ht="13">
      <c r="A22" s="1" t="s">
        <v>64</v>
      </c>
      <c r="B22" s="1" t="s">
        <v>12</v>
      </c>
      <c r="C22" s="462">
        <v>636</v>
      </c>
      <c r="D22" s="462">
        <v>0</v>
      </c>
      <c r="E22" s="462">
        <v>0</v>
      </c>
      <c r="F22" s="462">
        <v>0</v>
      </c>
      <c r="G22" s="462">
        <v>0</v>
      </c>
      <c r="H22" s="462">
        <v>0</v>
      </c>
      <c r="I22" s="462">
        <v>0</v>
      </c>
      <c r="J22" s="462">
        <v>4</v>
      </c>
      <c r="K22" s="462">
        <v>48</v>
      </c>
      <c r="L22" s="462">
        <v>0</v>
      </c>
      <c r="M22" s="462">
        <v>0</v>
      </c>
      <c r="N22" s="462">
        <v>125</v>
      </c>
      <c r="O22" s="462">
        <v>12</v>
      </c>
      <c r="P22" s="462">
        <v>4</v>
      </c>
      <c r="Q22" s="462">
        <v>0</v>
      </c>
      <c r="R22" s="462">
        <v>0</v>
      </c>
      <c r="S22" s="462">
        <v>0</v>
      </c>
      <c r="T22" s="462">
        <v>0</v>
      </c>
      <c r="U22" s="462">
        <v>1</v>
      </c>
      <c r="V22" s="462">
        <v>25</v>
      </c>
      <c r="W22" s="462">
        <v>0</v>
      </c>
      <c r="X22" s="462">
        <v>2</v>
      </c>
      <c r="Y22" s="462">
        <v>51</v>
      </c>
      <c r="Z22" s="462">
        <v>0</v>
      </c>
      <c r="AA22" s="462">
        <v>18</v>
      </c>
      <c r="AB22" s="462">
        <v>0</v>
      </c>
      <c r="AC22" s="462">
        <v>0</v>
      </c>
      <c r="AD22" s="462">
        <v>0</v>
      </c>
      <c r="AE22" s="462">
        <v>1</v>
      </c>
      <c r="AF22" s="462">
        <v>0</v>
      </c>
      <c r="AG22" s="462">
        <v>41</v>
      </c>
      <c r="AH22" s="462">
        <v>0</v>
      </c>
      <c r="AI22" s="462">
        <v>0</v>
      </c>
      <c r="AJ22" s="462">
        <v>240</v>
      </c>
      <c r="AK22" s="462">
        <v>0</v>
      </c>
      <c r="AL22" s="462">
        <v>26</v>
      </c>
      <c r="AM22" s="462">
        <v>0</v>
      </c>
      <c r="AN22" s="462">
        <v>8</v>
      </c>
      <c r="AO22" s="462">
        <v>0</v>
      </c>
      <c r="AP22" s="462">
        <v>0</v>
      </c>
      <c r="AQ22" s="462">
        <v>0</v>
      </c>
      <c r="AR22" s="462">
        <v>0</v>
      </c>
      <c r="AS22" s="462">
        <v>1</v>
      </c>
      <c r="AT22" s="462">
        <v>0</v>
      </c>
      <c r="AU22" s="462">
        <v>0</v>
      </c>
      <c r="AV22" s="462">
        <v>0</v>
      </c>
      <c r="AW22" s="462">
        <v>0</v>
      </c>
      <c r="AX22" s="462">
        <v>0</v>
      </c>
      <c r="AY22" s="462">
        <v>0</v>
      </c>
      <c r="AZ22" s="462">
        <v>0</v>
      </c>
      <c r="BA22" s="462">
        <v>1</v>
      </c>
      <c r="BB22" s="462">
        <v>0</v>
      </c>
      <c r="BC22" s="462">
        <v>0</v>
      </c>
      <c r="BD22" s="462">
        <v>0</v>
      </c>
      <c r="BE22" s="462">
        <v>0</v>
      </c>
      <c r="BF22" s="462">
        <v>0</v>
      </c>
      <c r="BG22" s="462">
        <v>0</v>
      </c>
      <c r="BH22" s="462">
        <v>0</v>
      </c>
      <c r="BI22" s="462">
        <v>0</v>
      </c>
      <c r="BJ22" s="462">
        <v>0</v>
      </c>
      <c r="BK22" s="462">
        <v>0</v>
      </c>
      <c r="BL22" s="462">
        <v>0</v>
      </c>
      <c r="BM22" s="462">
        <v>2</v>
      </c>
      <c r="BN22" s="462">
        <v>0</v>
      </c>
      <c r="BO22" s="462">
        <v>0</v>
      </c>
      <c r="BP22" s="462">
        <v>0</v>
      </c>
      <c r="BQ22" s="462">
        <v>0</v>
      </c>
      <c r="BR22" s="462">
        <v>0</v>
      </c>
      <c r="BS22" s="462">
        <v>0</v>
      </c>
      <c r="BT22" s="462">
        <v>0</v>
      </c>
      <c r="BU22" s="462">
        <v>0</v>
      </c>
      <c r="BV22" s="462">
        <v>0</v>
      </c>
      <c r="BW22" s="462">
        <v>0</v>
      </c>
      <c r="BX22" s="462">
        <v>0</v>
      </c>
      <c r="BY22" s="462">
        <v>0</v>
      </c>
      <c r="BZ22" s="462">
        <v>0</v>
      </c>
      <c r="CA22" s="462">
        <v>0</v>
      </c>
      <c r="CB22" s="462">
        <v>1</v>
      </c>
      <c r="CC22" s="462">
        <v>0</v>
      </c>
      <c r="CD22" s="462">
        <v>0</v>
      </c>
      <c r="CE22" s="462">
        <v>0</v>
      </c>
      <c r="CF22" s="462">
        <v>3</v>
      </c>
      <c r="CG22" s="462">
        <v>0</v>
      </c>
      <c r="CH22" s="462">
        <v>0</v>
      </c>
      <c r="CI22" s="462">
        <v>0</v>
      </c>
      <c r="CJ22" s="462">
        <v>0</v>
      </c>
      <c r="CK22" s="462">
        <v>0</v>
      </c>
      <c r="CL22" s="462">
        <v>0</v>
      </c>
      <c r="CM22" s="462">
        <v>0</v>
      </c>
      <c r="CN22" s="462">
        <v>0</v>
      </c>
      <c r="CO22" s="462">
        <v>0</v>
      </c>
      <c r="CP22" s="462">
        <v>0</v>
      </c>
      <c r="CQ22" s="462">
        <v>0</v>
      </c>
      <c r="CR22" s="462">
        <v>0</v>
      </c>
      <c r="CS22" s="462">
        <v>0</v>
      </c>
      <c r="CT22" s="462">
        <v>0</v>
      </c>
      <c r="CU22" s="462">
        <v>2</v>
      </c>
      <c r="CV22" s="462">
        <v>0</v>
      </c>
      <c r="CW22" s="462">
        <v>0</v>
      </c>
      <c r="CX22" s="462">
        <v>0</v>
      </c>
      <c r="CY22" s="462">
        <v>0</v>
      </c>
      <c r="CZ22" s="462">
        <v>0</v>
      </c>
      <c r="DA22" s="462">
        <v>0</v>
      </c>
      <c r="DB22" s="462">
        <v>0</v>
      </c>
      <c r="DC22" s="462">
        <v>0</v>
      </c>
      <c r="DD22" s="462">
        <v>0</v>
      </c>
      <c r="DE22" s="462">
        <v>0</v>
      </c>
      <c r="DF22" s="462">
        <v>0</v>
      </c>
      <c r="DG22" s="462">
        <v>0</v>
      </c>
      <c r="DH22" s="462">
        <v>0</v>
      </c>
      <c r="DI22" s="462">
        <v>0</v>
      </c>
      <c r="DJ22" s="462">
        <v>0</v>
      </c>
      <c r="DK22" s="462">
        <v>0</v>
      </c>
      <c r="DL22" s="462">
        <v>0</v>
      </c>
      <c r="DM22" s="462">
        <v>0</v>
      </c>
      <c r="DN22" s="462">
        <v>0</v>
      </c>
      <c r="DO22" s="462">
        <v>1</v>
      </c>
      <c r="DP22" s="462">
        <v>0</v>
      </c>
      <c r="DQ22" s="462">
        <v>0</v>
      </c>
      <c r="DR22" s="462">
        <v>0</v>
      </c>
      <c r="DS22" s="462">
        <v>0</v>
      </c>
      <c r="DT22" s="462">
        <v>0</v>
      </c>
      <c r="DU22" s="462">
        <v>0</v>
      </c>
      <c r="DV22" s="462">
        <v>0</v>
      </c>
      <c r="DW22" s="462">
        <v>0</v>
      </c>
      <c r="DX22" s="462">
        <v>0</v>
      </c>
      <c r="DY22" s="462">
        <v>0</v>
      </c>
      <c r="DZ22" s="462">
        <v>1</v>
      </c>
      <c r="EA22" s="462">
        <v>0</v>
      </c>
      <c r="EB22" s="462">
        <v>0</v>
      </c>
      <c r="EC22" s="462">
        <v>0</v>
      </c>
      <c r="ED22" s="462">
        <v>0</v>
      </c>
      <c r="EE22" s="462">
        <v>0</v>
      </c>
      <c r="EF22" s="462">
        <v>0</v>
      </c>
      <c r="EG22" s="462">
        <v>0</v>
      </c>
      <c r="EH22" s="462">
        <v>0</v>
      </c>
      <c r="EI22" s="462">
        <v>0</v>
      </c>
      <c r="EJ22" s="462">
        <v>0</v>
      </c>
      <c r="EK22" s="462">
        <v>0</v>
      </c>
      <c r="EL22" s="462">
        <v>0</v>
      </c>
      <c r="EM22" s="462">
        <v>0</v>
      </c>
      <c r="EN22" s="462">
        <v>0</v>
      </c>
      <c r="EO22" s="462">
        <v>0</v>
      </c>
      <c r="EP22" s="462">
        <v>0</v>
      </c>
      <c r="EQ22" s="462">
        <v>0</v>
      </c>
      <c r="ER22" s="462">
        <v>0</v>
      </c>
      <c r="ES22" s="462">
        <v>0</v>
      </c>
      <c r="ET22" s="462">
        <v>0</v>
      </c>
      <c r="EU22" s="462">
        <v>0</v>
      </c>
      <c r="EV22" s="462">
        <v>3</v>
      </c>
      <c r="EW22" s="462">
        <v>1</v>
      </c>
      <c r="EX22" s="462">
        <v>0</v>
      </c>
      <c r="EY22" s="462">
        <v>0</v>
      </c>
      <c r="EZ22" s="462">
        <v>0</v>
      </c>
      <c r="FA22" s="462">
        <v>0</v>
      </c>
      <c r="FB22" s="462">
        <v>0</v>
      </c>
      <c r="FC22" s="462">
        <v>0</v>
      </c>
      <c r="FD22" s="462">
        <v>0</v>
      </c>
      <c r="FE22" s="462">
        <v>0</v>
      </c>
      <c r="FF22" s="462">
        <v>0</v>
      </c>
      <c r="FG22" s="462">
        <v>1</v>
      </c>
      <c r="FH22" s="462">
        <v>0</v>
      </c>
      <c r="FI22" s="462">
        <v>0</v>
      </c>
      <c r="FJ22" s="462">
        <v>0</v>
      </c>
      <c r="FK22" s="462">
        <v>0</v>
      </c>
      <c r="FL22" s="462">
        <v>0</v>
      </c>
      <c r="FM22" s="462">
        <v>6</v>
      </c>
      <c r="FN22" s="462">
        <v>0</v>
      </c>
      <c r="FO22" s="462">
        <v>0</v>
      </c>
      <c r="FP22" s="462">
        <v>0</v>
      </c>
      <c r="FQ22" s="462">
        <v>0</v>
      </c>
      <c r="FR22" s="462">
        <v>0</v>
      </c>
      <c r="FS22" s="462">
        <v>0</v>
      </c>
      <c r="FT22" s="462">
        <v>0</v>
      </c>
      <c r="FU22" s="462">
        <v>0</v>
      </c>
      <c r="FV22" s="462">
        <v>0</v>
      </c>
      <c r="FW22" s="462">
        <v>0</v>
      </c>
      <c r="FX22" s="462">
        <v>0</v>
      </c>
      <c r="FY22" s="462">
        <v>0</v>
      </c>
      <c r="FZ22" s="462">
        <v>0</v>
      </c>
      <c r="GA22" s="462">
        <v>5</v>
      </c>
      <c r="GB22" s="462">
        <v>0</v>
      </c>
      <c r="GC22" s="462">
        <v>2</v>
      </c>
      <c r="GD22" s="462">
        <v>0</v>
      </c>
      <c r="GE22" s="462">
        <v>0</v>
      </c>
      <c r="GF22" s="462">
        <v>0</v>
      </c>
      <c r="GG22" s="462">
        <v>0</v>
      </c>
      <c r="GH22" s="462">
        <v>0</v>
      </c>
      <c r="GI22" s="462">
        <v>0</v>
      </c>
      <c r="GJ22" s="462">
        <v>0</v>
      </c>
      <c r="GK22" s="462">
        <v>0</v>
      </c>
      <c r="GL22" s="462">
        <v>0</v>
      </c>
      <c r="GM22" s="462">
        <v>0</v>
      </c>
      <c r="GN22" s="462">
        <v>0</v>
      </c>
      <c r="GO22" s="462">
        <v>0</v>
      </c>
      <c r="GP22" s="462">
        <v>0</v>
      </c>
      <c r="GQ22" s="462">
        <v>0</v>
      </c>
      <c r="GR22" s="1"/>
    </row>
    <row r="23" spans="1:200" ht="13">
      <c r="A23" s="1" t="s">
        <v>65</v>
      </c>
      <c r="B23" s="1" t="s">
        <v>13</v>
      </c>
      <c r="C23" s="462">
        <v>1265</v>
      </c>
      <c r="D23" s="462">
        <v>0</v>
      </c>
      <c r="E23" s="462">
        <v>0</v>
      </c>
      <c r="F23" s="462">
        <v>0</v>
      </c>
      <c r="G23" s="462">
        <v>0</v>
      </c>
      <c r="H23" s="462">
        <v>0</v>
      </c>
      <c r="I23" s="462">
        <v>0</v>
      </c>
      <c r="J23" s="462">
        <v>2</v>
      </c>
      <c r="K23" s="462">
        <v>98</v>
      </c>
      <c r="L23" s="462">
        <v>0</v>
      </c>
      <c r="M23" s="462">
        <v>0</v>
      </c>
      <c r="N23" s="462">
        <v>72</v>
      </c>
      <c r="O23" s="462">
        <v>1</v>
      </c>
      <c r="P23" s="462">
        <v>6</v>
      </c>
      <c r="Q23" s="462">
        <v>0</v>
      </c>
      <c r="R23" s="462">
        <v>0</v>
      </c>
      <c r="S23" s="462">
        <v>0</v>
      </c>
      <c r="T23" s="462">
        <v>0</v>
      </c>
      <c r="U23" s="462">
        <v>0</v>
      </c>
      <c r="V23" s="462">
        <v>2</v>
      </c>
      <c r="W23" s="462">
        <v>46</v>
      </c>
      <c r="X23" s="462">
        <v>37</v>
      </c>
      <c r="Y23" s="462">
        <v>148</v>
      </c>
      <c r="Z23" s="462">
        <v>0</v>
      </c>
      <c r="AA23" s="462">
        <v>65</v>
      </c>
      <c r="AB23" s="462">
        <v>0</v>
      </c>
      <c r="AC23" s="462">
        <v>0</v>
      </c>
      <c r="AD23" s="462">
        <v>0</v>
      </c>
      <c r="AE23" s="462">
        <v>0</v>
      </c>
      <c r="AF23" s="462">
        <v>0</v>
      </c>
      <c r="AG23" s="462">
        <v>246</v>
      </c>
      <c r="AH23" s="462">
        <v>0</v>
      </c>
      <c r="AI23" s="462">
        <v>0</v>
      </c>
      <c r="AJ23" s="462">
        <v>404</v>
      </c>
      <c r="AK23" s="462">
        <v>0</v>
      </c>
      <c r="AL23" s="462">
        <v>63</v>
      </c>
      <c r="AM23" s="462">
        <v>0</v>
      </c>
      <c r="AN23" s="462">
        <v>1</v>
      </c>
      <c r="AO23" s="462">
        <v>0</v>
      </c>
      <c r="AP23" s="462">
        <v>8</v>
      </c>
      <c r="AQ23" s="462">
        <v>0</v>
      </c>
      <c r="AR23" s="462">
        <v>0</v>
      </c>
      <c r="AS23" s="462">
        <v>1</v>
      </c>
      <c r="AT23" s="462">
        <v>0</v>
      </c>
      <c r="AU23" s="462">
        <v>0</v>
      </c>
      <c r="AV23" s="462">
        <v>0</v>
      </c>
      <c r="AW23" s="462">
        <v>0</v>
      </c>
      <c r="AX23" s="462">
        <v>2</v>
      </c>
      <c r="AY23" s="462">
        <v>0</v>
      </c>
      <c r="AZ23" s="462">
        <v>0</v>
      </c>
      <c r="BA23" s="462">
        <v>2</v>
      </c>
      <c r="BB23" s="462">
        <v>0</v>
      </c>
      <c r="BC23" s="462">
        <v>0</v>
      </c>
      <c r="BD23" s="462">
        <v>0</v>
      </c>
      <c r="BE23" s="462">
        <v>0</v>
      </c>
      <c r="BF23" s="462">
        <v>0</v>
      </c>
      <c r="BG23" s="462">
        <v>0</v>
      </c>
      <c r="BH23" s="462">
        <v>0</v>
      </c>
      <c r="BI23" s="462">
        <v>0</v>
      </c>
      <c r="BJ23" s="462">
        <v>0</v>
      </c>
      <c r="BK23" s="462">
        <v>0</v>
      </c>
      <c r="BL23" s="462">
        <v>0</v>
      </c>
      <c r="BM23" s="462">
        <v>0</v>
      </c>
      <c r="BN23" s="462">
        <v>0</v>
      </c>
      <c r="BO23" s="462">
        <v>0</v>
      </c>
      <c r="BP23" s="462">
        <v>0</v>
      </c>
      <c r="BQ23" s="462">
        <v>0</v>
      </c>
      <c r="BR23" s="462">
        <v>0</v>
      </c>
      <c r="BS23" s="462">
        <v>0</v>
      </c>
      <c r="BT23" s="462">
        <v>0</v>
      </c>
      <c r="BU23" s="462">
        <v>0</v>
      </c>
      <c r="BV23" s="462">
        <v>0</v>
      </c>
      <c r="BW23" s="462">
        <v>4</v>
      </c>
      <c r="BX23" s="462">
        <v>0</v>
      </c>
      <c r="BY23" s="462">
        <v>0</v>
      </c>
      <c r="BZ23" s="462">
        <v>0</v>
      </c>
      <c r="CA23" s="462">
        <v>0</v>
      </c>
      <c r="CB23" s="462">
        <v>1</v>
      </c>
      <c r="CC23" s="462">
        <v>0</v>
      </c>
      <c r="CD23" s="462">
        <v>0</v>
      </c>
      <c r="CE23" s="462">
        <v>0</v>
      </c>
      <c r="CF23" s="462">
        <v>0</v>
      </c>
      <c r="CG23" s="462">
        <v>0</v>
      </c>
      <c r="CH23" s="462">
        <v>0</v>
      </c>
      <c r="CI23" s="462">
        <v>0</v>
      </c>
      <c r="CJ23" s="462">
        <v>0</v>
      </c>
      <c r="CK23" s="462">
        <v>0</v>
      </c>
      <c r="CL23" s="462">
        <v>0</v>
      </c>
      <c r="CM23" s="462">
        <v>0</v>
      </c>
      <c r="CN23" s="462">
        <v>0</v>
      </c>
      <c r="CO23" s="462">
        <v>0</v>
      </c>
      <c r="CP23" s="462">
        <v>0</v>
      </c>
      <c r="CQ23" s="462">
        <v>1</v>
      </c>
      <c r="CR23" s="462">
        <v>0</v>
      </c>
      <c r="CS23" s="462">
        <v>0</v>
      </c>
      <c r="CT23" s="462">
        <v>0</v>
      </c>
      <c r="CU23" s="462">
        <v>0</v>
      </c>
      <c r="CV23" s="462">
        <v>0</v>
      </c>
      <c r="CW23" s="462">
        <v>0</v>
      </c>
      <c r="CX23" s="462">
        <v>0</v>
      </c>
      <c r="CY23" s="462">
        <v>0</v>
      </c>
      <c r="CZ23" s="462">
        <v>0</v>
      </c>
      <c r="DA23" s="462">
        <v>0</v>
      </c>
      <c r="DB23" s="462">
        <v>0</v>
      </c>
      <c r="DC23" s="462">
        <v>0</v>
      </c>
      <c r="DD23" s="462">
        <v>0</v>
      </c>
      <c r="DE23" s="462">
        <v>0</v>
      </c>
      <c r="DF23" s="462">
        <v>0</v>
      </c>
      <c r="DG23" s="462">
        <v>0</v>
      </c>
      <c r="DH23" s="462">
        <v>0</v>
      </c>
      <c r="DI23" s="462">
        <v>0</v>
      </c>
      <c r="DJ23" s="462">
        <v>0</v>
      </c>
      <c r="DK23" s="462">
        <v>0</v>
      </c>
      <c r="DL23" s="462">
        <v>0</v>
      </c>
      <c r="DM23" s="462">
        <v>0</v>
      </c>
      <c r="DN23" s="462">
        <v>0</v>
      </c>
      <c r="DO23" s="462">
        <v>0</v>
      </c>
      <c r="DP23" s="462">
        <v>0</v>
      </c>
      <c r="DQ23" s="462">
        <v>0</v>
      </c>
      <c r="DR23" s="462">
        <v>0</v>
      </c>
      <c r="DS23" s="462">
        <v>0</v>
      </c>
      <c r="DT23" s="462">
        <v>0</v>
      </c>
      <c r="DU23" s="462">
        <v>0</v>
      </c>
      <c r="DV23" s="462">
        <v>0</v>
      </c>
      <c r="DW23" s="462">
        <v>0</v>
      </c>
      <c r="DX23" s="462">
        <v>0</v>
      </c>
      <c r="DY23" s="462">
        <v>0</v>
      </c>
      <c r="DZ23" s="462">
        <v>0</v>
      </c>
      <c r="EA23" s="462">
        <v>0</v>
      </c>
      <c r="EB23" s="462">
        <v>0</v>
      </c>
      <c r="EC23" s="462">
        <v>0</v>
      </c>
      <c r="ED23" s="462">
        <v>0</v>
      </c>
      <c r="EE23" s="462">
        <v>0</v>
      </c>
      <c r="EF23" s="462">
        <v>0</v>
      </c>
      <c r="EG23" s="462">
        <v>0</v>
      </c>
      <c r="EH23" s="462">
        <v>0</v>
      </c>
      <c r="EI23" s="462">
        <v>0</v>
      </c>
      <c r="EJ23" s="462">
        <v>0</v>
      </c>
      <c r="EK23" s="462">
        <v>0</v>
      </c>
      <c r="EL23" s="462">
        <v>0</v>
      </c>
      <c r="EM23" s="462">
        <v>0</v>
      </c>
      <c r="EN23" s="462">
        <v>0</v>
      </c>
      <c r="EO23" s="462">
        <v>0</v>
      </c>
      <c r="EP23" s="462">
        <v>0</v>
      </c>
      <c r="EQ23" s="462">
        <v>0</v>
      </c>
      <c r="ER23" s="462">
        <v>0</v>
      </c>
      <c r="ES23" s="462">
        <v>0</v>
      </c>
      <c r="ET23" s="462">
        <v>0</v>
      </c>
      <c r="EU23" s="462">
        <v>0</v>
      </c>
      <c r="EV23" s="462">
        <v>7</v>
      </c>
      <c r="EW23" s="462">
        <v>0</v>
      </c>
      <c r="EX23" s="462">
        <v>0</v>
      </c>
      <c r="EY23" s="462">
        <v>0</v>
      </c>
      <c r="EZ23" s="462">
        <v>0</v>
      </c>
      <c r="FA23" s="462">
        <v>1</v>
      </c>
      <c r="FB23" s="462">
        <v>0</v>
      </c>
      <c r="FC23" s="462">
        <v>0</v>
      </c>
      <c r="FD23" s="462">
        <v>0</v>
      </c>
      <c r="FE23" s="462">
        <v>0</v>
      </c>
      <c r="FF23" s="462">
        <v>0</v>
      </c>
      <c r="FG23" s="462">
        <v>1</v>
      </c>
      <c r="FH23" s="462">
        <v>0</v>
      </c>
      <c r="FI23" s="462">
        <v>0</v>
      </c>
      <c r="FJ23" s="462">
        <v>0</v>
      </c>
      <c r="FK23" s="462">
        <v>0</v>
      </c>
      <c r="FL23" s="462">
        <v>0</v>
      </c>
      <c r="FM23" s="462">
        <v>25</v>
      </c>
      <c r="FN23" s="462">
        <v>0</v>
      </c>
      <c r="FO23" s="462">
        <v>0</v>
      </c>
      <c r="FP23" s="462">
        <v>0</v>
      </c>
      <c r="FQ23" s="462">
        <v>0</v>
      </c>
      <c r="FR23" s="462">
        <v>0</v>
      </c>
      <c r="FS23" s="462">
        <v>0</v>
      </c>
      <c r="FT23" s="462">
        <v>0</v>
      </c>
      <c r="FU23" s="462">
        <v>0</v>
      </c>
      <c r="FV23" s="462">
        <v>0</v>
      </c>
      <c r="FW23" s="462">
        <v>0</v>
      </c>
      <c r="FX23" s="462">
        <v>0</v>
      </c>
      <c r="FY23" s="462">
        <v>10</v>
      </c>
      <c r="FZ23" s="462">
        <v>0</v>
      </c>
      <c r="GA23" s="462">
        <v>2</v>
      </c>
      <c r="GB23" s="462">
        <v>0</v>
      </c>
      <c r="GC23" s="462">
        <v>9</v>
      </c>
      <c r="GD23" s="462">
        <v>0</v>
      </c>
      <c r="GE23" s="462">
        <v>0</v>
      </c>
      <c r="GF23" s="462">
        <v>0</v>
      </c>
      <c r="GG23" s="462">
        <v>0</v>
      </c>
      <c r="GH23" s="462">
        <v>0</v>
      </c>
      <c r="GI23" s="462">
        <v>0</v>
      </c>
      <c r="GJ23" s="462">
        <v>0</v>
      </c>
      <c r="GK23" s="462">
        <v>0</v>
      </c>
      <c r="GL23" s="462">
        <v>0</v>
      </c>
      <c r="GM23" s="462">
        <v>0</v>
      </c>
      <c r="GN23" s="462">
        <v>0</v>
      </c>
      <c r="GO23" s="462">
        <v>0</v>
      </c>
      <c r="GP23" s="462">
        <v>0</v>
      </c>
      <c r="GQ23" s="462">
        <v>0</v>
      </c>
      <c r="GR23" s="1"/>
    </row>
    <row r="24" spans="1:200" ht="13">
      <c r="A24" s="1" t="s">
        <v>66</v>
      </c>
      <c r="B24" s="1" t="s">
        <v>14</v>
      </c>
      <c r="C24" s="462">
        <v>3972</v>
      </c>
      <c r="D24" s="462">
        <v>0</v>
      </c>
      <c r="E24" s="462">
        <v>0</v>
      </c>
      <c r="F24" s="462">
        <v>0</v>
      </c>
      <c r="G24" s="462">
        <v>0</v>
      </c>
      <c r="H24" s="462">
        <v>0</v>
      </c>
      <c r="I24" s="462">
        <v>1</v>
      </c>
      <c r="J24" s="462">
        <v>37</v>
      </c>
      <c r="K24" s="462">
        <v>202</v>
      </c>
      <c r="L24" s="462">
        <v>0</v>
      </c>
      <c r="M24" s="462">
        <v>0</v>
      </c>
      <c r="N24" s="462">
        <v>775</v>
      </c>
      <c r="O24" s="462">
        <v>72</v>
      </c>
      <c r="P24" s="462">
        <v>43</v>
      </c>
      <c r="Q24" s="462">
        <v>0</v>
      </c>
      <c r="R24" s="462">
        <v>0</v>
      </c>
      <c r="S24" s="462">
        <v>0</v>
      </c>
      <c r="T24" s="462">
        <v>54</v>
      </c>
      <c r="U24" s="462">
        <v>2</v>
      </c>
      <c r="V24" s="462">
        <v>19</v>
      </c>
      <c r="W24" s="462">
        <v>66</v>
      </c>
      <c r="X24" s="462">
        <v>33</v>
      </c>
      <c r="Y24" s="462">
        <v>473</v>
      </c>
      <c r="Z24" s="462">
        <v>0</v>
      </c>
      <c r="AA24" s="462">
        <v>175</v>
      </c>
      <c r="AB24" s="462">
        <v>1</v>
      </c>
      <c r="AC24" s="462">
        <v>22</v>
      </c>
      <c r="AD24" s="462">
        <v>0</v>
      </c>
      <c r="AE24" s="462">
        <v>13</v>
      </c>
      <c r="AF24" s="462">
        <v>0</v>
      </c>
      <c r="AG24" s="462">
        <v>370</v>
      </c>
      <c r="AH24" s="462">
        <v>0</v>
      </c>
      <c r="AI24" s="462">
        <v>0</v>
      </c>
      <c r="AJ24" s="462">
        <v>1002</v>
      </c>
      <c r="AK24" s="462">
        <v>2</v>
      </c>
      <c r="AL24" s="462">
        <v>122</v>
      </c>
      <c r="AM24" s="462">
        <v>0</v>
      </c>
      <c r="AN24" s="462">
        <v>18</v>
      </c>
      <c r="AO24" s="462">
        <v>0</v>
      </c>
      <c r="AP24" s="462">
        <v>3</v>
      </c>
      <c r="AQ24" s="462">
        <v>7</v>
      </c>
      <c r="AR24" s="462">
        <v>0</v>
      </c>
      <c r="AS24" s="462">
        <v>1</v>
      </c>
      <c r="AT24" s="462">
        <v>1</v>
      </c>
      <c r="AU24" s="462">
        <v>0</v>
      </c>
      <c r="AV24" s="462">
        <v>0</v>
      </c>
      <c r="AW24" s="462">
        <v>0</v>
      </c>
      <c r="AX24" s="462">
        <v>1</v>
      </c>
      <c r="AY24" s="462">
        <v>0</v>
      </c>
      <c r="AZ24" s="462">
        <v>0</v>
      </c>
      <c r="BA24" s="462">
        <v>8</v>
      </c>
      <c r="BB24" s="462">
        <v>0</v>
      </c>
      <c r="BC24" s="462">
        <v>1</v>
      </c>
      <c r="BD24" s="462">
        <v>0</v>
      </c>
      <c r="BE24" s="462">
        <v>0</v>
      </c>
      <c r="BF24" s="462">
        <v>0</v>
      </c>
      <c r="BG24" s="462">
        <v>0</v>
      </c>
      <c r="BH24" s="462">
        <v>0</v>
      </c>
      <c r="BI24" s="462">
        <v>0</v>
      </c>
      <c r="BJ24" s="462">
        <v>0</v>
      </c>
      <c r="BK24" s="462">
        <v>0</v>
      </c>
      <c r="BL24" s="462">
        <v>0</v>
      </c>
      <c r="BM24" s="462">
        <v>1</v>
      </c>
      <c r="BN24" s="462">
        <v>0</v>
      </c>
      <c r="BO24" s="462">
        <v>1</v>
      </c>
      <c r="BP24" s="462">
        <v>2</v>
      </c>
      <c r="BQ24" s="462">
        <v>0</v>
      </c>
      <c r="BR24" s="462">
        <v>0</v>
      </c>
      <c r="BS24" s="462">
        <v>0</v>
      </c>
      <c r="BT24" s="462">
        <v>0</v>
      </c>
      <c r="BU24" s="462">
        <v>0</v>
      </c>
      <c r="BV24" s="462">
        <v>0</v>
      </c>
      <c r="BW24" s="462">
        <v>2</v>
      </c>
      <c r="BX24" s="462">
        <v>0</v>
      </c>
      <c r="BY24" s="462">
        <v>0</v>
      </c>
      <c r="BZ24" s="462">
        <v>1</v>
      </c>
      <c r="CA24" s="462">
        <v>0</v>
      </c>
      <c r="CB24" s="462">
        <v>2</v>
      </c>
      <c r="CC24" s="462">
        <v>1</v>
      </c>
      <c r="CD24" s="462">
        <v>0</v>
      </c>
      <c r="CE24" s="462">
        <v>2</v>
      </c>
      <c r="CF24" s="462">
        <v>3</v>
      </c>
      <c r="CG24" s="462">
        <v>0</v>
      </c>
      <c r="CH24" s="462">
        <v>0</v>
      </c>
      <c r="CI24" s="462">
        <v>0</v>
      </c>
      <c r="CJ24" s="462">
        <v>0</v>
      </c>
      <c r="CK24" s="462">
        <v>0</v>
      </c>
      <c r="CL24" s="462">
        <v>1</v>
      </c>
      <c r="CM24" s="462">
        <v>0</v>
      </c>
      <c r="CN24" s="462">
        <v>0</v>
      </c>
      <c r="CO24" s="462">
        <v>0</v>
      </c>
      <c r="CP24" s="462">
        <v>0</v>
      </c>
      <c r="CQ24" s="462">
        <v>2</v>
      </c>
      <c r="CR24" s="462">
        <v>0</v>
      </c>
      <c r="CS24" s="462">
        <v>0</v>
      </c>
      <c r="CT24" s="462">
        <v>0</v>
      </c>
      <c r="CU24" s="462">
        <v>9</v>
      </c>
      <c r="CV24" s="462">
        <v>0</v>
      </c>
      <c r="CW24" s="462">
        <v>0</v>
      </c>
      <c r="CX24" s="462">
        <v>0</v>
      </c>
      <c r="CY24" s="462">
        <v>0</v>
      </c>
      <c r="CZ24" s="462">
        <v>0</v>
      </c>
      <c r="DA24" s="462">
        <v>0</v>
      </c>
      <c r="DB24" s="462">
        <v>1</v>
      </c>
      <c r="DC24" s="462">
        <v>0</v>
      </c>
      <c r="DD24" s="462">
        <v>0</v>
      </c>
      <c r="DE24" s="462">
        <v>0</v>
      </c>
      <c r="DF24" s="462">
        <v>0</v>
      </c>
      <c r="DG24" s="462">
        <v>0</v>
      </c>
      <c r="DH24" s="462">
        <v>0</v>
      </c>
      <c r="DI24" s="462">
        <v>0</v>
      </c>
      <c r="DJ24" s="462">
        <v>2</v>
      </c>
      <c r="DK24" s="462">
        <v>0</v>
      </c>
      <c r="DL24" s="462">
        <v>0</v>
      </c>
      <c r="DM24" s="462">
        <v>0</v>
      </c>
      <c r="DN24" s="462">
        <v>0</v>
      </c>
      <c r="DO24" s="462">
        <v>1</v>
      </c>
      <c r="DP24" s="462">
        <v>0</v>
      </c>
      <c r="DQ24" s="462">
        <v>0</v>
      </c>
      <c r="DR24" s="462">
        <v>0</v>
      </c>
      <c r="DS24" s="462">
        <v>0</v>
      </c>
      <c r="DT24" s="462">
        <v>0</v>
      </c>
      <c r="DU24" s="462">
        <v>0</v>
      </c>
      <c r="DV24" s="462">
        <v>0</v>
      </c>
      <c r="DW24" s="462">
        <v>0</v>
      </c>
      <c r="DX24" s="462">
        <v>0</v>
      </c>
      <c r="DY24" s="462">
        <v>0</v>
      </c>
      <c r="DZ24" s="462">
        <v>7</v>
      </c>
      <c r="EA24" s="462">
        <v>3</v>
      </c>
      <c r="EB24" s="462">
        <v>0</v>
      </c>
      <c r="EC24" s="462">
        <v>0</v>
      </c>
      <c r="ED24" s="462">
        <v>0</v>
      </c>
      <c r="EE24" s="462">
        <v>0</v>
      </c>
      <c r="EF24" s="462">
        <v>0</v>
      </c>
      <c r="EG24" s="462">
        <v>0</v>
      </c>
      <c r="EH24" s="462">
        <v>0</v>
      </c>
      <c r="EI24" s="462">
        <v>0</v>
      </c>
      <c r="EJ24" s="462">
        <v>2</v>
      </c>
      <c r="EK24" s="462">
        <v>0</v>
      </c>
      <c r="EL24" s="462">
        <v>0</v>
      </c>
      <c r="EM24" s="462">
        <v>0</v>
      </c>
      <c r="EN24" s="462">
        <v>0</v>
      </c>
      <c r="EO24" s="462">
        <v>0</v>
      </c>
      <c r="EP24" s="462">
        <v>0</v>
      </c>
      <c r="EQ24" s="462">
        <v>0</v>
      </c>
      <c r="ER24" s="462">
        <v>0</v>
      </c>
      <c r="ES24" s="462">
        <v>0</v>
      </c>
      <c r="ET24" s="462">
        <v>0</v>
      </c>
      <c r="EU24" s="462">
        <v>0</v>
      </c>
      <c r="EV24" s="462">
        <v>4</v>
      </c>
      <c r="EW24" s="462">
        <v>0</v>
      </c>
      <c r="EX24" s="462">
        <v>0</v>
      </c>
      <c r="EY24" s="462">
        <v>0</v>
      </c>
      <c r="EZ24" s="462">
        <v>0</v>
      </c>
      <c r="FA24" s="462">
        <v>2</v>
      </c>
      <c r="FB24" s="462">
        <v>0</v>
      </c>
      <c r="FC24" s="462">
        <v>0</v>
      </c>
      <c r="FD24" s="462">
        <v>0</v>
      </c>
      <c r="FE24" s="462">
        <v>0</v>
      </c>
      <c r="FF24" s="462">
        <v>1</v>
      </c>
      <c r="FG24" s="462">
        <v>0</v>
      </c>
      <c r="FH24" s="462">
        <v>0</v>
      </c>
      <c r="FI24" s="462">
        <v>0</v>
      </c>
      <c r="FJ24" s="462">
        <v>0</v>
      </c>
      <c r="FK24" s="462">
        <v>0</v>
      </c>
      <c r="FL24" s="462">
        <v>0</v>
      </c>
      <c r="FM24" s="462">
        <v>36</v>
      </c>
      <c r="FN24" s="462">
        <v>0</v>
      </c>
      <c r="FO24" s="462">
        <v>0</v>
      </c>
      <c r="FP24" s="462">
        <v>2</v>
      </c>
      <c r="FQ24" s="462">
        <v>1</v>
      </c>
      <c r="FR24" s="462">
        <v>0</v>
      </c>
      <c r="FS24" s="462">
        <v>1</v>
      </c>
      <c r="FT24" s="462">
        <v>0</v>
      </c>
      <c r="FU24" s="462">
        <v>3</v>
      </c>
      <c r="FV24" s="462">
        <v>0</v>
      </c>
      <c r="FW24" s="462">
        <v>1</v>
      </c>
      <c r="FX24" s="462">
        <v>6</v>
      </c>
      <c r="FY24" s="462">
        <v>264</v>
      </c>
      <c r="FZ24" s="462">
        <v>0</v>
      </c>
      <c r="GA24" s="462">
        <v>61</v>
      </c>
      <c r="GB24" s="462">
        <v>15</v>
      </c>
      <c r="GC24" s="462">
        <v>6</v>
      </c>
      <c r="GD24" s="462">
        <v>0</v>
      </c>
      <c r="GE24" s="462">
        <v>0</v>
      </c>
      <c r="GF24" s="462">
        <v>0</v>
      </c>
      <c r="GG24" s="462">
        <v>0</v>
      </c>
      <c r="GH24" s="462">
        <v>0</v>
      </c>
      <c r="GI24" s="462">
        <v>0</v>
      </c>
      <c r="GJ24" s="462">
        <v>1</v>
      </c>
      <c r="GK24" s="462">
        <v>0</v>
      </c>
      <c r="GL24" s="462">
        <v>0</v>
      </c>
      <c r="GM24" s="462">
        <v>0</v>
      </c>
      <c r="GN24" s="462">
        <v>0</v>
      </c>
      <c r="GO24" s="462">
        <v>0</v>
      </c>
      <c r="GP24" s="462">
        <v>0</v>
      </c>
      <c r="GQ24" s="462">
        <v>1</v>
      </c>
      <c r="GR24" s="1"/>
    </row>
    <row r="25" spans="1:200" ht="13">
      <c r="A25" s="1" t="s">
        <v>67</v>
      </c>
      <c r="B25" s="1" t="s">
        <v>15</v>
      </c>
      <c r="C25" s="462">
        <v>556</v>
      </c>
      <c r="D25" s="462">
        <v>0</v>
      </c>
      <c r="E25" s="462">
        <v>0</v>
      </c>
      <c r="F25" s="462">
        <v>0</v>
      </c>
      <c r="G25" s="462">
        <v>0</v>
      </c>
      <c r="H25" s="462">
        <v>0</v>
      </c>
      <c r="I25" s="462">
        <v>0</v>
      </c>
      <c r="J25" s="462">
        <v>5</v>
      </c>
      <c r="K25" s="462">
        <v>47</v>
      </c>
      <c r="L25" s="462">
        <v>0</v>
      </c>
      <c r="M25" s="462">
        <v>0</v>
      </c>
      <c r="N25" s="462">
        <v>80</v>
      </c>
      <c r="O25" s="462">
        <v>8</v>
      </c>
      <c r="P25" s="462">
        <v>1</v>
      </c>
      <c r="Q25" s="462">
        <v>0</v>
      </c>
      <c r="R25" s="462">
        <v>0</v>
      </c>
      <c r="S25" s="462">
        <v>0</v>
      </c>
      <c r="T25" s="462">
        <v>0</v>
      </c>
      <c r="U25" s="462">
        <v>0</v>
      </c>
      <c r="V25" s="462">
        <v>1</v>
      </c>
      <c r="W25" s="462">
        <v>20</v>
      </c>
      <c r="X25" s="462">
        <v>5</v>
      </c>
      <c r="Y25" s="462">
        <v>63</v>
      </c>
      <c r="Z25" s="462">
        <v>0</v>
      </c>
      <c r="AA25" s="462">
        <v>21</v>
      </c>
      <c r="AB25" s="462">
        <v>0</v>
      </c>
      <c r="AC25" s="462">
        <v>0</v>
      </c>
      <c r="AD25" s="462">
        <v>0</v>
      </c>
      <c r="AE25" s="462">
        <v>0</v>
      </c>
      <c r="AF25" s="462">
        <v>0</v>
      </c>
      <c r="AG25" s="462">
        <v>75</v>
      </c>
      <c r="AH25" s="462">
        <v>0</v>
      </c>
      <c r="AI25" s="462">
        <v>0</v>
      </c>
      <c r="AJ25" s="462">
        <v>152</v>
      </c>
      <c r="AK25" s="462">
        <v>0</v>
      </c>
      <c r="AL25" s="462">
        <v>40</v>
      </c>
      <c r="AM25" s="462">
        <v>0</v>
      </c>
      <c r="AN25" s="462">
        <v>0</v>
      </c>
      <c r="AO25" s="462">
        <v>0</v>
      </c>
      <c r="AP25" s="462">
        <v>0</v>
      </c>
      <c r="AQ25" s="462">
        <v>0</v>
      </c>
      <c r="AR25" s="462">
        <v>0</v>
      </c>
      <c r="AS25" s="462">
        <v>0</v>
      </c>
      <c r="AT25" s="462">
        <v>0</v>
      </c>
      <c r="AU25" s="462">
        <v>0</v>
      </c>
      <c r="AV25" s="462">
        <v>0</v>
      </c>
      <c r="AW25" s="462">
        <v>0</v>
      </c>
      <c r="AX25" s="462">
        <v>0</v>
      </c>
      <c r="AY25" s="462">
        <v>0</v>
      </c>
      <c r="AZ25" s="462">
        <v>0</v>
      </c>
      <c r="BA25" s="462">
        <v>1</v>
      </c>
      <c r="BB25" s="462">
        <v>0</v>
      </c>
      <c r="BC25" s="462">
        <v>0</v>
      </c>
      <c r="BD25" s="462">
        <v>0</v>
      </c>
      <c r="BE25" s="462">
        <v>0</v>
      </c>
      <c r="BF25" s="462">
        <v>0</v>
      </c>
      <c r="BG25" s="462">
        <v>0</v>
      </c>
      <c r="BH25" s="462">
        <v>0</v>
      </c>
      <c r="BI25" s="462">
        <v>0</v>
      </c>
      <c r="BJ25" s="462">
        <v>0</v>
      </c>
      <c r="BK25" s="462">
        <v>0</v>
      </c>
      <c r="BL25" s="462">
        <v>0</v>
      </c>
      <c r="BM25" s="462">
        <v>0</v>
      </c>
      <c r="BN25" s="462">
        <v>0</v>
      </c>
      <c r="BO25" s="462">
        <v>0</v>
      </c>
      <c r="BP25" s="462">
        <v>0</v>
      </c>
      <c r="BQ25" s="462">
        <v>0</v>
      </c>
      <c r="BR25" s="462">
        <v>0</v>
      </c>
      <c r="BS25" s="462">
        <v>0</v>
      </c>
      <c r="BT25" s="462">
        <v>0</v>
      </c>
      <c r="BU25" s="462">
        <v>0</v>
      </c>
      <c r="BV25" s="462">
        <v>0</v>
      </c>
      <c r="BW25" s="462">
        <v>0</v>
      </c>
      <c r="BX25" s="462">
        <v>0</v>
      </c>
      <c r="BY25" s="462">
        <v>0</v>
      </c>
      <c r="BZ25" s="462">
        <v>0</v>
      </c>
      <c r="CA25" s="462">
        <v>0</v>
      </c>
      <c r="CB25" s="462">
        <v>1</v>
      </c>
      <c r="CC25" s="462">
        <v>0</v>
      </c>
      <c r="CD25" s="462">
        <v>0</v>
      </c>
      <c r="CE25" s="462">
        <v>0</v>
      </c>
      <c r="CF25" s="462">
        <v>0</v>
      </c>
      <c r="CG25" s="462">
        <v>0</v>
      </c>
      <c r="CH25" s="462">
        <v>0</v>
      </c>
      <c r="CI25" s="462">
        <v>0</v>
      </c>
      <c r="CJ25" s="462">
        <v>0</v>
      </c>
      <c r="CK25" s="462">
        <v>0</v>
      </c>
      <c r="CL25" s="462">
        <v>0</v>
      </c>
      <c r="CM25" s="462">
        <v>0</v>
      </c>
      <c r="CN25" s="462">
        <v>0</v>
      </c>
      <c r="CO25" s="462">
        <v>1</v>
      </c>
      <c r="CP25" s="462">
        <v>0</v>
      </c>
      <c r="CQ25" s="462">
        <v>0</v>
      </c>
      <c r="CR25" s="462">
        <v>0</v>
      </c>
      <c r="CS25" s="462">
        <v>0</v>
      </c>
      <c r="CT25" s="462">
        <v>0</v>
      </c>
      <c r="CU25" s="462">
        <v>0</v>
      </c>
      <c r="CV25" s="462">
        <v>0</v>
      </c>
      <c r="CW25" s="462">
        <v>0</v>
      </c>
      <c r="CX25" s="462">
        <v>0</v>
      </c>
      <c r="CY25" s="462">
        <v>0</v>
      </c>
      <c r="CZ25" s="462">
        <v>0</v>
      </c>
      <c r="DA25" s="462">
        <v>0</v>
      </c>
      <c r="DB25" s="462">
        <v>0</v>
      </c>
      <c r="DC25" s="462">
        <v>0</v>
      </c>
      <c r="DD25" s="462">
        <v>0</v>
      </c>
      <c r="DE25" s="462">
        <v>0</v>
      </c>
      <c r="DF25" s="462">
        <v>0</v>
      </c>
      <c r="DG25" s="462">
        <v>0</v>
      </c>
      <c r="DH25" s="462">
        <v>0</v>
      </c>
      <c r="DI25" s="462">
        <v>0</v>
      </c>
      <c r="DJ25" s="462">
        <v>0</v>
      </c>
      <c r="DK25" s="462">
        <v>0</v>
      </c>
      <c r="DL25" s="462">
        <v>0</v>
      </c>
      <c r="DM25" s="462">
        <v>0</v>
      </c>
      <c r="DN25" s="462">
        <v>0</v>
      </c>
      <c r="DO25" s="462">
        <v>0</v>
      </c>
      <c r="DP25" s="462">
        <v>0</v>
      </c>
      <c r="DQ25" s="462">
        <v>0</v>
      </c>
      <c r="DR25" s="462">
        <v>0</v>
      </c>
      <c r="DS25" s="462">
        <v>0</v>
      </c>
      <c r="DT25" s="462">
        <v>0</v>
      </c>
      <c r="DU25" s="462">
        <v>0</v>
      </c>
      <c r="DV25" s="462">
        <v>0</v>
      </c>
      <c r="DW25" s="462">
        <v>0</v>
      </c>
      <c r="DX25" s="462">
        <v>0</v>
      </c>
      <c r="DY25" s="462">
        <v>0</v>
      </c>
      <c r="DZ25" s="462">
        <v>0</v>
      </c>
      <c r="EA25" s="462">
        <v>0</v>
      </c>
      <c r="EB25" s="462">
        <v>0</v>
      </c>
      <c r="EC25" s="462">
        <v>0</v>
      </c>
      <c r="ED25" s="462">
        <v>0</v>
      </c>
      <c r="EE25" s="462">
        <v>0</v>
      </c>
      <c r="EF25" s="462">
        <v>0</v>
      </c>
      <c r="EG25" s="462">
        <v>0</v>
      </c>
      <c r="EH25" s="462">
        <v>0</v>
      </c>
      <c r="EI25" s="462">
        <v>0</v>
      </c>
      <c r="EJ25" s="462">
        <v>0</v>
      </c>
      <c r="EK25" s="462">
        <v>0</v>
      </c>
      <c r="EL25" s="462">
        <v>0</v>
      </c>
      <c r="EM25" s="462">
        <v>0</v>
      </c>
      <c r="EN25" s="462">
        <v>0</v>
      </c>
      <c r="EO25" s="462">
        <v>0</v>
      </c>
      <c r="EP25" s="462">
        <v>1</v>
      </c>
      <c r="EQ25" s="462">
        <v>0</v>
      </c>
      <c r="ER25" s="462">
        <v>0</v>
      </c>
      <c r="ES25" s="462">
        <v>0</v>
      </c>
      <c r="ET25" s="462">
        <v>0</v>
      </c>
      <c r="EU25" s="462">
        <v>0</v>
      </c>
      <c r="EV25" s="462">
        <v>1</v>
      </c>
      <c r="EW25" s="462">
        <v>0</v>
      </c>
      <c r="EX25" s="462">
        <v>0</v>
      </c>
      <c r="EY25" s="462">
        <v>0</v>
      </c>
      <c r="EZ25" s="462">
        <v>0</v>
      </c>
      <c r="FA25" s="462">
        <v>0</v>
      </c>
      <c r="FB25" s="462">
        <v>0</v>
      </c>
      <c r="FC25" s="462">
        <v>0</v>
      </c>
      <c r="FD25" s="462">
        <v>0</v>
      </c>
      <c r="FE25" s="462">
        <v>0</v>
      </c>
      <c r="FF25" s="462">
        <v>0</v>
      </c>
      <c r="FG25" s="462">
        <v>0</v>
      </c>
      <c r="FH25" s="462">
        <v>0</v>
      </c>
      <c r="FI25" s="462">
        <v>0</v>
      </c>
      <c r="FJ25" s="462">
        <v>0</v>
      </c>
      <c r="FK25" s="462">
        <v>0</v>
      </c>
      <c r="FL25" s="462">
        <v>0</v>
      </c>
      <c r="FM25" s="462">
        <v>15</v>
      </c>
      <c r="FN25" s="462">
        <v>0</v>
      </c>
      <c r="FO25" s="462">
        <v>0</v>
      </c>
      <c r="FP25" s="462">
        <v>1</v>
      </c>
      <c r="FQ25" s="462">
        <v>0</v>
      </c>
      <c r="FR25" s="462">
        <v>0</v>
      </c>
      <c r="FS25" s="462">
        <v>0</v>
      </c>
      <c r="FT25" s="462">
        <v>0</v>
      </c>
      <c r="FU25" s="462">
        <v>0</v>
      </c>
      <c r="FV25" s="462">
        <v>0</v>
      </c>
      <c r="FW25" s="462">
        <v>0</v>
      </c>
      <c r="FX25" s="462">
        <v>0</v>
      </c>
      <c r="FY25" s="462">
        <v>14</v>
      </c>
      <c r="FZ25" s="462">
        <v>0</v>
      </c>
      <c r="GA25" s="462">
        <v>0</v>
      </c>
      <c r="GB25" s="462">
        <v>1</v>
      </c>
      <c r="GC25" s="462">
        <v>2</v>
      </c>
      <c r="GD25" s="462">
        <v>0</v>
      </c>
      <c r="GE25" s="462">
        <v>0</v>
      </c>
      <c r="GF25" s="462">
        <v>0</v>
      </c>
      <c r="GG25" s="462">
        <v>0</v>
      </c>
      <c r="GH25" s="462">
        <v>0</v>
      </c>
      <c r="GI25" s="462">
        <v>0</v>
      </c>
      <c r="GJ25" s="462">
        <v>0</v>
      </c>
      <c r="GK25" s="462">
        <v>0</v>
      </c>
      <c r="GL25" s="462">
        <v>0</v>
      </c>
      <c r="GM25" s="462">
        <v>0</v>
      </c>
      <c r="GN25" s="462">
        <v>0</v>
      </c>
      <c r="GO25" s="462">
        <v>0</v>
      </c>
      <c r="GP25" s="462">
        <v>0</v>
      </c>
      <c r="GQ25" s="462">
        <v>0</v>
      </c>
      <c r="GR25" s="1"/>
    </row>
    <row r="26" spans="1:200" ht="13">
      <c r="A26" s="1" t="s">
        <v>68</v>
      </c>
      <c r="B26" s="1" t="s">
        <v>16</v>
      </c>
      <c r="C26" s="462">
        <v>818</v>
      </c>
      <c r="D26" s="462">
        <v>0</v>
      </c>
      <c r="E26" s="462">
        <v>0</v>
      </c>
      <c r="F26" s="462">
        <v>1</v>
      </c>
      <c r="G26" s="462">
        <v>0</v>
      </c>
      <c r="H26" s="462">
        <v>0</v>
      </c>
      <c r="I26" s="462">
        <v>0</v>
      </c>
      <c r="J26" s="462">
        <v>34</v>
      </c>
      <c r="K26" s="462">
        <v>46</v>
      </c>
      <c r="L26" s="462">
        <v>0</v>
      </c>
      <c r="M26" s="462">
        <v>0</v>
      </c>
      <c r="N26" s="462">
        <v>134</v>
      </c>
      <c r="O26" s="462">
        <v>20</v>
      </c>
      <c r="P26" s="462">
        <v>3</v>
      </c>
      <c r="Q26" s="462">
        <v>0</v>
      </c>
      <c r="R26" s="462">
        <v>0</v>
      </c>
      <c r="S26" s="462">
        <v>0</v>
      </c>
      <c r="T26" s="462">
        <v>0</v>
      </c>
      <c r="U26" s="462">
        <v>0</v>
      </c>
      <c r="V26" s="462">
        <v>11</v>
      </c>
      <c r="W26" s="462">
        <v>17</v>
      </c>
      <c r="X26" s="462">
        <v>3</v>
      </c>
      <c r="Y26" s="462">
        <v>41</v>
      </c>
      <c r="Z26" s="462">
        <v>1</v>
      </c>
      <c r="AA26" s="462">
        <v>32</v>
      </c>
      <c r="AB26" s="462">
        <v>0</v>
      </c>
      <c r="AC26" s="462">
        <v>0</v>
      </c>
      <c r="AD26" s="462">
        <v>0</v>
      </c>
      <c r="AE26" s="462">
        <v>1</v>
      </c>
      <c r="AF26" s="462">
        <v>0</v>
      </c>
      <c r="AG26" s="462">
        <v>79</v>
      </c>
      <c r="AH26" s="462">
        <v>0</v>
      </c>
      <c r="AI26" s="462">
        <v>0</v>
      </c>
      <c r="AJ26" s="462">
        <v>313</v>
      </c>
      <c r="AK26" s="462">
        <v>0</v>
      </c>
      <c r="AL26" s="462">
        <v>39</v>
      </c>
      <c r="AM26" s="462">
        <v>0</v>
      </c>
      <c r="AN26" s="462">
        <v>0</v>
      </c>
      <c r="AO26" s="462">
        <v>0</v>
      </c>
      <c r="AP26" s="462">
        <v>1</v>
      </c>
      <c r="AQ26" s="462">
        <v>2</v>
      </c>
      <c r="AR26" s="462">
        <v>0</v>
      </c>
      <c r="AS26" s="462">
        <v>0</v>
      </c>
      <c r="AT26" s="462">
        <v>0</v>
      </c>
      <c r="AU26" s="462">
        <v>0</v>
      </c>
      <c r="AV26" s="462">
        <v>0</v>
      </c>
      <c r="AW26" s="462">
        <v>0</v>
      </c>
      <c r="AX26" s="462">
        <v>0</v>
      </c>
      <c r="AY26" s="462">
        <v>0</v>
      </c>
      <c r="AZ26" s="462">
        <v>0</v>
      </c>
      <c r="BA26" s="462">
        <v>6</v>
      </c>
      <c r="BB26" s="462">
        <v>0</v>
      </c>
      <c r="BC26" s="462">
        <v>0</v>
      </c>
      <c r="BD26" s="462">
        <v>0</v>
      </c>
      <c r="BE26" s="462">
        <v>0</v>
      </c>
      <c r="BF26" s="462">
        <v>0</v>
      </c>
      <c r="BG26" s="462">
        <v>0</v>
      </c>
      <c r="BH26" s="462">
        <v>0</v>
      </c>
      <c r="BI26" s="462">
        <v>0</v>
      </c>
      <c r="BJ26" s="462">
        <v>0</v>
      </c>
      <c r="BK26" s="462">
        <v>0</v>
      </c>
      <c r="BL26" s="462">
        <v>0</v>
      </c>
      <c r="BM26" s="462">
        <v>0</v>
      </c>
      <c r="BN26" s="462">
        <v>0</v>
      </c>
      <c r="BO26" s="462">
        <v>0</v>
      </c>
      <c r="BP26" s="462">
        <v>0</v>
      </c>
      <c r="BQ26" s="462">
        <v>0</v>
      </c>
      <c r="BR26" s="462">
        <v>0</v>
      </c>
      <c r="BS26" s="462">
        <v>0</v>
      </c>
      <c r="BT26" s="462">
        <v>0</v>
      </c>
      <c r="BU26" s="462">
        <v>0</v>
      </c>
      <c r="BV26" s="462">
        <v>0</v>
      </c>
      <c r="BW26" s="462">
        <v>0</v>
      </c>
      <c r="BX26" s="462">
        <v>0</v>
      </c>
      <c r="BY26" s="462">
        <v>0</v>
      </c>
      <c r="BZ26" s="462">
        <v>0</v>
      </c>
      <c r="CA26" s="462">
        <v>1</v>
      </c>
      <c r="CB26" s="462">
        <v>0</v>
      </c>
      <c r="CC26" s="462">
        <v>0</v>
      </c>
      <c r="CD26" s="462">
        <v>0</v>
      </c>
      <c r="CE26" s="462">
        <v>0</v>
      </c>
      <c r="CF26" s="462">
        <v>0</v>
      </c>
      <c r="CG26" s="462">
        <v>0</v>
      </c>
      <c r="CH26" s="462">
        <v>0</v>
      </c>
      <c r="CI26" s="462">
        <v>0</v>
      </c>
      <c r="CJ26" s="462">
        <v>0</v>
      </c>
      <c r="CK26" s="462">
        <v>0</v>
      </c>
      <c r="CL26" s="462">
        <v>0</v>
      </c>
      <c r="CM26" s="462">
        <v>0</v>
      </c>
      <c r="CN26" s="462">
        <v>0</v>
      </c>
      <c r="CO26" s="462">
        <v>0</v>
      </c>
      <c r="CP26" s="462">
        <v>0</v>
      </c>
      <c r="CQ26" s="462">
        <v>0</v>
      </c>
      <c r="CR26" s="462">
        <v>0</v>
      </c>
      <c r="CS26" s="462">
        <v>0</v>
      </c>
      <c r="CT26" s="462">
        <v>1</v>
      </c>
      <c r="CU26" s="462">
        <v>0</v>
      </c>
      <c r="CV26" s="462">
        <v>0</v>
      </c>
      <c r="CW26" s="462">
        <v>0</v>
      </c>
      <c r="CX26" s="462">
        <v>0</v>
      </c>
      <c r="CY26" s="462">
        <v>2</v>
      </c>
      <c r="CZ26" s="462">
        <v>0</v>
      </c>
      <c r="DA26" s="462">
        <v>0</v>
      </c>
      <c r="DB26" s="462">
        <v>0</v>
      </c>
      <c r="DC26" s="462">
        <v>0</v>
      </c>
      <c r="DD26" s="462">
        <v>0</v>
      </c>
      <c r="DE26" s="462">
        <v>0</v>
      </c>
      <c r="DF26" s="462">
        <v>0</v>
      </c>
      <c r="DG26" s="462">
        <v>0</v>
      </c>
      <c r="DH26" s="462">
        <v>0</v>
      </c>
      <c r="DI26" s="462">
        <v>0</v>
      </c>
      <c r="DJ26" s="462">
        <v>0</v>
      </c>
      <c r="DK26" s="462">
        <v>0</v>
      </c>
      <c r="DL26" s="462">
        <v>0</v>
      </c>
      <c r="DM26" s="462">
        <v>0</v>
      </c>
      <c r="DN26" s="462">
        <v>0</v>
      </c>
      <c r="DO26" s="462">
        <v>0</v>
      </c>
      <c r="DP26" s="462">
        <v>0</v>
      </c>
      <c r="DQ26" s="462">
        <v>0</v>
      </c>
      <c r="DR26" s="462">
        <v>0</v>
      </c>
      <c r="DS26" s="462">
        <v>0</v>
      </c>
      <c r="DT26" s="462">
        <v>0</v>
      </c>
      <c r="DU26" s="462">
        <v>0</v>
      </c>
      <c r="DV26" s="462">
        <v>0</v>
      </c>
      <c r="DW26" s="462">
        <v>0</v>
      </c>
      <c r="DX26" s="462">
        <v>0</v>
      </c>
      <c r="DY26" s="462">
        <v>0</v>
      </c>
      <c r="DZ26" s="462">
        <v>0</v>
      </c>
      <c r="EA26" s="462">
        <v>0</v>
      </c>
      <c r="EB26" s="462">
        <v>0</v>
      </c>
      <c r="EC26" s="462">
        <v>0</v>
      </c>
      <c r="ED26" s="462">
        <v>0</v>
      </c>
      <c r="EE26" s="462">
        <v>0</v>
      </c>
      <c r="EF26" s="462">
        <v>0</v>
      </c>
      <c r="EG26" s="462">
        <v>0</v>
      </c>
      <c r="EH26" s="462">
        <v>0</v>
      </c>
      <c r="EI26" s="462">
        <v>0</v>
      </c>
      <c r="EJ26" s="462">
        <v>1</v>
      </c>
      <c r="EK26" s="462">
        <v>0</v>
      </c>
      <c r="EL26" s="462">
        <v>0</v>
      </c>
      <c r="EM26" s="462">
        <v>0</v>
      </c>
      <c r="EN26" s="462">
        <v>0</v>
      </c>
      <c r="EO26" s="462">
        <v>0</v>
      </c>
      <c r="EP26" s="462">
        <v>0</v>
      </c>
      <c r="EQ26" s="462">
        <v>0</v>
      </c>
      <c r="ER26" s="462">
        <v>0</v>
      </c>
      <c r="ES26" s="462">
        <v>0</v>
      </c>
      <c r="ET26" s="462">
        <v>0</v>
      </c>
      <c r="EU26" s="462">
        <v>0</v>
      </c>
      <c r="EV26" s="462">
        <v>2</v>
      </c>
      <c r="EW26" s="462">
        <v>0</v>
      </c>
      <c r="EX26" s="462">
        <v>0</v>
      </c>
      <c r="EY26" s="462">
        <v>0</v>
      </c>
      <c r="EZ26" s="462">
        <v>0</v>
      </c>
      <c r="FA26" s="462">
        <v>2</v>
      </c>
      <c r="FB26" s="462">
        <v>0</v>
      </c>
      <c r="FC26" s="462">
        <v>0</v>
      </c>
      <c r="FD26" s="462">
        <v>0</v>
      </c>
      <c r="FE26" s="462">
        <v>0</v>
      </c>
      <c r="FF26" s="462">
        <v>0</v>
      </c>
      <c r="FG26" s="462">
        <v>0</v>
      </c>
      <c r="FH26" s="462">
        <v>0</v>
      </c>
      <c r="FI26" s="462">
        <v>0</v>
      </c>
      <c r="FJ26" s="462">
        <v>0</v>
      </c>
      <c r="FK26" s="462">
        <v>0</v>
      </c>
      <c r="FL26" s="462">
        <v>0</v>
      </c>
      <c r="FM26" s="462">
        <v>6</v>
      </c>
      <c r="FN26" s="462">
        <v>0</v>
      </c>
      <c r="FO26" s="462">
        <v>0</v>
      </c>
      <c r="FP26" s="462">
        <v>0</v>
      </c>
      <c r="FQ26" s="462">
        <v>0</v>
      </c>
      <c r="FR26" s="462">
        <v>0</v>
      </c>
      <c r="FS26" s="462">
        <v>0</v>
      </c>
      <c r="FT26" s="462">
        <v>0</v>
      </c>
      <c r="FU26" s="462">
        <v>0</v>
      </c>
      <c r="FV26" s="462">
        <v>0</v>
      </c>
      <c r="FW26" s="462">
        <v>0</v>
      </c>
      <c r="FX26" s="462">
        <v>0</v>
      </c>
      <c r="FY26" s="462">
        <v>13</v>
      </c>
      <c r="FZ26" s="462">
        <v>0</v>
      </c>
      <c r="GA26" s="462">
        <v>2</v>
      </c>
      <c r="GB26" s="462">
        <v>0</v>
      </c>
      <c r="GC26" s="462">
        <v>3</v>
      </c>
      <c r="GD26" s="462">
        <v>0</v>
      </c>
      <c r="GE26" s="462">
        <v>0</v>
      </c>
      <c r="GF26" s="462">
        <v>0</v>
      </c>
      <c r="GG26" s="462">
        <v>0</v>
      </c>
      <c r="GH26" s="462">
        <v>0</v>
      </c>
      <c r="GI26" s="462">
        <v>0</v>
      </c>
      <c r="GJ26" s="462">
        <v>0</v>
      </c>
      <c r="GK26" s="462">
        <v>0</v>
      </c>
      <c r="GL26" s="462">
        <v>0</v>
      </c>
      <c r="GM26" s="462">
        <v>0</v>
      </c>
      <c r="GN26" s="462">
        <v>0</v>
      </c>
      <c r="GO26" s="462">
        <v>0</v>
      </c>
      <c r="GP26" s="462">
        <v>0</v>
      </c>
      <c r="GQ26" s="462">
        <v>1</v>
      </c>
      <c r="GR26" s="1"/>
    </row>
    <row r="27" spans="1:200" ht="13">
      <c r="A27" s="1" t="s">
        <v>69</v>
      </c>
      <c r="B27" s="1" t="s">
        <v>17</v>
      </c>
      <c r="C27" s="462">
        <v>3379</v>
      </c>
      <c r="D27" s="462">
        <v>0</v>
      </c>
      <c r="E27" s="462">
        <v>0</v>
      </c>
      <c r="F27" s="462">
        <v>0</v>
      </c>
      <c r="G27" s="462">
        <v>0</v>
      </c>
      <c r="H27" s="462">
        <v>0</v>
      </c>
      <c r="I27" s="462">
        <v>3</v>
      </c>
      <c r="J27" s="462">
        <v>35</v>
      </c>
      <c r="K27" s="462">
        <v>112</v>
      </c>
      <c r="L27" s="462">
        <v>0</v>
      </c>
      <c r="M27" s="462">
        <v>0</v>
      </c>
      <c r="N27" s="462">
        <v>1395</v>
      </c>
      <c r="O27" s="462">
        <v>62</v>
      </c>
      <c r="P27" s="462">
        <v>73</v>
      </c>
      <c r="Q27" s="462">
        <v>0</v>
      </c>
      <c r="R27" s="462">
        <v>0</v>
      </c>
      <c r="S27" s="462">
        <v>1</v>
      </c>
      <c r="T27" s="462">
        <v>0</v>
      </c>
      <c r="U27" s="462">
        <v>3</v>
      </c>
      <c r="V27" s="462">
        <v>11</v>
      </c>
      <c r="W27" s="462">
        <v>35</v>
      </c>
      <c r="X27" s="462">
        <v>59</v>
      </c>
      <c r="Y27" s="462">
        <v>479</v>
      </c>
      <c r="Z27" s="462">
        <v>1</v>
      </c>
      <c r="AA27" s="462">
        <v>66</v>
      </c>
      <c r="AB27" s="462">
        <v>0</v>
      </c>
      <c r="AC27" s="462">
        <v>2</v>
      </c>
      <c r="AD27" s="462">
        <v>0</v>
      </c>
      <c r="AE27" s="462">
        <v>0</v>
      </c>
      <c r="AF27" s="462">
        <v>0</v>
      </c>
      <c r="AG27" s="462">
        <v>100</v>
      </c>
      <c r="AH27" s="462">
        <v>0</v>
      </c>
      <c r="AI27" s="462">
        <v>0</v>
      </c>
      <c r="AJ27" s="462">
        <v>416</v>
      </c>
      <c r="AK27" s="462">
        <v>6</v>
      </c>
      <c r="AL27" s="462">
        <v>52</v>
      </c>
      <c r="AM27" s="462">
        <v>0</v>
      </c>
      <c r="AN27" s="462">
        <v>8</v>
      </c>
      <c r="AO27" s="462">
        <v>0</v>
      </c>
      <c r="AP27" s="462">
        <v>0</v>
      </c>
      <c r="AQ27" s="462">
        <v>0</v>
      </c>
      <c r="AR27" s="462">
        <v>0</v>
      </c>
      <c r="AS27" s="462">
        <v>3</v>
      </c>
      <c r="AT27" s="462">
        <v>0</v>
      </c>
      <c r="AU27" s="462">
        <v>0</v>
      </c>
      <c r="AV27" s="462">
        <v>0</v>
      </c>
      <c r="AW27" s="462">
        <v>0</v>
      </c>
      <c r="AX27" s="462">
        <v>12</v>
      </c>
      <c r="AY27" s="462">
        <v>2</v>
      </c>
      <c r="AZ27" s="462">
        <v>4</v>
      </c>
      <c r="BA27" s="462">
        <v>35</v>
      </c>
      <c r="BB27" s="462">
        <v>0</v>
      </c>
      <c r="BC27" s="462">
        <v>2</v>
      </c>
      <c r="BD27" s="462">
        <v>2</v>
      </c>
      <c r="BE27" s="462">
        <v>0</v>
      </c>
      <c r="BF27" s="462">
        <v>0</v>
      </c>
      <c r="BG27" s="462">
        <v>0</v>
      </c>
      <c r="BH27" s="462">
        <v>0</v>
      </c>
      <c r="BI27" s="462">
        <v>0</v>
      </c>
      <c r="BJ27" s="462">
        <v>0</v>
      </c>
      <c r="BK27" s="462">
        <v>0</v>
      </c>
      <c r="BL27" s="462">
        <v>1</v>
      </c>
      <c r="BM27" s="462">
        <v>1</v>
      </c>
      <c r="BN27" s="462">
        <v>2</v>
      </c>
      <c r="BO27" s="462">
        <v>6</v>
      </c>
      <c r="BP27" s="462">
        <v>0</v>
      </c>
      <c r="BQ27" s="462">
        <v>0</v>
      </c>
      <c r="BR27" s="462">
        <v>1</v>
      </c>
      <c r="BS27" s="462">
        <v>0</v>
      </c>
      <c r="BT27" s="462">
        <v>0</v>
      </c>
      <c r="BU27" s="462">
        <v>1</v>
      </c>
      <c r="BV27" s="462">
        <v>3</v>
      </c>
      <c r="BW27" s="462">
        <v>9</v>
      </c>
      <c r="BX27" s="462">
        <v>0</v>
      </c>
      <c r="BY27" s="462">
        <v>3</v>
      </c>
      <c r="BZ27" s="462">
        <v>1</v>
      </c>
      <c r="CA27" s="462">
        <v>1</v>
      </c>
      <c r="CB27" s="462">
        <v>26</v>
      </c>
      <c r="CC27" s="462">
        <v>0</v>
      </c>
      <c r="CD27" s="462">
        <v>1</v>
      </c>
      <c r="CE27" s="462">
        <v>2</v>
      </c>
      <c r="CF27" s="462">
        <v>3</v>
      </c>
      <c r="CG27" s="462">
        <v>0</v>
      </c>
      <c r="CH27" s="462">
        <v>0</v>
      </c>
      <c r="CI27" s="462">
        <v>0</v>
      </c>
      <c r="CJ27" s="462">
        <v>0</v>
      </c>
      <c r="CK27" s="462">
        <v>0</v>
      </c>
      <c r="CL27" s="462">
        <v>0</v>
      </c>
      <c r="CM27" s="462">
        <v>1</v>
      </c>
      <c r="CN27" s="462">
        <v>0</v>
      </c>
      <c r="CO27" s="462">
        <v>3</v>
      </c>
      <c r="CP27" s="462">
        <v>0</v>
      </c>
      <c r="CQ27" s="462">
        <v>20</v>
      </c>
      <c r="CR27" s="462">
        <v>0</v>
      </c>
      <c r="CS27" s="462">
        <v>0</v>
      </c>
      <c r="CT27" s="462">
        <v>4</v>
      </c>
      <c r="CU27" s="462">
        <v>1</v>
      </c>
      <c r="CV27" s="462">
        <v>0</v>
      </c>
      <c r="CW27" s="462">
        <v>0</v>
      </c>
      <c r="CX27" s="462">
        <v>0</v>
      </c>
      <c r="CY27" s="462">
        <v>1</v>
      </c>
      <c r="CZ27" s="462">
        <v>0</v>
      </c>
      <c r="DA27" s="462">
        <v>0</v>
      </c>
      <c r="DB27" s="462">
        <v>0</v>
      </c>
      <c r="DC27" s="462">
        <v>0</v>
      </c>
      <c r="DD27" s="462">
        <v>0</v>
      </c>
      <c r="DE27" s="462">
        <v>0</v>
      </c>
      <c r="DF27" s="462">
        <v>0</v>
      </c>
      <c r="DG27" s="462">
        <v>0</v>
      </c>
      <c r="DH27" s="462">
        <v>0</v>
      </c>
      <c r="DI27" s="462">
        <v>0</v>
      </c>
      <c r="DJ27" s="462">
        <v>0</v>
      </c>
      <c r="DK27" s="462">
        <v>0</v>
      </c>
      <c r="DL27" s="462">
        <v>0</v>
      </c>
      <c r="DM27" s="462">
        <v>0</v>
      </c>
      <c r="DN27" s="462">
        <v>0</v>
      </c>
      <c r="DO27" s="462">
        <v>0</v>
      </c>
      <c r="DP27" s="462">
        <v>0</v>
      </c>
      <c r="DQ27" s="462">
        <v>0</v>
      </c>
      <c r="DR27" s="462">
        <v>0</v>
      </c>
      <c r="DS27" s="462">
        <v>1</v>
      </c>
      <c r="DT27" s="462">
        <v>0</v>
      </c>
      <c r="DU27" s="462">
        <v>4</v>
      </c>
      <c r="DV27" s="462">
        <v>0</v>
      </c>
      <c r="DW27" s="462">
        <v>0</v>
      </c>
      <c r="DX27" s="462">
        <v>1</v>
      </c>
      <c r="DY27" s="462">
        <v>0</v>
      </c>
      <c r="DZ27" s="462">
        <v>4</v>
      </c>
      <c r="EA27" s="462">
        <v>0</v>
      </c>
      <c r="EB27" s="462">
        <v>0</v>
      </c>
      <c r="EC27" s="462">
        <v>0</v>
      </c>
      <c r="ED27" s="462">
        <v>0</v>
      </c>
      <c r="EE27" s="462">
        <v>0</v>
      </c>
      <c r="EF27" s="462">
        <v>0</v>
      </c>
      <c r="EG27" s="462">
        <v>0</v>
      </c>
      <c r="EH27" s="462">
        <v>0</v>
      </c>
      <c r="EI27" s="462">
        <v>0</v>
      </c>
      <c r="EJ27" s="462">
        <v>1</v>
      </c>
      <c r="EK27" s="462">
        <v>0</v>
      </c>
      <c r="EL27" s="462">
        <v>0</v>
      </c>
      <c r="EM27" s="462">
        <v>0</v>
      </c>
      <c r="EN27" s="462">
        <v>0</v>
      </c>
      <c r="EO27" s="462">
        <v>4</v>
      </c>
      <c r="EP27" s="462">
        <v>0</v>
      </c>
      <c r="EQ27" s="462">
        <v>0</v>
      </c>
      <c r="ER27" s="462">
        <v>0</v>
      </c>
      <c r="ES27" s="462">
        <v>0</v>
      </c>
      <c r="ET27" s="462">
        <v>0</v>
      </c>
      <c r="EU27" s="462">
        <v>0</v>
      </c>
      <c r="EV27" s="462">
        <v>26</v>
      </c>
      <c r="EW27" s="462">
        <v>1</v>
      </c>
      <c r="EX27" s="462">
        <v>0</v>
      </c>
      <c r="EY27" s="462">
        <v>0</v>
      </c>
      <c r="EZ27" s="462">
        <v>0</v>
      </c>
      <c r="FA27" s="462">
        <v>0</v>
      </c>
      <c r="FB27" s="462">
        <v>0</v>
      </c>
      <c r="FC27" s="462">
        <v>0</v>
      </c>
      <c r="FD27" s="462">
        <v>1</v>
      </c>
      <c r="FE27" s="462">
        <v>0</v>
      </c>
      <c r="FF27" s="462">
        <v>0</v>
      </c>
      <c r="FG27" s="462">
        <v>0</v>
      </c>
      <c r="FH27" s="462">
        <v>2</v>
      </c>
      <c r="FI27" s="462">
        <v>0</v>
      </c>
      <c r="FJ27" s="462">
        <v>0</v>
      </c>
      <c r="FK27" s="462">
        <v>0</v>
      </c>
      <c r="FL27" s="462">
        <v>0</v>
      </c>
      <c r="FM27" s="462">
        <v>107</v>
      </c>
      <c r="FN27" s="462">
        <v>0</v>
      </c>
      <c r="FO27" s="462">
        <v>0</v>
      </c>
      <c r="FP27" s="462">
        <v>1</v>
      </c>
      <c r="FQ27" s="462">
        <v>1</v>
      </c>
      <c r="FR27" s="462">
        <v>1</v>
      </c>
      <c r="FS27" s="462">
        <v>0</v>
      </c>
      <c r="FT27" s="462">
        <v>0</v>
      </c>
      <c r="FU27" s="462">
        <v>2</v>
      </c>
      <c r="FV27" s="462">
        <v>0</v>
      </c>
      <c r="FW27" s="462">
        <v>1</v>
      </c>
      <c r="FX27" s="462">
        <v>0</v>
      </c>
      <c r="FY27" s="462">
        <v>114</v>
      </c>
      <c r="FZ27" s="462">
        <v>0</v>
      </c>
      <c r="GA27" s="462">
        <v>8</v>
      </c>
      <c r="GB27" s="462">
        <v>4</v>
      </c>
      <c r="GC27" s="462">
        <v>20</v>
      </c>
      <c r="GD27" s="462">
        <v>0</v>
      </c>
      <c r="GE27" s="462">
        <v>0</v>
      </c>
      <c r="GF27" s="462">
        <v>0</v>
      </c>
      <c r="GG27" s="462">
        <v>0</v>
      </c>
      <c r="GH27" s="462">
        <v>0</v>
      </c>
      <c r="GI27" s="462">
        <v>0</v>
      </c>
      <c r="GJ27" s="462">
        <v>4</v>
      </c>
      <c r="GK27" s="462">
        <v>0</v>
      </c>
      <c r="GL27" s="462">
        <v>0</v>
      </c>
      <c r="GM27" s="462">
        <v>0</v>
      </c>
      <c r="GN27" s="462">
        <v>0</v>
      </c>
      <c r="GO27" s="462">
        <v>0</v>
      </c>
      <c r="GP27" s="462">
        <v>0</v>
      </c>
      <c r="GQ27" s="462">
        <v>1</v>
      </c>
      <c r="GR27" s="1"/>
    </row>
    <row r="28" spans="1:200" ht="13">
      <c r="A28" s="1" t="s">
        <v>70</v>
      </c>
      <c r="B28" s="1" t="s">
        <v>18</v>
      </c>
      <c r="C28" s="462">
        <v>2736</v>
      </c>
      <c r="D28" s="462">
        <v>41</v>
      </c>
      <c r="E28" s="462">
        <v>0</v>
      </c>
      <c r="F28" s="462">
        <v>0</v>
      </c>
      <c r="G28" s="462">
        <v>0</v>
      </c>
      <c r="H28" s="462">
        <v>0</v>
      </c>
      <c r="I28" s="462">
        <v>3</v>
      </c>
      <c r="J28" s="462">
        <v>17</v>
      </c>
      <c r="K28" s="462">
        <v>141</v>
      </c>
      <c r="L28" s="462">
        <v>0</v>
      </c>
      <c r="M28" s="462">
        <v>0</v>
      </c>
      <c r="N28" s="462">
        <v>211</v>
      </c>
      <c r="O28" s="462">
        <v>15</v>
      </c>
      <c r="P28" s="462">
        <v>42</v>
      </c>
      <c r="Q28" s="462">
        <v>0</v>
      </c>
      <c r="R28" s="462">
        <v>0</v>
      </c>
      <c r="S28" s="462">
        <v>0</v>
      </c>
      <c r="T28" s="462">
        <v>104</v>
      </c>
      <c r="U28" s="462">
        <v>0</v>
      </c>
      <c r="V28" s="462">
        <v>23</v>
      </c>
      <c r="W28" s="462">
        <v>63</v>
      </c>
      <c r="X28" s="462">
        <v>9</v>
      </c>
      <c r="Y28" s="462">
        <v>172</v>
      </c>
      <c r="Z28" s="462">
        <v>1</v>
      </c>
      <c r="AA28" s="462">
        <v>114</v>
      </c>
      <c r="AB28" s="462">
        <v>0</v>
      </c>
      <c r="AC28" s="462">
        <v>78</v>
      </c>
      <c r="AD28" s="462">
        <v>0</v>
      </c>
      <c r="AE28" s="462">
        <v>0</v>
      </c>
      <c r="AF28" s="462">
        <v>0</v>
      </c>
      <c r="AG28" s="462">
        <v>141</v>
      </c>
      <c r="AH28" s="462">
        <v>0</v>
      </c>
      <c r="AI28" s="462">
        <v>0</v>
      </c>
      <c r="AJ28" s="462">
        <v>1057</v>
      </c>
      <c r="AK28" s="462">
        <v>3</v>
      </c>
      <c r="AL28" s="462">
        <v>140</v>
      </c>
      <c r="AM28" s="462">
        <v>0</v>
      </c>
      <c r="AN28" s="462">
        <v>27</v>
      </c>
      <c r="AO28" s="462">
        <v>5</v>
      </c>
      <c r="AP28" s="462">
        <v>9</v>
      </c>
      <c r="AQ28" s="462">
        <v>14</v>
      </c>
      <c r="AR28" s="462">
        <v>0</v>
      </c>
      <c r="AS28" s="462">
        <v>1</v>
      </c>
      <c r="AT28" s="462">
        <v>0</v>
      </c>
      <c r="AU28" s="462">
        <v>0</v>
      </c>
      <c r="AV28" s="462">
        <v>0</v>
      </c>
      <c r="AW28" s="462">
        <v>0</v>
      </c>
      <c r="AX28" s="462">
        <v>0</v>
      </c>
      <c r="AY28" s="462">
        <v>0</v>
      </c>
      <c r="AZ28" s="462">
        <v>1</v>
      </c>
      <c r="BA28" s="462">
        <v>4</v>
      </c>
      <c r="BB28" s="462">
        <v>0</v>
      </c>
      <c r="BC28" s="462">
        <v>0</v>
      </c>
      <c r="BD28" s="462">
        <v>0</v>
      </c>
      <c r="BE28" s="462">
        <v>0</v>
      </c>
      <c r="BF28" s="462">
        <v>0</v>
      </c>
      <c r="BG28" s="462">
        <v>0</v>
      </c>
      <c r="BH28" s="462">
        <v>5</v>
      </c>
      <c r="BI28" s="462">
        <v>0</v>
      </c>
      <c r="BJ28" s="462">
        <v>0</v>
      </c>
      <c r="BK28" s="462">
        <v>0</v>
      </c>
      <c r="BL28" s="462">
        <v>1</v>
      </c>
      <c r="BM28" s="462">
        <v>0</v>
      </c>
      <c r="BN28" s="462">
        <v>0</v>
      </c>
      <c r="BO28" s="462">
        <v>0</v>
      </c>
      <c r="BP28" s="462">
        <v>0</v>
      </c>
      <c r="BQ28" s="462">
        <v>0</v>
      </c>
      <c r="BR28" s="462">
        <v>0</v>
      </c>
      <c r="BS28" s="462">
        <v>0</v>
      </c>
      <c r="BT28" s="462">
        <v>0</v>
      </c>
      <c r="BU28" s="462">
        <v>0</v>
      </c>
      <c r="BV28" s="462">
        <v>1</v>
      </c>
      <c r="BW28" s="462">
        <v>2</v>
      </c>
      <c r="BX28" s="462">
        <v>0</v>
      </c>
      <c r="BY28" s="462">
        <v>0</v>
      </c>
      <c r="BZ28" s="462">
        <v>0</v>
      </c>
      <c r="CA28" s="462">
        <v>0</v>
      </c>
      <c r="CB28" s="462">
        <v>0</v>
      </c>
      <c r="CC28" s="462">
        <v>0</v>
      </c>
      <c r="CD28" s="462">
        <v>1</v>
      </c>
      <c r="CE28" s="462">
        <v>1</v>
      </c>
      <c r="CF28" s="462">
        <v>0</v>
      </c>
      <c r="CG28" s="462">
        <v>0</v>
      </c>
      <c r="CH28" s="462">
        <v>0</v>
      </c>
      <c r="CI28" s="462">
        <v>0</v>
      </c>
      <c r="CJ28" s="462">
        <v>0</v>
      </c>
      <c r="CK28" s="462">
        <v>0</v>
      </c>
      <c r="CL28" s="462">
        <v>0</v>
      </c>
      <c r="CM28" s="462">
        <v>0</v>
      </c>
      <c r="CN28" s="462">
        <v>0</v>
      </c>
      <c r="CO28" s="462">
        <v>0</v>
      </c>
      <c r="CP28" s="462">
        <v>0</v>
      </c>
      <c r="CQ28" s="462">
        <v>2</v>
      </c>
      <c r="CR28" s="462">
        <v>0</v>
      </c>
      <c r="CS28" s="462">
        <v>0</v>
      </c>
      <c r="CT28" s="462">
        <v>1</v>
      </c>
      <c r="CU28" s="462">
        <v>2</v>
      </c>
      <c r="CV28" s="462">
        <v>0</v>
      </c>
      <c r="CW28" s="462">
        <v>0</v>
      </c>
      <c r="CX28" s="462">
        <v>0</v>
      </c>
      <c r="CY28" s="462">
        <v>0</v>
      </c>
      <c r="CZ28" s="462">
        <v>0</v>
      </c>
      <c r="DA28" s="462">
        <v>0</v>
      </c>
      <c r="DB28" s="462">
        <v>0</v>
      </c>
      <c r="DC28" s="462">
        <v>1</v>
      </c>
      <c r="DD28" s="462">
        <v>0</v>
      </c>
      <c r="DE28" s="462">
        <v>0</v>
      </c>
      <c r="DF28" s="462">
        <v>0</v>
      </c>
      <c r="DG28" s="462">
        <v>0</v>
      </c>
      <c r="DH28" s="462">
        <v>0</v>
      </c>
      <c r="DI28" s="462">
        <v>0</v>
      </c>
      <c r="DJ28" s="462">
        <v>0</v>
      </c>
      <c r="DK28" s="462">
        <v>0</v>
      </c>
      <c r="DL28" s="462">
        <v>0</v>
      </c>
      <c r="DM28" s="462">
        <v>0</v>
      </c>
      <c r="DN28" s="462">
        <v>0</v>
      </c>
      <c r="DO28" s="462">
        <v>0</v>
      </c>
      <c r="DP28" s="462">
        <v>0</v>
      </c>
      <c r="DQ28" s="462">
        <v>0</v>
      </c>
      <c r="DR28" s="462">
        <v>0</v>
      </c>
      <c r="DS28" s="462">
        <v>0</v>
      </c>
      <c r="DT28" s="462">
        <v>0</v>
      </c>
      <c r="DU28" s="462">
        <v>1</v>
      </c>
      <c r="DV28" s="462">
        <v>0</v>
      </c>
      <c r="DW28" s="462">
        <v>0</v>
      </c>
      <c r="DX28" s="462">
        <v>0</v>
      </c>
      <c r="DY28" s="462">
        <v>0</v>
      </c>
      <c r="DZ28" s="462">
        <v>3</v>
      </c>
      <c r="EA28" s="462">
        <v>0</v>
      </c>
      <c r="EB28" s="462">
        <v>0</v>
      </c>
      <c r="EC28" s="462">
        <v>0</v>
      </c>
      <c r="ED28" s="462">
        <v>0</v>
      </c>
      <c r="EE28" s="462">
        <v>0</v>
      </c>
      <c r="EF28" s="462">
        <v>0</v>
      </c>
      <c r="EG28" s="462">
        <v>0</v>
      </c>
      <c r="EH28" s="462">
        <v>0</v>
      </c>
      <c r="EI28" s="462">
        <v>0</v>
      </c>
      <c r="EJ28" s="462">
        <v>1</v>
      </c>
      <c r="EK28" s="462">
        <v>0</v>
      </c>
      <c r="EL28" s="462">
        <v>0</v>
      </c>
      <c r="EM28" s="462">
        <v>0</v>
      </c>
      <c r="EN28" s="462">
        <v>0</v>
      </c>
      <c r="EO28" s="462">
        <v>0</v>
      </c>
      <c r="EP28" s="462">
        <v>0</v>
      </c>
      <c r="EQ28" s="462">
        <v>0</v>
      </c>
      <c r="ER28" s="462">
        <v>0</v>
      </c>
      <c r="ES28" s="462">
        <v>0</v>
      </c>
      <c r="ET28" s="462">
        <v>0</v>
      </c>
      <c r="EU28" s="462">
        <v>0</v>
      </c>
      <c r="EV28" s="462">
        <v>4</v>
      </c>
      <c r="EW28" s="462">
        <v>0</v>
      </c>
      <c r="EX28" s="462">
        <v>0</v>
      </c>
      <c r="EY28" s="462">
        <v>0</v>
      </c>
      <c r="EZ28" s="462">
        <v>0</v>
      </c>
      <c r="FA28" s="462">
        <v>1</v>
      </c>
      <c r="FB28" s="462">
        <v>0</v>
      </c>
      <c r="FC28" s="462">
        <v>0</v>
      </c>
      <c r="FD28" s="462">
        <v>0</v>
      </c>
      <c r="FE28" s="462">
        <v>0</v>
      </c>
      <c r="FF28" s="462">
        <v>14</v>
      </c>
      <c r="FG28" s="462">
        <v>1</v>
      </c>
      <c r="FH28" s="462">
        <v>0</v>
      </c>
      <c r="FI28" s="462">
        <v>0</v>
      </c>
      <c r="FJ28" s="462">
        <v>0</v>
      </c>
      <c r="FK28" s="462">
        <v>0</v>
      </c>
      <c r="FL28" s="462">
        <v>0</v>
      </c>
      <c r="FM28" s="462">
        <v>11</v>
      </c>
      <c r="FN28" s="462">
        <v>0</v>
      </c>
      <c r="FO28" s="462">
        <v>0</v>
      </c>
      <c r="FP28" s="462">
        <v>0</v>
      </c>
      <c r="FQ28" s="462">
        <v>5</v>
      </c>
      <c r="FR28" s="462">
        <v>0</v>
      </c>
      <c r="FS28" s="462">
        <v>0</v>
      </c>
      <c r="FT28" s="462">
        <v>0</v>
      </c>
      <c r="FU28" s="462">
        <v>1</v>
      </c>
      <c r="FV28" s="462">
        <v>0</v>
      </c>
      <c r="FW28" s="462">
        <v>0</v>
      </c>
      <c r="FX28" s="462">
        <v>22</v>
      </c>
      <c r="FY28" s="462">
        <v>144</v>
      </c>
      <c r="FZ28" s="462">
        <v>0</v>
      </c>
      <c r="GA28" s="462">
        <v>67</v>
      </c>
      <c r="GB28" s="462">
        <v>5</v>
      </c>
      <c r="GC28" s="462">
        <v>0</v>
      </c>
      <c r="GD28" s="462">
        <v>0</v>
      </c>
      <c r="GE28" s="462">
        <v>0</v>
      </c>
      <c r="GF28" s="462">
        <v>0</v>
      </c>
      <c r="GG28" s="462">
        <v>0</v>
      </c>
      <c r="GH28" s="462">
        <v>0</v>
      </c>
      <c r="GI28" s="462">
        <v>0</v>
      </c>
      <c r="GJ28" s="462">
        <v>0</v>
      </c>
      <c r="GK28" s="462">
        <v>0</v>
      </c>
      <c r="GL28" s="462">
        <v>0</v>
      </c>
      <c r="GM28" s="462">
        <v>0</v>
      </c>
      <c r="GN28" s="462">
        <v>0</v>
      </c>
      <c r="GO28" s="462">
        <v>0</v>
      </c>
      <c r="GP28" s="462">
        <v>0</v>
      </c>
      <c r="GQ28" s="462">
        <v>3</v>
      </c>
      <c r="GR28" s="1"/>
    </row>
    <row r="29" spans="1:200" ht="13">
      <c r="A29" s="1" t="s">
        <v>71</v>
      </c>
      <c r="B29" s="1" t="s">
        <v>19</v>
      </c>
      <c r="C29" s="462">
        <v>1556</v>
      </c>
      <c r="D29" s="462">
        <v>0</v>
      </c>
      <c r="E29" s="462">
        <v>0</v>
      </c>
      <c r="F29" s="462">
        <v>0</v>
      </c>
      <c r="G29" s="462">
        <v>0</v>
      </c>
      <c r="H29" s="462">
        <v>0</v>
      </c>
      <c r="I29" s="462">
        <v>1</v>
      </c>
      <c r="J29" s="462">
        <v>58</v>
      </c>
      <c r="K29" s="462">
        <v>66</v>
      </c>
      <c r="L29" s="462">
        <v>0</v>
      </c>
      <c r="M29" s="462">
        <v>0</v>
      </c>
      <c r="N29" s="462">
        <v>439</v>
      </c>
      <c r="O29" s="462">
        <v>33</v>
      </c>
      <c r="P29" s="462">
        <v>37</v>
      </c>
      <c r="Q29" s="462">
        <v>0</v>
      </c>
      <c r="R29" s="462">
        <v>0</v>
      </c>
      <c r="S29" s="462">
        <v>0</v>
      </c>
      <c r="T29" s="462">
        <v>0</v>
      </c>
      <c r="U29" s="462">
        <v>0</v>
      </c>
      <c r="V29" s="462">
        <v>39</v>
      </c>
      <c r="W29" s="462">
        <v>7</v>
      </c>
      <c r="X29" s="462">
        <v>5</v>
      </c>
      <c r="Y29" s="462">
        <v>115</v>
      </c>
      <c r="Z29" s="462">
        <v>1</v>
      </c>
      <c r="AA29" s="462">
        <v>62</v>
      </c>
      <c r="AB29" s="462">
        <v>0</v>
      </c>
      <c r="AC29" s="462">
        <v>16</v>
      </c>
      <c r="AD29" s="462">
        <v>0</v>
      </c>
      <c r="AE29" s="462">
        <v>0</v>
      </c>
      <c r="AF29" s="462">
        <v>0</v>
      </c>
      <c r="AG29" s="462">
        <v>145</v>
      </c>
      <c r="AH29" s="462">
        <v>0</v>
      </c>
      <c r="AI29" s="462">
        <v>0</v>
      </c>
      <c r="AJ29" s="462">
        <v>407</v>
      </c>
      <c r="AK29" s="462">
        <v>0</v>
      </c>
      <c r="AL29" s="462">
        <v>39</v>
      </c>
      <c r="AM29" s="462">
        <v>0</v>
      </c>
      <c r="AN29" s="462">
        <v>3</v>
      </c>
      <c r="AO29" s="462">
        <v>0</v>
      </c>
      <c r="AP29" s="462">
        <v>1</v>
      </c>
      <c r="AQ29" s="462">
        <v>1</v>
      </c>
      <c r="AR29" s="462">
        <v>0</v>
      </c>
      <c r="AS29" s="462">
        <v>0</v>
      </c>
      <c r="AT29" s="462">
        <v>0</v>
      </c>
      <c r="AU29" s="462">
        <v>0</v>
      </c>
      <c r="AV29" s="462">
        <v>0</v>
      </c>
      <c r="AW29" s="462">
        <v>0</v>
      </c>
      <c r="AX29" s="462">
        <v>1</v>
      </c>
      <c r="AY29" s="462">
        <v>1</v>
      </c>
      <c r="AZ29" s="462">
        <v>5</v>
      </c>
      <c r="BA29" s="462">
        <v>5</v>
      </c>
      <c r="BB29" s="462">
        <v>0</v>
      </c>
      <c r="BC29" s="462">
        <v>0</v>
      </c>
      <c r="BD29" s="462">
        <v>0</v>
      </c>
      <c r="BE29" s="462">
        <v>0</v>
      </c>
      <c r="BF29" s="462">
        <v>0</v>
      </c>
      <c r="BG29" s="462">
        <v>0</v>
      </c>
      <c r="BH29" s="462">
        <v>0</v>
      </c>
      <c r="BI29" s="462">
        <v>0</v>
      </c>
      <c r="BJ29" s="462">
        <v>0</v>
      </c>
      <c r="BK29" s="462">
        <v>0</v>
      </c>
      <c r="BL29" s="462">
        <v>0</v>
      </c>
      <c r="BM29" s="462">
        <v>0</v>
      </c>
      <c r="BN29" s="462">
        <v>0</v>
      </c>
      <c r="BO29" s="462">
        <v>0</v>
      </c>
      <c r="BP29" s="462">
        <v>0</v>
      </c>
      <c r="BQ29" s="462">
        <v>0</v>
      </c>
      <c r="BR29" s="462">
        <v>0</v>
      </c>
      <c r="BS29" s="462">
        <v>0</v>
      </c>
      <c r="BT29" s="462">
        <v>0</v>
      </c>
      <c r="BU29" s="462">
        <v>0</v>
      </c>
      <c r="BV29" s="462">
        <v>0</v>
      </c>
      <c r="BW29" s="462">
        <v>1</v>
      </c>
      <c r="BX29" s="462">
        <v>0</v>
      </c>
      <c r="BY29" s="462">
        <v>0</v>
      </c>
      <c r="BZ29" s="462">
        <v>0</v>
      </c>
      <c r="CA29" s="462">
        <v>0</v>
      </c>
      <c r="CB29" s="462">
        <v>1</v>
      </c>
      <c r="CC29" s="462">
        <v>0</v>
      </c>
      <c r="CD29" s="462">
        <v>0</v>
      </c>
      <c r="CE29" s="462">
        <v>0</v>
      </c>
      <c r="CF29" s="462">
        <v>0</v>
      </c>
      <c r="CG29" s="462">
        <v>0</v>
      </c>
      <c r="CH29" s="462">
        <v>0</v>
      </c>
      <c r="CI29" s="462">
        <v>0</v>
      </c>
      <c r="CJ29" s="462">
        <v>0</v>
      </c>
      <c r="CK29" s="462">
        <v>0</v>
      </c>
      <c r="CL29" s="462">
        <v>0</v>
      </c>
      <c r="CM29" s="462">
        <v>0</v>
      </c>
      <c r="CN29" s="462">
        <v>0</v>
      </c>
      <c r="CO29" s="462">
        <v>0</v>
      </c>
      <c r="CP29" s="462">
        <v>0</v>
      </c>
      <c r="CQ29" s="462">
        <v>0</v>
      </c>
      <c r="CR29" s="462">
        <v>0</v>
      </c>
      <c r="CS29" s="462">
        <v>0</v>
      </c>
      <c r="CT29" s="462">
        <v>0</v>
      </c>
      <c r="CU29" s="462">
        <v>0</v>
      </c>
      <c r="CV29" s="462">
        <v>0</v>
      </c>
      <c r="CW29" s="462">
        <v>0</v>
      </c>
      <c r="CX29" s="462">
        <v>0</v>
      </c>
      <c r="CY29" s="462">
        <v>0</v>
      </c>
      <c r="CZ29" s="462">
        <v>0</v>
      </c>
      <c r="DA29" s="462">
        <v>0</v>
      </c>
      <c r="DB29" s="462">
        <v>0</v>
      </c>
      <c r="DC29" s="462">
        <v>0</v>
      </c>
      <c r="DD29" s="462">
        <v>0</v>
      </c>
      <c r="DE29" s="462">
        <v>0</v>
      </c>
      <c r="DF29" s="462">
        <v>0</v>
      </c>
      <c r="DG29" s="462">
        <v>0</v>
      </c>
      <c r="DH29" s="462">
        <v>0</v>
      </c>
      <c r="DI29" s="462">
        <v>0</v>
      </c>
      <c r="DJ29" s="462">
        <v>0</v>
      </c>
      <c r="DK29" s="462">
        <v>0</v>
      </c>
      <c r="DL29" s="462">
        <v>0</v>
      </c>
      <c r="DM29" s="462">
        <v>0</v>
      </c>
      <c r="DN29" s="462">
        <v>0</v>
      </c>
      <c r="DO29" s="462">
        <v>0</v>
      </c>
      <c r="DP29" s="462">
        <v>0</v>
      </c>
      <c r="DQ29" s="462">
        <v>0</v>
      </c>
      <c r="DR29" s="462">
        <v>0</v>
      </c>
      <c r="DS29" s="462">
        <v>0</v>
      </c>
      <c r="DT29" s="462">
        <v>0</v>
      </c>
      <c r="DU29" s="462">
        <v>0</v>
      </c>
      <c r="DV29" s="462">
        <v>0</v>
      </c>
      <c r="DW29" s="462">
        <v>0</v>
      </c>
      <c r="DX29" s="462">
        <v>0</v>
      </c>
      <c r="DY29" s="462">
        <v>0</v>
      </c>
      <c r="DZ29" s="462">
        <v>1</v>
      </c>
      <c r="EA29" s="462">
        <v>0</v>
      </c>
      <c r="EB29" s="462">
        <v>0</v>
      </c>
      <c r="EC29" s="462">
        <v>0</v>
      </c>
      <c r="ED29" s="462">
        <v>0</v>
      </c>
      <c r="EE29" s="462">
        <v>0</v>
      </c>
      <c r="EF29" s="462">
        <v>0</v>
      </c>
      <c r="EG29" s="462">
        <v>0</v>
      </c>
      <c r="EH29" s="462">
        <v>0</v>
      </c>
      <c r="EI29" s="462">
        <v>0</v>
      </c>
      <c r="EJ29" s="462">
        <v>0</v>
      </c>
      <c r="EK29" s="462">
        <v>0</v>
      </c>
      <c r="EL29" s="462">
        <v>0</v>
      </c>
      <c r="EM29" s="462">
        <v>0</v>
      </c>
      <c r="EN29" s="462">
        <v>0</v>
      </c>
      <c r="EO29" s="462">
        <v>0</v>
      </c>
      <c r="EP29" s="462">
        <v>0</v>
      </c>
      <c r="EQ29" s="462">
        <v>0</v>
      </c>
      <c r="ER29" s="462">
        <v>0</v>
      </c>
      <c r="ES29" s="462">
        <v>0</v>
      </c>
      <c r="ET29" s="462">
        <v>0</v>
      </c>
      <c r="EU29" s="462">
        <v>0</v>
      </c>
      <c r="EV29" s="462">
        <v>2</v>
      </c>
      <c r="EW29" s="462">
        <v>0</v>
      </c>
      <c r="EX29" s="462">
        <v>0</v>
      </c>
      <c r="EY29" s="462">
        <v>0</v>
      </c>
      <c r="EZ29" s="462">
        <v>0</v>
      </c>
      <c r="FA29" s="462">
        <v>1</v>
      </c>
      <c r="FB29" s="462">
        <v>0</v>
      </c>
      <c r="FC29" s="462">
        <v>0</v>
      </c>
      <c r="FD29" s="462">
        <v>0</v>
      </c>
      <c r="FE29" s="462">
        <v>0</v>
      </c>
      <c r="FF29" s="462">
        <v>0</v>
      </c>
      <c r="FG29" s="462">
        <v>0</v>
      </c>
      <c r="FH29" s="462">
        <v>0</v>
      </c>
      <c r="FI29" s="462">
        <v>0</v>
      </c>
      <c r="FJ29" s="462">
        <v>0</v>
      </c>
      <c r="FK29" s="462">
        <v>0</v>
      </c>
      <c r="FL29" s="462">
        <v>0</v>
      </c>
      <c r="FM29" s="462">
        <v>10</v>
      </c>
      <c r="FN29" s="462">
        <v>0</v>
      </c>
      <c r="FO29" s="462">
        <v>0</v>
      </c>
      <c r="FP29" s="462">
        <v>1</v>
      </c>
      <c r="FQ29" s="462">
        <v>0</v>
      </c>
      <c r="FR29" s="462">
        <v>0</v>
      </c>
      <c r="FS29" s="462">
        <v>0</v>
      </c>
      <c r="FT29" s="462">
        <v>0</v>
      </c>
      <c r="FU29" s="462">
        <v>1</v>
      </c>
      <c r="FV29" s="462">
        <v>0</v>
      </c>
      <c r="FW29" s="462">
        <v>0</v>
      </c>
      <c r="FX29" s="462">
        <v>0</v>
      </c>
      <c r="FY29" s="462">
        <v>26</v>
      </c>
      <c r="FZ29" s="462">
        <v>0</v>
      </c>
      <c r="GA29" s="462">
        <v>21</v>
      </c>
      <c r="GB29" s="462">
        <v>2</v>
      </c>
      <c r="GC29" s="462">
        <v>2</v>
      </c>
      <c r="GD29" s="462">
        <v>0</v>
      </c>
      <c r="GE29" s="462">
        <v>0</v>
      </c>
      <c r="GF29" s="462">
        <v>0</v>
      </c>
      <c r="GG29" s="462">
        <v>0</v>
      </c>
      <c r="GH29" s="462">
        <v>0</v>
      </c>
      <c r="GI29" s="462">
        <v>0</v>
      </c>
      <c r="GJ29" s="462">
        <v>0</v>
      </c>
      <c r="GK29" s="462">
        <v>0</v>
      </c>
      <c r="GL29" s="462">
        <v>0</v>
      </c>
      <c r="GM29" s="462">
        <v>0</v>
      </c>
      <c r="GN29" s="462">
        <v>0</v>
      </c>
      <c r="GO29" s="462">
        <v>0</v>
      </c>
      <c r="GP29" s="462">
        <v>0</v>
      </c>
      <c r="GQ29" s="462">
        <v>0</v>
      </c>
      <c r="GR29" s="1"/>
    </row>
    <row r="30" spans="1:200" ht="13">
      <c r="A30" s="1" t="s">
        <v>72</v>
      </c>
      <c r="B30" s="1" t="s">
        <v>20</v>
      </c>
      <c r="C30" s="462">
        <v>1975</v>
      </c>
      <c r="D30" s="462">
        <v>0</v>
      </c>
      <c r="E30" s="462">
        <v>0</v>
      </c>
      <c r="F30" s="462">
        <v>0</v>
      </c>
      <c r="G30" s="462">
        <v>0</v>
      </c>
      <c r="H30" s="462">
        <v>0</v>
      </c>
      <c r="I30" s="462">
        <v>0</v>
      </c>
      <c r="J30" s="462">
        <v>6</v>
      </c>
      <c r="K30" s="462">
        <v>265</v>
      </c>
      <c r="L30" s="462">
        <v>0</v>
      </c>
      <c r="M30" s="462">
        <v>0</v>
      </c>
      <c r="N30" s="462">
        <v>618</v>
      </c>
      <c r="O30" s="462">
        <v>31</v>
      </c>
      <c r="P30" s="462">
        <v>5</v>
      </c>
      <c r="Q30" s="462">
        <v>0</v>
      </c>
      <c r="R30" s="462">
        <v>0</v>
      </c>
      <c r="S30" s="462">
        <v>0</v>
      </c>
      <c r="T30" s="462">
        <v>0</v>
      </c>
      <c r="U30" s="462">
        <v>1</v>
      </c>
      <c r="V30" s="462">
        <v>24</v>
      </c>
      <c r="W30" s="462">
        <v>16</v>
      </c>
      <c r="X30" s="462">
        <v>16</v>
      </c>
      <c r="Y30" s="462">
        <v>195</v>
      </c>
      <c r="Z30" s="462">
        <v>1</v>
      </c>
      <c r="AA30" s="462">
        <v>116</v>
      </c>
      <c r="AB30" s="462">
        <v>0</v>
      </c>
      <c r="AC30" s="462">
        <v>5</v>
      </c>
      <c r="AD30" s="462">
        <v>0</v>
      </c>
      <c r="AE30" s="462">
        <v>0</v>
      </c>
      <c r="AF30" s="462">
        <v>0</v>
      </c>
      <c r="AG30" s="462">
        <v>55</v>
      </c>
      <c r="AH30" s="462">
        <v>0</v>
      </c>
      <c r="AI30" s="462">
        <v>0</v>
      </c>
      <c r="AJ30" s="462">
        <v>299</v>
      </c>
      <c r="AK30" s="462">
        <v>5</v>
      </c>
      <c r="AL30" s="462">
        <v>143</v>
      </c>
      <c r="AM30" s="462">
        <v>0</v>
      </c>
      <c r="AN30" s="462">
        <v>1</v>
      </c>
      <c r="AO30" s="462">
        <v>0</v>
      </c>
      <c r="AP30" s="462">
        <v>0</v>
      </c>
      <c r="AQ30" s="462">
        <v>0</v>
      </c>
      <c r="AR30" s="462">
        <v>0</v>
      </c>
      <c r="AS30" s="462">
        <v>1</v>
      </c>
      <c r="AT30" s="462">
        <v>0</v>
      </c>
      <c r="AU30" s="462">
        <v>0</v>
      </c>
      <c r="AV30" s="462">
        <v>0</v>
      </c>
      <c r="AW30" s="462">
        <v>0</v>
      </c>
      <c r="AX30" s="462">
        <v>4</v>
      </c>
      <c r="AY30" s="462">
        <v>6</v>
      </c>
      <c r="AZ30" s="462">
        <v>0</v>
      </c>
      <c r="BA30" s="462">
        <v>22</v>
      </c>
      <c r="BB30" s="462">
        <v>0</v>
      </c>
      <c r="BC30" s="462">
        <v>0</v>
      </c>
      <c r="BD30" s="462">
        <v>0</v>
      </c>
      <c r="BE30" s="462">
        <v>0</v>
      </c>
      <c r="BF30" s="462">
        <v>0</v>
      </c>
      <c r="BG30" s="462">
        <v>0</v>
      </c>
      <c r="BH30" s="462">
        <v>0</v>
      </c>
      <c r="BI30" s="462">
        <v>0</v>
      </c>
      <c r="BJ30" s="462">
        <v>0</v>
      </c>
      <c r="BK30" s="462">
        <v>0</v>
      </c>
      <c r="BL30" s="462">
        <v>0</v>
      </c>
      <c r="BM30" s="462">
        <v>1</v>
      </c>
      <c r="BN30" s="462">
        <v>2</v>
      </c>
      <c r="BO30" s="462">
        <v>1</v>
      </c>
      <c r="BP30" s="462">
        <v>0</v>
      </c>
      <c r="BQ30" s="462">
        <v>0</v>
      </c>
      <c r="BR30" s="462">
        <v>0</v>
      </c>
      <c r="BS30" s="462">
        <v>0</v>
      </c>
      <c r="BT30" s="462">
        <v>0</v>
      </c>
      <c r="BU30" s="462">
        <v>0</v>
      </c>
      <c r="BV30" s="462">
        <v>1</v>
      </c>
      <c r="BW30" s="462">
        <v>6</v>
      </c>
      <c r="BX30" s="462">
        <v>0</v>
      </c>
      <c r="BY30" s="462">
        <v>0</v>
      </c>
      <c r="BZ30" s="462">
        <v>0</v>
      </c>
      <c r="CA30" s="462">
        <v>0</v>
      </c>
      <c r="CB30" s="462">
        <v>4</v>
      </c>
      <c r="CC30" s="462">
        <v>0</v>
      </c>
      <c r="CD30" s="462">
        <v>1</v>
      </c>
      <c r="CE30" s="462">
        <v>2</v>
      </c>
      <c r="CF30" s="462">
        <v>0</v>
      </c>
      <c r="CG30" s="462">
        <v>0</v>
      </c>
      <c r="CH30" s="462">
        <v>1</v>
      </c>
      <c r="CI30" s="462">
        <v>0</v>
      </c>
      <c r="CJ30" s="462">
        <v>0</v>
      </c>
      <c r="CK30" s="462">
        <v>0</v>
      </c>
      <c r="CL30" s="462">
        <v>0</v>
      </c>
      <c r="CM30" s="462">
        <v>0</v>
      </c>
      <c r="CN30" s="462">
        <v>0</v>
      </c>
      <c r="CO30" s="462">
        <v>1</v>
      </c>
      <c r="CP30" s="462">
        <v>0</v>
      </c>
      <c r="CQ30" s="462">
        <v>4</v>
      </c>
      <c r="CR30" s="462">
        <v>0</v>
      </c>
      <c r="CS30" s="462">
        <v>0</v>
      </c>
      <c r="CT30" s="462">
        <v>0</v>
      </c>
      <c r="CU30" s="462">
        <v>1</v>
      </c>
      <c r="CV30" s="462">
        <v>0</v>
      </c>
      <c r="CW30" s="462">
        <v>1</v>
      </c>
      <c r="CX30" s="462">
        <v>0</v>
      </c>
      <c r="CY30" s="462">
        <v>1</v>
      </c>
      <c r="CZ30" s="462">
        <v>0</v>
      </c>
      <c r="DA30" s="462">
        <v>0</v>
      </c>
      <c r="DB30" s="462">
        <v>0</v>
      </c>
      <c r="DC30" s="462">
        <v>0</v>
      </c>
      <c r="DD30" s="462">
        <v>0</v>
      </c>
      <c r="DE30" s="462">
        <v>0</v>
      </c>
      <c r="DF30" s="462">
        <v>0</v>
      </c>
      <c r="DG30" s="462">
        <v>0</v>
      </c>
      <c r="DH30" s="462">
        <v>0</v>
      </c>
      <c r="DI30" s="462">
        <v>0</v>
      </c>
      <c r="DJ30" s="462">
        <v>0</v>
      </c>
      <c r="DK30" s="462">
        <v>0</v>
      </c>
      <c r="DL30" s="462">
        <v>0</v>
      </c>
      <c r="DM30" s="462">
        <v>0</v>
      </c>
      <c r="DN30" s="462">
        <v>0</v>
      </c>
      <c r="DO30" s="462">
        <v>0</v>
      </c>
      <c r="DP30" s="462">
        <v>0</v>
      </c>
      <c r="DQ30" s="462">
        <v>1</v>
      </c>
      <c r="DR30" s="462">
        <v>0</v>
      </c>
      <c r="DS30" s="462">
        <v>1</v>
      </c>
      <c r="DT30" s="462">
        <v>0</v>
      </c>
      <c r="DU30" s="462">
        <v>1</v>
      </c>
      <c r="DV30" s="462">
        <v>0</v>
      </c>
      <c r="DW30" s="462">
        <v>0</v>
      </c>
      <c r="DX30" s="462">
        <v>0</v>
      </c>
      <c r="DY30" s="462">
        <v>1</v>
      </c>
      <c r="DZ30" s="462">
        <v>1</v>
      </c>
      <c r="EA30" s="462">
        <v>0</v>
      </c>
      <c r="EB30" s="462">
        <v>0</v>
      </c>
      <c r="EC30" s="462">
        <v>0</v>
      </c>
      <c r="ED30" s="462">
        <v>0</v>
      </c>
      <c r="EE30" s="462">
        <v>0</v>
      </c>
      <c r="EF30" s="462">
        <v>0</v>
      </c>
      <c r="EG30" s="462">
        <v>0</v>
      </c>
      <c r="EH30" s="462">
        <v>0</v>
      </c>
      <c r="EI30" s="462">
        <v>0</v>
      </c>
      <c r="EJ30" s="462">
        <v>2</v>
      </c>
      <c r="EK30" s="462">
        <v>0</v>
      </c>
      <c r="EL30" s="462">
        <v>0</v>
      </c>
      <c r="EM30" s="462">
        <v>0</v>
      </c>
      <c r="EN30" s="462">
        <v>0</v>
      </c>
      <c r="EO30" s="462">
        <v>1</v>
      </c>
      <c r="EP30" s="462">
        <v>0</v>
      </c>
      <c r="EQ30" s="462">
        <v>0</v>
      </c>
      <c r="ER30" s="462">
        <v>0</v>
      </c>
      <c r="ES30" s="462">
        <v>0</v>
      </c>
      <c r="ET30" s="462">
        <v>0</v>
      </c>
      <c r="EU30" s="462">
        <v>0</v>
      </c>
      <c r="EV30" s="462">
        <v>5</v>
      </c>
      <c r="EW30" s="462">
        <v>0</v>
      </c>
      <c r="EX30" s="462">
        <v>0</v>
      </c>
      <c r="EY30" s="462">
        <v>0</v>
      </c>
      <c r="EZ30" s="462">
        <v>0</v>
      </c>
      <c r="FA30" s="462">
        <v>0</v>
      </c>
      <c r="FB30" s="462">
        <v>0</v>
      </c>
      <c r="FC30" s="462">
        <v>0</v>
      </c>
      <c r="FD30" s="462">
        <v>0</v>
      </c>
      <c r="FE30" s="462">
        <v>0</v>
      </c>
      <c r="FF30" s="462">
        <v>0</v>
      </c>
      <c r="FG30" s="462">
        <v>2</v>
      </c>
      <c r="FH30" s="462">
        <v>0</v>
      </c>
      <c r="FI30" s="462">
        <v>0</v>
      </c>
      <c r="FJ30" s="462">
        <v>0</v>
      </c>
      <c r="FK30" s="462">
        <v>0</v>
      </c>
      <c r="FL30" s="462">
        <v>0</v>
      </c>
      <c r="FM30" s="462">
        <v>61</v>
      </c>
      <c r="FN30" s="462">
        <v>0</v>
      </c>
      <c r="FO30" s="462">
        <v>0</v>
      </c>
      <c r="FP30" s="462">
        <v>1</v>
      </c>
      <c r="FQ30" s="462">
        <v>1</v>
      </c>
      <c r="FR30" s="462">
        <v>0</v>
      </c>
      <c r="FS30" s="462">
        <v>0</v>
      </c>
      <c r="FT30" s="462">
        <v>0</v>
      </c>
      <c r="FU30" s="462">
        <v>1</v>
      </c>
      <c r="FV30" s="462">
        <v>0</v>
      </c>
      <c r="FW30" s="462">
        <v>0</v>
      </c>
      <c r="FX30" s="462">
        <v>3</v>
      </c>
      <c r="FY30" s="462">
        <v>17</v>
      </c>
      <c r="FZ30" s="462">
        <v>0</v>
      </c>
      <c r="GA30" s="462">
        <v>3</v>
      </c>
      <c r="GB30" s="462">
        <v>0</v>
      </c>
      <c r="GC30" s="462">
        <v>7</v>
      </c>
      <c r="GD30" s="462">
        <v>0</v>
      </c>
      <c r="GE30" s="462">
        <v>0</v>
      </c>
      <c r="GF30" s="462">
        <v>0</v>
      </c>
      <c r="GG30" s="462">
        <v>0</v>
      </c>
      <c r="GH30" s="462">
        <v>0</v>
      </c>
      <c r="GI30" s="462">
        <v>0</v>
      </c>
      <c r="GJ30" s="462">
        <v>4</v>
      </c>
      <c r="GK30" s="462">
        <v>0</v>
      </c>
      <c r="GL30" s="462">
        <v>0</v>
      </c>
      <c r="GM30" s="462">
        <v>0</v>
      </c>
      <c r="GN30" s="462">
        <v>0</v>
      </c>
      <c r="GO30" s="462">
        <v>0</v>
      </c>
      <c r="GP30" s="462">
        <v>0</v>
      </c>
      <c r="GQ30" s="462">
        <v>0</v>
      </c>
      <c r="GR30" s="1"/>
    </row>
    <row r="31" spans="1:200" ht="13">
      <c r="A31" s="1" t="s">
        <v>73</v>
      </c>
      <c r="B31" s="1" t="s">
        <v>21</v>
      </c>
      <c r="C31" s="462">
        <v>1555</v>
      </c>
      <c r="D31" s="462">
        <v>0</v>
      </c>
      <c r="E31" s="462">
        <v>0</v>
      </c>
      <c r="F31" s="462">
        <v>2</v>
      </c>
      <c r="G31" s="462">
        <v>0</v>
      </c>
      <c r="H31" s="462">
        <v>0</v>
      </c>
      <c r="I31" s="462">
        <v>1</v>
      </c>
      <c r="J31" s="462">
        <v>18</v>
      </c>
      <c r="K31" s="462">
        <v>113</v>
      </c>
      <c r="L31" s="462">
        <v>0</v>
      </c>
      <c r="M31" s="462">
        <v>0</v>
      </c>
      <c r="N31" s="462">
        <v>94</v>
      </c>
      <c r="O31" s="462">
        <v>3</v>
      </c>
      <c r="P31" s="462">
        <v>4</v>
      </c>
      <c r="Q31" s="462">
        <v>0</v>
      </c>
      <c r="R31" s="462">
        <v>0</v>
      </c>
      <c r="S31" s="462">
        <v>0</v>
      </c>
      <c r="T31" s="462">
        <v>19</v>
      </c>
      <c r="U31" s="462">
        <v>0</v>
      </c>
      <c r="V31" s="462">
        <v>5</v>
      </c>
      <c r="W31" s="462">
        <v>7</v>
      </c>
      <c r="X31" s="462">
        <v>18</v>
      </c>
      <c r="Y31" s="462">
        <v>64</v>
      </c>
      <c r="Z31" s="462">
        <v>0</v>
      </c>
      <c r="AA31" s="462">
        <v>18</v>
      </c>
      <c r="AB31" s="462">
        <v>0</v>
      </c>
      <c r="AC31" s="462">
        <v>6</v>
      </c>
      <c r="AD31" s="462">
        <v>0</v>
      </c>
      <c r="AE31" s="462">
        <v>0</v>
      </c>
      <c r="AF31" s="462">
        <v>0</v>
      </c>
      <c r="AG31" s="462">
        <v>71</v>
      </c>
      <c r="AH31" s="462">
        <v>0</v>
      </c>
      <c r="AI31" s="462">
        <v>0</v>
      </c>
      <c r="AJ31" s="462">
        <v>864</v>
      </c>
      <c r="AK31" s="462">
        <v>0</v>
      </c>
      <c r="AL31" s="462">
        <v>97</v>
      </c>
      <c r="AM31" s="462">
        <v>0</v>
      </c>
      <c r="AN31" s="462">
        <v>1</v>
      </c>
      <c r="AO31" s="462">
        <v>0</v>
      </c>
      <c r="AP31" s="462">
        <v>3</v>
      </c>
      <c r="AQ31" s="462">
        <v>2</v>
      </c>
      <c r="AR31" s="462">
        <v>0</v>
      </c>
      <c r="AS31" s="462">
        <v>0</v>
      </c>
      <c r="AT31" s="462">
        <v>0</v>
      </c>
      <c r="AU31" s="462">
        <v>0</v>
      </c>
      <c r="AV31" s="462">
        <v>0</v>
      </c>
      <c r="AW31" s="462">
        <v>0</v>
      </c>
      <c r="AX31" s="462">
        <v>0</v>
      </c>
      <c r="AY31" s="462">
        <v>0</v>
      </c>
      <c r="AZ31" s="462">
        <v>0</v>
      </c>
      <c r="BA31" s="462">
        <v>3</v>
      </c>
      <c r="BB31" s="462">
        <v>0</v>
      </c>
      <c r="BC31" s="462">
        <v>0</v>
      </c>
      <c r="BD31" s="462">
        <v>0</v>
      </c>
      <c r="BE31" s="462">
        <v>0</v>
      </c>
      <c r="BF31" s="462">
        <v>0</v>
      </c>
      <c r="BG31" s="462">
        <v>0</v>
      </c>
      <c r="BH31" s="462">
        <v>0</v>
      </c>
      <c r="BI31" s="462">
        <v>0</v>
      </c>
      <c r="BJ31" s="462">
        <v>0</v>
      </c>
      <c r="BK31" s="462">
        <v>0</v>
      </c>
      <c r="BL31" s="462">
        <v>0</v>
      </c>
      <c r="BM31" s="462">
        <v>0</v>
      </c>
      <c r="BN31" s="462">
        <v>0</v>
      </c>
      <c r="BO31" s="462">
        <v>0</v>
      </c>
      <c r="BP31" s="462">
        <v>0</v>
      </c>
      <c r="BQ31" s="462">
        <v>0</v>
      </c>
      <c r="BR31" s="462">
        <v>0</v>
      </c>
      <c r="BS31" s="462">
        <v>0</v>
      </c>
      <c r="BT31" s="462">
        <v>0</v>
      </c>
      <c r="BU31" s="462">
        <v>0</v>
      </c>
      <c r="BV31" s="462">
        <v>0</v>
      </c>
      <c r="BW31" s="462">
        <v>1</v>
      </c>
      <c r="BX31" s="462">
        <v>0</v>
      </c>
      <c r="BY31" s="462">
        <v>0</v>
      </c>
      <c r="BZ31" s="462">
        <v>0</v>
      </c>
      <c r="CA31" s="462">
        <v>0</v>
      </c>
      <c r="CB31" s="462">
        <v>0</v>
      </c>
      <c r="CC31" s="462">
        <v>0</v>
      </c>
      <c r="CD31" s="462">
        <v>0</v>
      </c>
      <c r="CE31" s="462">
        <v>0</v>
      </c>
      <c r="CF31" s="462">
        <v>1</v>
      </c>
      <c r="CG31" s="462">
        <v>0</v>
      </c>
      <c r="CH31" s="462">
        <v>0</v>
      </c>
      <c r="CI31" s="462">
        <v>0</v>
      </c>
      <c r="CJ31" s="462">
        <v>0</v>
      </c>
      <c r="CK31" s="462">
        <v>0</v>
      </c>
      <c r="CL31" s="462">
        <v>0</v>
      </c>
      <c r="CM31" s="462">
        <v>0</v>
      </c>
      <c r="CN31" s="462">
        <v>0</v>
      </c>
      <c r="CO31" s="462">
        <v>0</v>
      </c>
      <c r="CP31" s="462">
        <v>0</v>
      </c>
      <c r="CQ31" s="462">
        <v>0</v>
      </c>
      <c r="CR31" s="462">
        <v>0</v>
      </c>
      <c r="CS31" s="462">
        <v>0</v>
      </c>
      <c r="CT31" s="462">
        <v>0</v>
      </c>
      <c r="CU31" s="462">
        <v>4</v>
      </c>
      <c r="CV31" s="462">
        <v>0</v>
      </c>
      <c r="CW31" s="462">
        <v>0</v>
      </c>
      <c r="CX31" s="462">
        <v>0</v>
      </c>
      <c r="CY31" s="462">
        <v>0</v>
      </c>
      <c r="CZ31" s="462">
        <v>0</v>
      </c>
      <c r="DA31" s="462">
        <v>0</v>
      </c>
      <c r="DB31" s="462">
        <v>0</v>
      </c>
      <c r="DC31" s="462">
        <v>0</v>
      </c>
      <c r="DD31" s="462">
        <v>0</v>
      </c>
      <c r="DE31" s="462">
        <v>0</v>
      </c>
      <c r="DF31" s="462">
        <v>0</v>
      </c>
      <c r="DG31" s="462">
        <v>0</v>
      </c>
      <c r="DH31" s="462">
        <v>0</v>
      </c>
      <c r="DI31" s="462">
        <v>0</v>
      </c>
      <c r="DJ31" s="462">
        <v>0</v>
      </c>
      <c r="DK31" s="462">
        <v>0</v>
      </c>
      <c r="DL31" s="462">
        <v>0</v>
      </c>
      <c r="DM31" s="462">
        <v>0</v>
      </c>
      <c r="DN31" s="462">
        <v>0</v>
      </c>
      <c r="DO31" s="462">
        <v>0</v>
      </c>
      <c r="DP31" s="462">
        <v>0</v>
      </c>
      <c r="DQ31" s="462">
        <v>0</v>
      </c>
      <c r="DR31" s="462">
        <v>0</v>
      </c>
      <c r="DS31" s="462">
        <v>0</v>
      </c>
      <c r="DT31" s="462">
        <v>0</v>
      </c>
      <c r="DU31" s="462">
        <v>0</v>
      </c>
      <c r="DV31" s="462">
        <v>0</v>
      </c>
      <c r="DW31" s="462">
        <v>0</v>
      </c>
      <c r="DX31" s="462">
        <v>0</v>
      </c>
      <c r="DY31" s="462">
        <v>0</v>
      </c>
      <c r="DZ31" s="462">
        <v>1</v>
      </c>
      <c r="EA31" s="462">
        <v>0</v>
      </c>
      <c r="EB31" s="462">
        <v>0</v>
      </c>
      <c r="EC31" s="462">
        <v>0</v>
      </c>
      <c r="ED31" s="462">
        <v>0</v>
      </c>
      <c r="EE31" s="462">
        <v>0</v>
      </c>
      <c r="EF31" s="462">
        <v>0</v>
      </c>
      <c r="EG31" s="462">
        <v>0</v>
      </c>
      <c r="EH31" s="462">
        <v>0</v>
      </c>
      <c r="EI31" s="462">
        <v>0</v>
      </c>
      <c r="EJ31" s="462">
        <v>0</v>
      </c>
      <c r="EK31" s="462">
        <v>0</v>
      </c>
      <c r="EL31" s="462">
        <v>0</v>
      </c>
      <c r="EM31" s="462">
        <v>0</v>
      </c>
      <c r="EN31" s="462">
        <v>0</v>
      </c>
      <c r="EO31" s="462">
        <v>0</v>
      </c>
      <c r="EP31" s="462">
        <v>0</v>
      </c>
      <c r="EQ31" s="462">
        <v>0</v>
      </c>
      <c r="ER31" s="462">
        <v>0</v>
      </c>
      <c r="ES31" s="462">
        <v>0</v>
      </c>
      <c r="ET31" s="462">
        <v>0</v>
      </c>
      <c r="EU31" s="462">
        <v>0</v>
      </c>
      <c r="EV31" s="462">
        <v>5</v>
      </c>
      <c r="EW31" s="462">
        <v>0</v>
      </c>
      <c r="EX31" s="462">
        <v>0</v>
      </c>
      <c r="EY31" s="462">
        <v>0</v>
      </c>
      <c r="EZ31" s="462">
        <v>0</v>
      </c>
      <c r="FA31" s="462">
        <v>1</v>
      </c>
      <c r="FB31" s="462">
        <v>0</v>
      </c>
      <c r="FC31" s="462">
        <v>0</v>
      </c>
      <c r="FD31" s="462">
        <v>0</v>
      </c>
      <c r="FE31" s="462">
        <v>0</v>
      </c>
      <c r="FF31" s="462">
        <v>0</v>
      </c>
      <c r="FG31" s="462">
        <v>0</v>
      </c>
      <c r="FH31" s="462">
        <v>0</v>
      </c>
      <c r="FI31" s="462">
        <v>0</v>
      </c>
      <c r="FJ31" s="462">
        <v>0</v>
      </c>
      <c r="FK31" s="462">
        <v>0</v>
      </c>
      <c r="FL31" s="462">
        <v>0</v>
      </c>
      <c r="FM31" s="462">
        <v>10</v>
      </c>
      <c r="FN31" s="462">
        <v>0</v>
      </c>
      <c r="FO31" s="462">
        <v>0</v>
      </c>
      <c r="FP31" s="462">
        <v>0</v>
      </c>
      <c r="FQ31" s="462">
        <v>0</v>
      </c>
      <c r="FR31" s="462">
        <v>0</v>
      </c>
      <c r="FS31" s="462">
        <v>0</v>
      </c>
      <c r="FT31" s="462">
        <v>0</v>
      </c>
      <c r="FU31" s="462">
        <v>0</v>
      </c>
      <c r="FV31" s="462">
        <v>0</v>
      </c>
      <c r="FW31" s="462">
        <v>0</v>
      </c>
      <c r="FX31" s="462">
        <v>0</v>
      </c>
      <c r="FY31" s="462">
        <v>88</v>
      </c>
      <c r="FZ31" s="462">
        <v>0</v>
      </c>
      <c r="GA31" s="462">
        <v>27</v>
      </c>
      <c r="GB31" s="462">
        <v>0</v>
      </c>
      <c r="GC31" s="462">
        <v>3</v>
      </c>
      <c r="GD31" s="462">
        <v>0</v>
      </c>
      <c r="GE31" s="462">
        <v>0</v>
      </c>
      <c r="GF31" s="462">
        <v>0</v>
      </c>
      <c r="GG31" s="462">
        <v>0</v>
      </c>
      <c r="GH31" s="462">
        <v>0</v>
      </c>
      <c r="GI31" s="462">
        <v>0</v>
      </c>
      <c r="GJ31" s="462">
        <v>0</v>
      </c>
      <c r="GK31" s="462">
        <v>0</v>
      </c>
      <c r="GL31" s="462">
        <v>0</v>
      </c>
      <c r="GM31" s="462">
        <v>0</v>
      </c>
      <c r="GN31" s="462">
        <v>0</v>
      </c>
      <c r="GO31" s="462">
        <v>0</v>
      </c>
      <c r="GP31" s="462">
        <v>0</v>
      </c>
      <c r="GQ31" s="462">
        <v>1</v>
      </c>
      <c r="GR31" s="1"/>
    </row>
    <row r="32" spans="1:200" ht="13">
      <c r="A32" s="1" t="s">
        <v>74</v>
      </c>
      <c r="B32" s="1" t="s">
        <v>22</v>
      </c>
      <c r="C32" s="462">
        <v>1518</v>
      </c>
      <c r="D32" s="462">
        <v>0</v>
      </c>
      <c r="E32" s="462">
        <v>0</v>
      </c>
      <c r="F32" s="462">
        <v>0</v>
      </c>
      <c r="G32" s="462">
        <v>0</v>
      </c>
      <c r="H32" s="462">
        <v>0</v>
      </c>
      <c r="I32" s="462">
        <v>0</v>
      </c>
      <c r="J32" s="462">
        <v>8</v>
      </c>
      <c r="K32" s="462">
        <v>97</v>
      </c>
      <c r="L32" s="462">
        <v>0</v>
      </c>
      <c r="M32" s="462">
        <v>0</v>
      </c>
      <c r="N32" s="462">
        <v>339</v>
      </c>
      <c r="O32" s="462">
        <v>13</v>
      </c>
      <c r="P32" s="462">
        <v>1</v>
      </c>
      <c r="Q32" s="462">
        <v>0</v>
      </c>
      <c r="R32" s="462">
        <v>0</v>
      </c>
      <c r="S32" s="462">
        <v>0</v>
      </c>
      <c r="T32" s="462">
        <v>8</v>
      </c>
      <c r="U32" s="462">
        <v>1</v>
      </c>
      <c r="V32" s="462">
        <v>14</v>
      </c>
      <c r="W32" s="462">
        <v>21</v>
      </c>
      <c r="X32" s="462">
        <v>28</v>
      </c>
      <c r="Y32" s="462">
        <v>251</v>
      </c>
      <c r="Z32" s="462">
        <v>0</v>
      </c>
      <c r="AA32" s="462">
        <v>63</v>
      </c>
      <c r="AB32" s="462">
        <v>0</v>
      </c>
      <c r="AC32" s="462">
        <v>9</v>
      </c>
      <c r="AD32" s="462">
        <v>0</v>
      </c>
      <c r="AE32" s="462">
        <v>4</v>
      </c>
      <c r="AF32" s="462">
        <v>0</v>
      </c>
      <c r="AG32" s="462">
        <v>90</v>
      </c>
      <c r="AH32" s="462">
        <v>0</v>
      </c>
      <c r="AI32" s="462">
        <v>0</v>
      </c>
      <c r="AJ32" s="462">
        <v>345</v>
      </c>
      <c r="AK32" s="462">
        <v>7</v>
      </c>
      <c r="AL32" s="462">
        <v>79</v>
      </c>
      <c r="AM32" s="462">
        <v>0</v>
      </c>
      <c r="AN32" s="462">
        <v>4</v>
      </c>
      <c r="AO32" s="462">
        <v>0</v>
      </c>
      <c r="AP32" s="462">
        <v>0</v>
      </c>
      <c r="AQ32" s="462">
        <v>0</v>
      </c>
      <c r="AR32" s="462">
        <v>0</v>
      </c>
      <c r="AS32" s="462">
        <v>0</v>
      </c>
      <c r="AT32" s="462">
        <v>1</v>
      </c>
      <c r="AU32" s="462">
        <v>0</v>
      </c>
      <c r="AV32" s="462">
        <v>0</v>
      </c>
      <c r="AW32" s="462">
        <v>0</v>
      </c>
      <c r="AX32" s="462">
        <v>2</v>
      </c>
      <c r="AY32" s="462">
        <v>2</v>
      </c>
      <c r="AZ32" s="462">
        <v>0</v>
      </c>
      <c r="BA32" s="462">
        <v>10</v>
      </c>
      <c r="BB32" s="462">
        <v>0</v>
      </c>
      <c r="BC32" s="462">
        <v>0</v>
      </c>
      <c r="BD32" s="462">
        <v>0</v>
      </c>
      <c r="BE32" s="462">
        <v>0</v>
      </c>
      <c r="BF32" s="462">
        <v>0</v>
      </c>
      <c r="BG32" s="462">
        <v>0</v>
      </c>
      <c r="BH32" s="462">
        <v>0</v>
      </c>
      <c r="BI32" s="462">
        <v>0</v>
      </c>
      <c r="BJ32" s="462">
        <v>0</v>
      </c>
      <c r="BK32" s="462">
        <v>0</v>
      </c>
      <c r="BL32" s="462">
        <v>0</v>
      </c>
      <c r="BM32" s="462">
        <v>1</v>
      </c>
      <c r="BN32" s="462">
        <v>2</v>
      </c>
      <c r="BO32" s="462">
        <v>3</v>
      </c>
      <c r="BP32" s="462">
        <v>0</v>
      </c>
      <c r="BQ32" s="462">
        <v>0</v>
      </c>
      <c r="BR32" s="462">
        <v>0</v>
      </c>
      <c r="BS32" s="462">
        <v>0</v>
      </c>
      <c r="BT32" s="462">
        <v>0</v>
      </c>
      <c r="BU32" s="462">
        <v>0</v>
      </c>
      <c r="BV32" s="462">
        <v>0</v>
      </c>
      <c r="BW32" s="462">
        <v>3</v>
      </c>
      <c r="BX32" s="462">
        <v>0</v>
      </c>
      <c r="BY32" s="462">
        <v>0</v>
      </c>
      <c r="BZ32" s="462">
        <v>1</v>
      </c>
      <c r="CA32" s="462">
        <v>0</v>
      </c>
      <c r="CB32" s="462">
        <v>7</v>
      </c>
      <c r="CC32" s="462">
        <v>0</v>
      </c>
      <c r="CD32" s="462">
        <v>0</v>
      </c>
      <c r="CE32" s="462">
        <v>0</v>
      </c>
      <c r="CF32" s="462">
        <v>1</v>
      </c>
      <c r="CG32" s="462">
        <v>0</v>
      </c>
      <c r="CH32" s="462">
        <v>0</v>
      </c>
      <c r="CI32" s="462">
        <v>0</v>
      </c>
      <c r="CJ32" s="462">
        <v>0</v>
      </c>
      <c r="CK32" s="462">
        <v>0</v>
      </c>
      <c r="CL32" s="462">
        <v>0</v>
      </c>
      <c r="CM32" s="462">
        <v>0</v>
      </c>
      <c r="CN32" s="462">
        <v>0</v>
      </c>
      <c r="CO32" s="462">
        <v>0</v>
      </c>
      <c r="CP32" s="462">
        <v>0</v>
      </c>
      <c r="CQ32" s="462">
        <v>3</v>
      </c>
      <c r="CR32" s="462">
        <v>0</v>
      </c>
      <c r="CS32" s="462">
        <v>0</v>
      </c>
      <c r="CT32" s="462">
        <v>1</v>
      </c>
      <c r="CU32" s="462">
        <v>0</v>
      </c>
      <c r="CV32" s="462">
        <v>0</v>
      </c>
      <c r="CW32" s="462">
        <v>0</v>
      </c>
      <c r="CX32" s="462">
        <v>0</v>
      </c>
      <c r="CY32" s="462">
        <v>0</v>
      </c>
      <c r="CZ32" s="462">
        <v>0</v>
      </c>
      <c r="DA32" s="462">
        <v>0</v>
      </c>
      <c r="DB32" s="462">
        <v>0</v>
      </c>
      <c r="DC32" s="462">
        <v>0</v>
      </c>
      <c r="DD32" s="462">
        <v>0</v>
      </c>
      <c r="DE32" s="462">
        <v>0</v>
      </c>
      <c r="DF32" s="462">
        <v>0</v>
      </c>
      <c r="DG32" s="462">
        <v>0</v>
      </c>
      <c r="DH32" s="462">
        <v>0</v>
      </c>
      <c r="DI32" s="462">
        <v>0</v>
      </c>
      <c r="DJ32" s="462">
        <v>0</v>
      </c>
      <c r="DK32" s="462">
        <v>0</v>
      </c>
      <c r="DL32" s="462">
        <v>0</v>
      </c>
      <c r="DM32" s="462">
        <v>0</v>
      </c>
      <c r="DN32" s="462">
        <v>0</v>
      </c>
      <c r="DO32" s="462">
        <v>0</v>
      </c>
      <c r="DP32" s="462">
        <v>0</v>
      </c>
      <c r="DQ32" s="462">
        <v>0</v>
      </c>
      <c r="DR32" s="462">
        <v>0</v>
      </c>
      <c r="DS32" s="462">
        <v>0</v>
      </c>
      <c r="DT32" s="462">
        <v>0</v>
      </c>
      <c r="DU32" s="462">
        <v>0</v>
      </c>
      <c r="DV32" s="462">
        <v>0</v>
      </c>
      <c r="DW32" s="462">
        <v>0</v>
      </c>
      <c r="DX32" s="462">
        <v>1</v>
      </c>
      <c r="DY32" s="462">
        <v>0</v>
      </c>
      <c r="DZ32" s="462">
        <v>0</v>
      </c>
      <c r="EA32" s="462">
        <v>0</v>
      </c>
      <c r="EB32" s="462">
        <v>0</v>
      </c>
      <c r="EC32" s="462">
        <v>0</v>
      </c>
      <c r="ED32" s="462">
        <v>0</v>
      </c>
      <c r="EE32" s="462">
        <v>0</v>
      </c>
      <c r="EF32" s="462">
        <v>0</v>
      </c>
      <c r="EG32" s="462">
        <v>0</v>
      </c>
      <c r="EH32" s="462">
        <v>0</v>
      </c>
      <c r="EI32" s="462">
        <v>0</v>
      </c>
      <c r="EJ32" s="462">
        <v>0</v>
      </c>
      <c r="EK32" s="462">
        <v>0</v>
      </c>
      <c r="EL32" s="462">
        <v>0</v>
      </c>
      <c r="EM32" s="462">
        <v>0</v>
      </c>
      <c r="EN32" s="462">
        <v>0</v>
      </c>
      <c r="EO32" s="462">
        <v>2</v>
      </c>
      <c r="EP32" s="462">
        <v>0</v>
      </c>
      <c r="EQ32" s="462">
        <v>0</v>
      </c>
      <c r="ER32" s="462">
        <v>0</v>
      </c>
      <c r="ES32" s="462">
        <v>0</v>
      </c>
      <c r="ET32" s="462">
        <v>0</v>
      </c>
      <c r="EU32" s="462">
        <v>0</v>
      </c>
      <c r="EV32" s="462">
        <v>6</v>
      </c>
      <c r="EW32" s="462">
        <v>0</v>
      </c>
      <c r="EX32" s="462">
        <v>1</v>
      </c>
      <c r="EY32" s="462">
        <v>0</v>
      </c>
      <c r="EZ32" s="462">
        <v>0</v>
      </c>
      <c r="FA32" s="462">
        <v>0</v>
      </c>
      <c r="FB32" s="462">
        <v>0</v>
      </c>
      <c r="FC32" s="462">
        <v>0</v>
      </c>
      <c r="FD32" s="462">
        <v>0</v>
      </c>
      <c r="FE32" s="462">
        <v>1</v>
      </c>
      <c r="FF32" s="462">
        <v>0</v>
      </c>
      <c r="FG32" s="462">
        <v>0</v>
      </c>
      <c r="FH32" s="462">
        <v>0</v>
      </c>
      <c r="FI32" s="462">
        <v>0</v>
      </c>
      <c r="FJ32" s="462">
        <v>0</v>
      </c>
      <c r="FK32" s="462">
        <v>0</v>
      </c>
      <c r="FL32" s="462">
        <v>0</v>
      </c>
      <c r="FM32" s="462">
        <v>45</v>
      </c>
      <c r="FN32" s="462">
        <v>0</v>
      </c>
      <c r="FO32" s="462">
        <v>0</v>
      </c>
      <c r="FP32" s="462">
        <v>3</v>
      </c>
      <c r="FQ32" s="462">
        <v>0</v>
      </c>
      <c r="FR32" s="462">
        <v>0</v>
      </c>
      <c r="FS32" s="462">
        <v>0</v>
      </c>
      <c r="FT32" s="462">
        <v>0</v>
      </c>
      <c r="FU32" s="462">
        <v>0</v>
      </c>
      <c r="FV32" s="462">
        <v>0</v>
      </c>
      <c r="FW32" s="462">
        <v>0</v>
      </c>
      <c r="FX32" s="462">
        <v>0</v>
      </c>
      <c r="FY32" s="462">
        <v>23</v>
      </c>
      <c r="FZ32" s="462">
        <v>0</v>
      </c>
      <c r="GA32" s="462">
        <v>4</v>
      </c>
      <c r="GB32" s="462">
        <v>0</v>
      </c>
      <c r="GC32" s="462">
        <v>10</v>
      </c>
      <c r="GD32" s="462">
        <v>0</v>
      </c>
      <c r="GE32" s="462">
        <v>0</v>
      </c>
      <c r="GF32" s="462">
        <v>0</v>
      </c>
      <c r="GG32" s="462">
        <v>0</v>
      </c>
      <c r="GH32" s="462">
        <v>0</v>
      </c>
      <c r="GI32" s="462">
        <v>0</v>
      </c>
      <c r="GJ32" s="462">
        <v>3</v>
      </c>
      <c r="GK32" s="462">
        <v>0</v>
      </c>
      <c r="GL32" s="462">
        <v>0</v>
      </c>
      <c r="GM32" s="462">
        <v>0</v>
      </c>
      <c r="GN32" s="462">
        <v>0</v>
      </c>
      <c r="GO32" s="462">
        <v>0</v>
      </c>
      <c r="GP32" s="462">
        <v>0</v>
      </c>
      <c r="GQ32" s="462">
        <v>0</v>
      </c>
      <c r="GR32" s="1"/>
    </row>
    <row r="33" spans="1:200" ht="13">
      <c r="A33" s="1" t="s">
        <v>75</v>
      </c>
      <c r="B33" s="1" t="s">
        <v>23</v>
      </c>
      <c r="C33" s="462">
        <v>1689</v>
      </c>
      <c r="D33" s="462">
        <v>16</v>
      </c>
      <c r="E33" s="462">
        <v>0</v>
      </c>
      <c r="F33" s="462">
        <v>0</v>
      </c>
      <c r="G33" s="462">
        <v>0</v>
      </c>
      <c r="H33" s="462">
        <v>0</v>
      </c>
      <c r="I33" s="462">
        <v>1</v>
      </c>
      <c r="J33" s="462">
        <v>6</v>
      </c>
      <c r="K33" s="462">
        <v>119</v>
      </c>
      <c r="L33" s="462">
        <v>0</v>
      </c>
      <c r="M33" s="462">
        <v>0</v>
      </c>
      <c r="N33" s="462">
        <v>45</v>
      </c>
      <c r="O33" s="462">
        <v>3</v>
      </c>
      <c r="P33" s="462">
        <v>13</v>
      </c>
      <c r="Q33" s="462">
        <v>0</v>
      </c>
      <c r="R33" s="462">
        <v>0</v>
      </c>
      <c r="S33" s="462">
        <v>0</v>
      </c>
      <c r="T33" s="462">
        <v>0</v>
      </c>
      <c r="U33" s="462">
        <v>0</v>
      </c>
      <c r="V33" s="462">
        <v>12</v>
      </c>
      <c r="W33" s="462">
        <v>23</v>
      </c>
      <c r="X33" s="462">
        <v>4</v>
      </c>
      <c r="Y33" s="462">
        <v>119</v>
      </c>
      <c r="Z33" s="462">
        <v>0</v>
      </c>
      <c r="AA33" s="462">
        <v>28</v>
      </c>
      <c r="AB33" s="462">
        <v>0</v>
      </c>
      <c r="AC33" s="462">
        <v>0</v>
      </c>
      <c r="AD33" s="462">
        <v>0</v>
      </c>
      <c r="AE33" s="462">
        <v>3</v>
      </c>
      <c r="AF33" s="462">
        <v>0</v>
      </c>
      <c r="AG33" s="462">
        <v>47</v>
      </c>
      <c r="AH33" s="462">
        <v>0</v>
      </c>
      <c r="AI33" s="462">
        <v>0</v>
      </c>
      <c r="AJ33" s="462">
        <v>1019</v>
      </c>
      <c r="AK33" s="462">
        <v>1</v>
      </c>
      <c r="AL33" s="462">
        <v>41</v>
      </c>
      <c r="AM33" s="462">
        <v>0</v>
      </c>
      <c r="AN33" s="462">
        <v>1</v>
      </c>
      <c r="AO33" s="462">
        <v>0</v>
      </c>
      <c r="AP33" s="462">
        <v>36</v>
      </c>
      <c r="AQ33" s="462">
        <v>0</v>
      </c>
      <c r="AR33" s="462">
        <v>0</v>
      </c>
      <c r="AS33" s="462">
        <v>1</v>
      </c>
      <c r="AT33" s="462">
        <v>0</v>
      </c>
      <c r="AU33" s="462">
        <v>0</v>
      </c>
      <c r="AV33" s="462">
        <v>0</v>
      </c>
      <c r="AW33" s="462">
        <v>0</v>
      </c>
      <c r="AX33" s="462">
        <v>2</v>
      </c>
      <c r="AY33" s="462">
        <v>0</v>
      </c>
      <c r="AZ33" s="462">
        <v>1</v>
      </c>
      <c r="BA33" s="462">
        <v>1</v>
      </c>
      <c r="BB33" s="462">
        <v>0</v>
      </c>
      <c r="BC33" s="462">
        <v>0</v>
      </c>
      <c r="BD33" s="462">
        <v>1</v>
      </c>
      <c r="BE33" s="462">
        <v>0</v>
      </c>
      <c r="BF33" s="462">
        <v>0</v>
      </c>
      <c r="BG33" s="462">
        <v>0</v>
      </c>
      <c r="BH33" s="462">
        <v>0</v>
      </c>
      <c r="BI33" s="462">
        <v>0</v>
      </c>
      <c r="BJ33" s="462">
        <v>0</v>
      </c>
      <c r="BK33" s="462">
        <v>0</v>
      </c>
      <c r="BL33" s="462">
        <v>0</v>
      </c>
      <c r="BM33" s="462">
        <v>0</v>
      </c>
      <c r="BN33" s="462">
        <v>0</v>
      </c>
      <c r="BO33" s="462">
        <v>0</v>
      </c>
      <c r="BP33" s="462">
        <v>0</v>
      </c>
      <c r="BQ33" s="462">
        <v>0</v>
      </c>
      <c r="BR33" s="462">
        <v>0</v>
      </c>
      <c r="BS33" s="462">
        <v>0</v>
      </c>
      <c r="BT33" s="462">
        <v>0</v>
      </c>
      <c r="BU33" s="462">
        <v>0</v>
      </c>
      <c r="BV33" s="462">
        <v>0</v>
      </c>
      <c r="BW33" s="462">
        <v>0</v>
      </c>
      <c r="BX33" s="462">
        <v>0</v>
      </c>
      <c r="BY33" s="462">
        <v>0</v>
      </c>
      <c r="BZ33" s="462">
        <v>0</v>
      </c>
      <c r="CA33" s="462">
        <v>0</v>
      </c>
      <c r="CB33" s="462">
        <v>0</v>
      </c>
      <c r="CC33" s="462">
        <v>0</v>
      </c>
      <c r="CD33" s="462">
        <v>0</v>
      </c>
      <c r="CE33" s="462">
        <v>0</v>
      </c>
      <c r="CF33" s="462">
        <v>0</v>
      </c>
      <c r="CG33" s="462">
        <v>0</v>
      </c>
      <c r="CH33" s="462">
        <v>0</v>
      </c>
      <c r="CI33" s="462">
        <v>0</v>
      </c>
      <c r="CJ33" s="462">
        <v>0</v>
      </c>
      <c r="CK33" s="462">
        <v>0</v>
      </c>
      <c r="CL33" s="462">
        <v>0</v>
      </c>
      <c r="CM33" s="462">
        <v>0</v>
      </c>
      <c r="CN33" s="462">
        <v>0</v>
      </c>
      <c r="CO33" s="462">
        <v>0</v>
      </c>
      <c r="CP33" s="462">
        <v>0</v>
      </c>
      <c r="CQ33" s="462">
        <v>1</v>
      </c>
      <c r="CR33" s="462">
        <v>0</v>
      </c>
      <c r="CS33" s="462">
        <v>0</v>
      </c>
      <c r="CT33" s="462">
        <v>0</v>
      </c>
      <c r="CU33" s="462">
        <v>0</v>
      </c>
      <c r="CV33" s="462">
        <v>0</v>
      </c>
      <c r="CW33" s="462">
        <v>0</v>
      </c>
      <c r="CX33" s="462">
        <v>0</v>
      </c>
      <c r="CY33" s="462">
        <v>0</v>
      </c>
      <c r="CZ33" s="462">
        <v>0</v>
      </c>
      <c r="DA33" s="462">
        <v>0</v>
      </c>
      <c r="DB33" s="462">
        <v>0</v>
      </c>
      <c r="DC33" s="462">
        <v>0</v>
      </c>
      <c r="DD33" s="462">
        <v>0</v>
      </c>
      <c r="DE33" s="462">
        <v>0</v>
      </c>
      <c r="DF33" s="462">
        <v>0</v>
      </c>
      <c r="DG33" s="462">
        <v>0</v>
      </c>
      <c r="DH33" s="462">
        <v>0</v>
      </c>
      <c r="DI33" s="462">
        <v>0</v>
      </c>
      <c r="DJ33" s="462">
        <v>0</v>
      </c>
      <c r="DK33" s="462">
        <v>0</v>
      </c>
      <c r="DL33" s="462">
        <v>0</v>
      </c>
      <c r="DM33" s="462">
        <v>0</v>
      </c>
      <c r="DN33" s="462">
        <v>0</v>
      </c>
      <c r="DO33" s="462">
        <v>0</v>
      </c>
      <c r="DP33" s="462">
        <v>0</v>
      </c>
      <c r="DQ33" s="462">
        <v>0</v>
      </c>
      <c r="DR33" s="462">
        <v>0</v>
      </c>
      <c r="DS33" s="462">
        <v>0</v>
      </c>
      <c r="DT33" s="462">
        <v>0</v>
      </c>
      <c r="DU33" s="462">
        <v>0</v>
      </c>
      <c r="DV33" s="462">
        <v>0</v>
      </c>
      <c r="DW33" s="462">
        <v>0</v>
      </c>
      <c r="DX33" s="462">
        <v>4</v>
      </c>
      <c r="DY33" s="462">
        <v>0</v>
      </c>
      <c r="DZ33" s="462">
        <v>0</v>
      </c>
      <c r="EA33" s="462">
        <v>0</v>
      </c>
      <c r="EB33" s="462">
        <v>0</v>
      </c>
      <c r="EC33" s="462">
        <v>0</v>
      </c>
      <c r="ED33" s="462">
        <v>0</v>
      </c>
      <c r="EE33" s="462">
        <v>0</v>
      </c>
      <c r="EF33" s="462">
        <v>0</v>
      </c>
      <c r="EG33" s="462">
        <v>0</v>
      </c>
      <c r="EH33" s="462">
        <v>0</v>
      </c>
      <c r="EI33" s="462">
        <v>0</v>
      </c>
      <c r="EJ33" s="462">
        <v>0</v>
      </c>
      <c r="EK33" s="462">
        <v>0</v>
      </c>
      <c r="EL33" s="462">
        <v>0</v>
      </c>
      <c r="EM33" s="462">
        <v>0</v>
      </c>
      <c r="EN33" s="462">
        <v>0</v>
      </c>
      <c r="EO33" s="462">
        <v>0</v>
      </c>
      <c r="EP33" s="462">
        <v>0</v>
      </c>
      <c r="EQ33" s="462">
        <v>0</v>
      </c>
      <c r="ER33" s="462">
        <v>0</v>
      </c>
      <c r="ES33" s="462">
        <v>0</v>
      </c>
      <c r="ET33" s="462">
        <v>0</v>
      </c>
      <c r="EU33" s="462">
        <v>0</v>
      </c>
      <c r="EV33" s="462">
        <v>2</v>
      </c>
      <c r="EW33" s="462">
        <v>0</v>
      </c>
      <c r="EX33" s="462">
        <v>0</v>
      </c>
      <c r="EY33" s="462">
        <v>0</v>
      </c>
      <c r="EZ33" s="462">
        <v>0</v>
      </c>
      <c r="FA33" s="462">
        <v>0</v>
      </c>
      <c r="FB33" s="462">
        <v>0</v>
      </c>
      <c r="FC33" s="462">
        <v>0</v>
      </c>
      <c r="FD33" s="462">
        <v>0</v>
      </c>
      <c r="FE33" s="462">
        <v>0</v>
      </c>
      <c r="FF33" s="462">
        <v>1</v>
      </c>
      <c r="FG33" s="462">
        <v>0</v>
      </c>
      <c r="FH33" s="462">
        <v>0</v>
      </c>
      <c r="FI33" s="462">
        <v>0</v>
      </c>
      <c r="FJ33" s="462">
        <v>0</v>
      </c>
      <c r="FK33" s="462">
        <v>0</v>
      </c>
      <c r="FL33" s="462">
        <v>0</v>
      </c>
      <c r="FM33" s="462">
        <v>4</v>
      </c>
      <c r="FN33" s="462">
        <v>0</v>
      </c>
      <c r="FO33" s="462">
        <v>0</v>
      </c>
      <c r="FP33" s="462">
        <v>2</v>
      </c>
      <c r="FQ33" s="462">
        <v>0</v>
      </c>
      <c r="FR33" s="462">
        <v>0</v>
      </c>
      <c r="FS33" s="462">
        <v>0</v>
      </c>
      <c r="FT33" s="462">
        <v>0</v>
      </c>
      <c r="FU33" s="462">
        <v>1</v>
      </c>
      <c r="FV33" s="462">
        <v>0</v>
      </c>
      <c r="FW33" s="462">
        <v>1</v>
      </c>
      <c r="FX33" s="462">
        <v>0</v>
      </c>
      <c r="FY33" s="462">
        <v>111</v>
      </c>
      <c r="FZ33" s="462">
        <v>0</v>
      </c>
      <c r="GA33" s="462">
        <v>10</v>
      </c>
      <c r="GB33" s="462">
        <v>7</v>
      </c>
      <c r="GC33" s="462">
        <v>2</v>
      </c>
      <c r="GD33" s="462">
        <v>0</v>
      </c>
      <c r="GE33" s="462">
        <v>0</v>
      </c>
      <c r="GF33" s="462">
        <v>0</v>
      </c>
      <c r="GG33" s="462">
        <v>0</v>
      </c>
      <c r="GH33" s="462">
        <v>0</v>
      </c>
      <c r="GI33" s="462">
        <v>0</v>
      </c>
      <c r="GJ33" s="462">
        <v>0</v>
      </c>
      <c r="GK33" s="462">
        <v>0</v>
      </c>
      <c r="GL33" s="462">
        <v>0</v>
      </c>
      <c r="GM33" s="462">
        <v>0</v>
      </c>
      <c r="GN33" s="462">
        <v>0</v>
      </c>
      <c r="GO33" s="462">
        <v>0</v>
      </c>
      <c r="GP33" s="462">
        <v>0</v>
      </c>
      <c r="GQ33" s="462">
        <v>0</v>
      </c>
      <c r="GR33" s="1"/>
    </row>
    <row r="34" spans="1:200" ht="13">
      <c r="A34" s="1" t="s">
        <v>76</v>
      </c>
      <c r="B34" s="1" t="s">
        <v>45</v>
      </c>
      <c r="C34" s="462">
        <v>1113</v>
      </c>
      <c r="D34" s="462">
        <v>0</v>
      </c>
      <c r="E34" s="462">
        <v>0</v>
      </c>
      <c r="F34" s="462">
        <v>0</v>
      </c>
      <c r="G34" s="462">
        <v>1</v>
      </c>
      <c r="H34" s="462">
        <v>0</v>
      </c>
      <c r="I34" s="462">
        <v>0</v>
      </c>
      <c r="J34" s="462">
        <v>3</v>
      </c>
      <c r="K34" s="462">
        <v>65</v>
      </c>
      <c r="L34" s="462">
        <v>0</v>
      </c>
      <c r="M34" s="462">
        <v>0</v>
      </c>
      <c r="N34" s="462">
        <v>62</v>
      </c>
      <c r="O34" s="462">
        <v>6</v>
      </c>
      <c r="P34" s="462">
        <v>0</v>
      </c>
      <c r="Q34" s="462">
        <v>0</v>
      </c>
      <c r="R34" s="462">
        <v>0</v>
      </c>
      <c r="S34" s="462">
        <v>0</v>
      </c>
      <c r="T34" s="462">
        <v>0</v>
      </c>
      <c r="U34" s="462">
        <v>1</v>
      </c>
      <c r="V34" s="462">
        <v>3</v>
      </c>
      <c r="W34" s="462">
        <v>28</v>
      </c>
      <c r="X34" s="462">
        <v>2</v>
      </c>
      <c r="Y34" s="462">
        <v>62</v>
      </c>
      <c r="Z34" s="462">
        <v>0</v>
      </c>
      <c r="AA34" s="462">
        <v>9</v>
      </c>
      <c r="AB34" s="462">
        <v>0</v>
      </c>
      <c r="AC34" s="462">
        <v>8</v>
      </c>
      <c r="AD34" s="462">
        <v>0</v>
      </c>
      <c r="AE34" s="462">
        <v>2</v>
      </c>
      <c r="AF34" s="462">
        <v>0</v>
      </c>
      <c r="AG34" s="462">
        <v>119</v>
      </c>
      <c r="AH34" s="462">
        <v>0</v>
      </c>
      <c r="AI34" s="462">
        <v>0</v>
      </c>
      <c r="AJ34" s="462">
        <v>481</v>
      </c>
      <c r="AK34" s="462">
        <v>0</v>
      </c>
      <c r="AL34" s="462">
        <v>68</v>
      </c>
      <c r="AM34" s="462">
        <v>0</v>
      </c>
      <c r="AN34" s="462">
        <v>3</v>
      </c>
      <c r="AO34" s="462">
        <v>0</v>
      </c>
      <c r="AP34" s="462">
        <v>2</v>
      </c>
      <c r="AQ34" s="462">
        <v>0</v>
      </c>
      <c r="AR34" s="462">
        <v>0</v>
      </c>
      <c r="AS34" s="462">
        <v>0</v>
      </c>
      <c r="AT34" s="462">
        <v>0</v>
      </c>
      <c r="AU34" s="462">
        <v>0</v>
      </c>
      <c r="AV34" s="462">
        <v>0</v>
      </c>
      <c r="AW34" s="462">
        <v>0</v>
      </c>
      <c r="AX34" s="462">
        <v>0</v>
      </c>
      <c r="AY34" s="462">
        <v>0</v>
      </c>
      <c r="AZ34" s="462">
        <v>0</v>
      </c>
      <c r="BA34" s="462">
        <v>6</v>
      </c>
      <c r="BB34" s="462">
        <v>0</v>
      </c>
      <c r="BC34" s="462">
        <v>0</v>
      </c>
      <c r="BD34" s="462">
        <v>1</v>
      </c>
      <c r="BE34" s="462">
        <v>0</v>
      </c>
      <c r="BF34" s="462">
        <v>0</v>
      </c>
      <c r="BG34" s="462">
        <v>0</v>
      </c>
      <c r="BH34" s="462">
        <v>0</v>
      </c>
      <c r="BI34" s="462">
        <v>0</v>
      </c>
      <c r="BJ34" s="462">
        <v>0</v>
      </c>
      <c r="BK34" s="462">
        <v>0</v>
      </c>
      <c r="BL34" s="462">
        <v>0</v>
      </c>
      <c r="BM34" s="462">
        <v>0</v>
      </c>
      <c r="BN34" s="462">
        <v>0</v>
      </c>
      <c r="BO34" s="462">
        <v>0</v>
      </c>
      <c r="BP34" s="462">
        <v>0</v>
      </c>
      <c r="BQ34" s="462">
        <v>0</v>
      </c>
      <c r="BR34" s="462">
        <v>0</v>
      </c>
      <c r="BS34" s="462">
        <v>0</v>
      </c>
      <c r="BT34" s="462">
        <v>0</v>
      </c>
      <c r="BU34" s="462">
        <v>0</v>
      </c>
      <c r="BV34" s="462">
        <v>0</v>
      </c>
      <c r="BW34" s="462">
        <v>4</v>
      </c>
      <c r="BX34" s="462">
        <v>0</v>
      </c>
      <c r="BY34" s="462">
        <v>0</v>
      </c>
      <c r="BZ34" s="462">
        <v>0</v>
      </c>
      <c r="CA34" s="462">
        <v>0</v>
      </c>
      <c r="CB34" s="462">
        <v>1</v>
      </c>
      <c r="CC34" s="462">
        <v>0</v>
      </c>
      <c r="CD34" s="462">
        <v>0</v>
      </c>
      <c r="CE34" s="462">
        <v>0</v>
      </c>
      <c r="CF34" s="462">
        <v>0</v>
      </c>
      <c r="CG34" s="462">
        <v>0</v>
      </c>
      <c r="CH34" s="462">
        <v>0</v>
      </c>
      <c r="CI34" s="462">
        <v>0</v>
      </c>
      <c r="CJ34" s="462">
        <v>0</v>
      </c>
      <c r="CK34" s="462">
        <v>0</v>
      </c>
      <c r="CL34" s="462">
        <v>0</v>
      </c>
      <c r="CM34" s="462">
        <v>0</v>
      </c>
      <c r="CN34" s="462">
        <v>0</v>
      </c>
      <c r="CO34" s="462">
        <v>1</v>
      </c>
      <c r="CP34" s="462">
        <v>0</v>
      </c>
      <c r="CQ34" s="462">
        <v>0</v>
      </c>
      <c r="CR34" s="462">
        <v>0</v>
      </c>
      <c r="CS34" s="462">
        <v>0</v>
      </c>
      <c r="CT34" s="462">
        <v>0</v>
      </c>
      <c r="CU34" s="462">
        <v>0</v>
      </c>
      <c r="CV34" s="462">
        <v>0</v>
      </c>
      <c r="CW34" s="462">
        <v>0</v>
      </c>
      <c r="CX34" s="462">
        <v>0</v>
      </c>
      <c r="CY34" s="462">
        <v>1</v>
      </c>
      <c r="CZ34" s="462">
        <v>0</v>
      </c>
      <c r="DA34" s="462">
        <v>0</v>
      </c>
      <c r="DB34" s="462">
        <v>0</v>
      </c>
      <c r="DC34" s="462">
        <v>0</v>
      </c>
      <c r="DD34" s="462">
        <v>0</v>
      </c>
      <c r="DE34" s="462">
        <v>0</v>
      </c>
      <c r="DF34" s="462">
        <v>0</v>
      </c>
      <c r="DG34" s="462">
        <v>0</v>
      </c>
      <c r="DH34" s="462">
        <v>0</v>
      </c>
      <c r="DI34" s="462">
        <v>0</v>
      </c>
      <c r="DJ34" s="462">
        <v>0</v>
      </c>
      <c r="DK34" s="462">
        <v>0</v>
      </c>
      <c r="DL34" s="462">
        <v>0</v>
      </c>
      <c r="DM34" s="462">
        <v>0</v>
      </c>
      <c r="DN34" s="462">
        <v>0</v>
      </c>
      <c r="DO34" s="462">
        <v>0</v>
      </c>
      <c r="DP34" s="462">
        <v>0</v>
      </c>
      <c r="DQ34" s="462">
        <v>0</v>
      </c>
      <c r="DR34" s="462">
        <v>0</v>
      </c>
      <c r="DS34" s="462">
        <v>1</v>
      </c>
      <c r="DT34" s="462">
        <v>0</v>
      </c>
      <c r="DU34" s="462">
        <v>0</v>
      </c>
      <c r="DV34" s="462">
        <v>0</v>
      </c>
      <c r="DW34" s="462">
        <v>0</v>
      </c>
      <c r="DX34" s="462">
        <v>0</v>
      </c>
      <c r="DY34" s="462">
        <v>0</v>
      </c>
      <c r="DZ34" s="462">
        <v>0</v>
      </c>
      <c r="EA34" s="462">
        <v>0</v>
      </c>
      <c r="EB34" s="462">
        <v>0</v>
      </c>
      <c r="EC34" s="462">
        <v>0</v>
      </c>
      <c r="ED34" s="462">
        <v>0</v>
      </c>
      <c r="EE34" s="462">
        <v>0</v>
      </c>
      <c r="EF34" s="462">
        <v>0</v>
      </c>
      <c r="EG34" s="462">
        <v>0</v>
      </c>
      <c r="EH34" s="462">
        <v>0</v>
      </c>
      <c r="EI34" s="462">
        <v>0</v>
      </c>
      <c r="EJ34" s="462">
        <v>1</v>
      </c>
      <c r="EK34" s="462">
        <v>0</v>
      </c>
      <c r="EL34" s="462">
        <v>0</v>
      </c>
      <c r="EM34" s="462">
        <v>0</v>
      </c>
      <c r="EN34" s="462">
        <v>0</v>
      </c>
      <c r="EO34" s="462">
        <v>0</v>
      </c>
      <c r="EP34" s="462">
        <v>0</v>
      </c>
      <c r="EQ34" s="462">
        <v>0</v>
      </c>
      <c r="ER34" s="462">
        <v>0</v>
      </c>
      <c r="ES34" s="462">
        <v>0</v>
      </c>
      <c r="ET34" s="462">
        <v>0</v>
      </c>
      <c r="EU34" s="462">
        <v>0</v>
      </c>
      <c r="EV34" s="462">
        <v>4</v>
      </c>
      <c r="EW34" s="462">
        <v>0</v>
      </c>
      <c r="EX34" s="462">
        <v>0</v>
      </c>
      <c r="EY34" s="462">
        <v>0</v>
      </c>
      <c r="EZ34" s="462">
        <v>0</v>
      </c>
      <c r="FA34" s="462">
        <v>0</v>
      </c>
      <c r="FB34" s="462">
        <v>0</v>
      </c>
      <c r="FC34" s="462">
        <v>0</v>
      </c>
      <c r="FD34" s="462">
        <v>0</v>
      </c>
      <c r="FE34" s="462">
        <v>0</v>
      </c>
      <c r="FF34" s="462">
        <v>0</v>
      </c>
      <c r="FG34" s="462">
        <v>0</v>
      </c>
      <c r="FH34" s="462">
        <v>0</v>
      </c>
      <c r="FI34" s="462">
        <v>0</v>
      </c>
      <c r="FJ34" s="462">
        <v>0</v>
      </c>
      <c r="FK34" s="462">
        <v>0</v>
      </c>
      <c r="FL34" s="462">
        <v>0</v>
      </c>
      <c r="FM34" s="462">
        <v>12</v>
      </c>
      <c r="FN34" s="462">
        <v>0</v>
      </c>
      <c r="FO34" s="462">
        <v>0</v>
      </c>
      <c r="FP34" s="462">
        <v>2</v>
      </c>
      <c r="FQ34" s="462">
        <v>0</v>
      </c>
      <c r="FR34" s="462">
        <v>0</v>
      </c>
      <c r="FS34" s="462">
        <v>0</v>
      </c>
      <c r="FT34" s="462">
        <v>0</v>
      </c>
      <c r="FU34" s="462">
        <v>1</v>
      </c>
      <c r="FV34" s="462">
        <v>0</v>
      </c>
      <c r="FW34" s="462">
        <v>0</v>
      </c>
      <c r="FX34" s="462">
        <v>0</v>
      </c>
      <c r="FY34" s="462">
        <v>143</v>
      </c>
      <c r="FZ34" s="462">
        <v>0</v>
      </c>
      <c r="GA34" s="462">
        <v>6</v>
      </c>
      <c r="GB34" s="462">
        <v>0</v>
      </c>
      <c r="GC34" s="462">
        <v>1</v>
      </c>
      <c r="GD34" s="462">
        <v>0</v>
      </c>
      <c r="GE34" s="462">
        <v>0</v>
      </c>
      <c r="GF34" s="462">
        <v>0</v>
      </c>
      <c r="GG34" s="462">
        <v>0</v>
      </c>
      <c r="GH34" s="462">
        <v>0</v>
      </c>
      <c r="GI34" s="462">
        <v>0</v>
      </c>
      <c r="GJ34" s="462">
        <v>2</v>
      </c>
      <c r="GK34" s="462">
        <v>0</v>
      </c>
      <c r="GL34" s="462">
        <v>0</v>
      </c>
      <c r="GM34" s="462">
        <v>0</v>
      </c>
      <c r="GN34" s="462">
        <v>0</v>
      </c>
      <c r="GO34" s="462">
        <v>0</v>
      </c>
      <c r="GP34" s="462">
        <v>0</v>
      </c>
      <c r="GQ34" s="462">
        <v>1</v>
      </c>
      <c r="GR34" s="1"/>
    </row>
    <row r="35" spans="1:200" ht="13">
      <c r="A35" s="1" t="s">
        <v>77</v>
      </c>
      <c r="B35" s="1" t="s">
        <v>24</v>
      </c>
      <c r="C35" s="462">
        <v>149</v>
      </c>
      <c r="D35" s="462">
        <v>0</v>
      </c>
      <c r="E35" s="462">
        <v>0</v>
      </c>
      <c r="F35" s="462">
        <v>0</v>
      </c>
      <c r="G35" s="462">
        <v>0</v>
      </c>
      <c r="H35" s="462">
        <v>0</v>
      </c>
      <c r="I35" s="462">
        <v>0</v>
      </c>
      <c r="J35" s="462">
        <v>0</v>
      </c>
      <c r="K35" s="462">
        <v>9</v>
      </c>
      <c r="L35" s="462">
        <v>0</v>
      </c>
      <c r="M35" s="462">
        <v>0</v>
      </c>
      <c r="N35" s="462">
        <v>6</v>
      </c>
      <c r="O35" s="462">
        <v>1</v>
      </c>
      <c r="P35" s="462">
        <v>2</v>
      </c>
      <c r="Q35" s="462">
        <v>0</v>
      </c>
      <c r="R35" s="462">
        <v>0</v>
      </c>
      <c r="S35" s="462">
        <v>0</v>
      </c>
      <c r="T35" s="462">
        <v>0</v>
      </c>
      <c r="U35" s="462">
        <v>0</v>
      </c>
      <c r="V35" s="462">
        <v>2</v>
      </c>
      <c r="W35" s="462">
        <v>0</v>
      </c>
      <c r="X35" s="462">
        <v>1</v>
      </c>
      <c r="Y35" s="462">
        <v>39</v>
      </c>
      <c r="Z35" s="462">
        <v>0</v>
      </c>
      <c r="AA35" s="462">
        <v>16</v>
      </c>
      <c r="AB35" s="462">
        <v>0</v>
      </c>
      <c r="AC35" s="462">
        <v>0</v>
      </c>
      <c r="AD35" s="462">
        <v>0</v>
      </c>
      <c r="AE35" s="462">
        <v>0</v>
      </c>
      <c r="AF35" s="462">
        <v>0</v>
      </c>
      <c r="AG35" s="462">
        <v>19</v>
      </c>
      <c r="AH35" s="462">
        <v>0</v>
      </c>
      <c r="AI35" s="462">
        <v>0</v>
      </c>
      <c r="AJ35" s="462">
        <v>29</v>
      </c>
      <c r="AK35" s="462">
        <v>0</v>
      </c>
      <c r="AL35" s="462">
        <v>4</v>
      </c>
      <c r="AM35" s="462">
        <v>0</v>
      </c>
      <c r="AN35" s="462">
        <v>0</v>
      </c>
      <c r="AO35" s="462">
        <v>0</v>
      </c>
      <c r="AP35" s="462">
        <v>4</v>
      </c>
      <c r="AQ35" s="462">
        <v>0</v>
      </c>
      <c r="AR35" s="462">
        <v>0</v>
      </c>
      <c r="AS35" s="462">
        <v>0</v>
      </c>
      <c r="AT35" s="462">
        <v>0</v>
      </c>
      <c r="AU35" s="462">
        <v>0</v>
      </c>
      <c r="AV35" s="462">
        <v>0</v>
      </c>
      <c r="AW35" s="462">
        <v>0</v>
      </c>
      <c r="AX35" s="462">
        <v>0</v>
      </c>
      <c r="AY35" s="462">
        <v>0</v>
      </c>
      <c r="AZ35" s="462">
        <v>0</v>
      </c>
      <c r="BA35" s="462">
        <v>0</v>
      </c>
      <c r="BB35" s="462">
        <v>0</v>
      </c>
      <c r="BC35" s="462">
        <v>0</v>
      </c>
      <c r="BD35" s="462">
        <v>0</v>
      </c>
      <c r="BE35" s="462">
        <v>0</v>
      </c>
      <c r="BF35" s="462">
        <v>0</v>
      </c>
      <c r="BG35" s="462">
        <v>0</v>
      </c>
      <c r="BH35" s="462">
        <v>0</v>
      </c>
      <c r="BI35" s="462">
        <v>0</v>
      </c>
      <c r="BJ35" s="462">
        <v>0</v>
      </c>
      <c r="BK35" s="462">
        <v>0</v>
      </c>
      <c r="BL35" s="462">
        <v>0</v>
      </c>
      <c r="BM35" s="462">
        <v>0</v>
      </c>
      <c r="BN35" s="462">
        <v>0</v>
      </c>
      <c r="BO35" s="462">
        <v>0</v>
      </c>
      <c r="BP35" s="462">
        <v>0</v>
      </c>
      <c r="BQ35" s="462">
        <v>0</v>
      </c>
      <c r="BR35" s="462">
        <v>0</v>
      </c>
      <c r="BS35" s="462">
        <v>0</v>
      </c>
      <c r="BT35" s="462">
        <v>0</v>
      </c>
      <c r="BU35" s="462">
        <v>0</v>
      </c>
      <c r="BV35" s="462">
        <v>0</v>
      </c>
      <c r="BW35" s="462">
        <v>1</v>
      </c>
      <c r="BX35" s="462">
        <v>0</v>
      </c>
      <c r="BY35" s="462">
        <v>0</v>
      </c>
      <c r="BZ35" s="462">
        <v>0</v>
      </c>
      <c r="CA35" s="462">
        <v>0</v>
      </c>
      <c r="CB35" s="462">
        <v>0</v>
      </c>
      <c r="CC35" s="462">
        <v>0</v>
      </c>
      <c r="CD35" s="462">
        <v>0</v>
      </c>
      <c r="CE35" s="462">
        <v>0</v>
      </c>
      <c r="CF35" s="462">
        <v>0</v>
      </c>
      <c r="CG35" s="462">
        <v>0</v>
      </c>
      <c r="CH35" s="462">
        <v>0</v>
      </c>
      <c r="CI35" s="462">
        <v>0</v>
      </c>
      <c r="CJ35" s="462">
        <v>0</v>
      </c>
      <c r="CK35" s="462">
        <v>0</v>
      </c>
      <c r="CL35" s="462">
        <v>0</v>
      </c>
      <c r="CM35" s="462">
        <v>0</v>
      </c>
      <c r="CN35" s="462">
        <v>0</v>
      </c>
      <c r="CO35" s="462">
        <v>0</v>
      </c>
      <c r="CP35" s="462">
        <v>0</v>
      </c>
      <c r="CQ35" s="462">
        <v>0</v>
      </c>
      <c r="CR35" s="462">
        <v>0</v>
      </c>
      <c r="CS35" s="462">
        <v>0</v>
      </c>
      <c r="CT35" s="462">
        <v>0</v>
      </c>
      <c r="CU35" s="462">
        <v>0</v>
      </c>
      <c r="CV35" s="462">
        <v>0</v>
      </c>
      <c r="CW35" s="462">
        <v>0</v>
      </c>
      <c r="CX35" s="462">
        <v>0</v>
      </c>
      <c r="CY35" s="462">
        <v>0</v>
      </c>
      <c r="CZ35" s="462">
        <v>0</v>
      </c>
      <c r="DA35" s="462">
        <v>0</v>
      </c>
      <c r="DB35" s="462">
        <v>0</v>
      </c>
      <c r="DC35" s="462">
        <v>0</v>
      </c>
      <c r="DD35" s="462">
        <v>0</v>
      </c>
      <c r="DE35" s="462">
        <v>0</v>
      </c>
      <c r="DF35" s="462">
        <v>0</v>
      </c>
      <c r="DG35" s="462">
        <v>0</v>
      </c>
      <c r="DH35" s="462">
        <v>0</v>
      </c>
      <c r="DI35" s="462">
        <v>0</v>
      </c>
      <c r="DJ35" s="462">
        <v>0</v>
      </c>
      <c r="DK35" s="462">
        <v>0</v>
      </c>
      <c r="DL35" s="462">
        <v>0</v>
      </c>
      <c r="DM35" s="462">
        <v>0</v>
      </c>
      <c r="DN35" s="462">
        <v>0</v>
      </c>
      <c r="DO35" s="462">
        <v>0</v>
      </c>
      <c r="DP35" s="462">
        <v>0</v>
      </c>
      <c r="DQ35" s="462">
        <v>0</v>
      </c>
      <c r="DR35" s="462">
        <v>0</v>
      </c>
      <c r="DS35" s="462">
        <v>0</v>
      </c>
      <c r="DT35" s="462">
        <v>0</v>
      </c>
      <c r="DU35" s="462">
        <v>0</v>
      </c>
      <c r="DV35" s="462">
        <v>0</v>
      </c>
      <c r="DW35" s="462">
        <v>0</v>
      </c>
      <c r="DX35" s="462">
        <v>0</v>
      </c>
      <c r="DY35" s="462">
        <v>0</v>
      </c>
      <c r="DZ35" s="462">
        <v>0</v>
      </c>
      <c r="EA35" s="462">
        <v>0</v>
      </c>
      <c r="EB35" s="462">
        <v>0</v>
      </c>
      <c r="EC35" s="462">
        <v>0</v>
      </c>
      <c r="ED35" s="462">
        <v>0</v>
      </c>
      <c r="EE35" s="462">
        <v>0</v>
      </c>
      <c r="EF35" s="462">
        <v>0</v>
      </c>
      <c r="EG35" s="462">
        <v>0</v>
      </c>
      <c r="EH35" s="462">
        <v>0</v>
      </c>
      <c r="EI35" s="462">
        <v>0</v>
      </c>
      <c r="EJ35" s="462">
        <v>0</v>
      </c>
      <c r="EK35" s="462">
        <v>0</v>
      </c>
      <c r="EL35" s="462">
        <v>0</v>
      </c>
      <c r="EM35" s="462">
        <v>0</v>
      </c>
      <c r="EN35" s="462">
        <v>0</v>
      </c>
      <c r="EO35" s="462">
        <v>0</v>
      </c>
      <c r="EP35" s="462">
        <v>0</v>
      </c>
      <c r="EQ35" s="462">
        <v>0</v>
      </c>
      <c r="ER35" s="462">
        <v>0</v>
      </c>
      <c r="ES35" s="462">
        <v>0</v>
      </c>
      <c r="ET35" s="462">
        <v>0</v>
      </c>
      <c r="EU35" s="462">
        <v>0</v>
      </c>
      <c r="EV35" s="462">
        <v>2</v>
      </c>
      <c r="EW35" s="462">
        <v>0</v>
      </c>
      <c r="EX35" s="462">
        <v>0</v>
      </c>
      <c r="EY35" s="462">
        <v>0</v>
      </c>
      <c r="EZ35" s="462">
        <v>0</v>
      </c>
      <c r="FA35" s="462">
        <v>0</v>
      </c>
      <c r="FB35" s="462">
        <v>0</v>
      </c>
      <c r="FC35" s="462">
        <v>0</v>
      </c>
      <c r="FD35" s="462">
        <v>0</v>
      </c>
      <c r="FE35" s="462">
        <v>0</v>
      </c>
      <c r="FF35" s="462">
        <v>0</v>
      </c>
      <c r="FG35" s="462">
        <v>0</v>
      </c>
      <c r="FH35" s="462">
        <v>0</v>
      </c>
      <c r="FI35" s="462">
        <v>0</v>
      </c>
      <c r="FJ35" s="462">
        <v>0</v>
      </c>
      <c r="FK35" s="462">
        <v>0</v>
      </c>
      <c r="FL35" s="462">
        <v>0</v>
      </c>
      <c r="FM35" s="462">
        <v>3</v>
      </c>
      <c r="FN35" s="462">
        <v>0</v>
      </c>
      <c r="FO35" s="462">
        <v>0</v>
      </c>
      <c r="FP35" s="462">
        <v>0</v>
      </c>
      <c r="FQ35" s="462">
        <v>0</v>
      </c>
      <c r="FR35" s="462">
        <v>0</v>
      </c>
      <c r="FS35" s="462">
        <v>0</v>
      </c>
      <c r="FT35" s="462">
        <v>0</v>
      </c>
      <c r="FU35" s="462">
        <v>0</v>
      </c>
      <c r="FV35" s="462">
        <v>0</v>
      </c>
      <c r="FW35" s="462">
        <v>0</v>
      </c>
      <c r="FX35" s="462">
        <v>0</v>
      </c>
      <c r="FY35" s="462">
        <v>5</v>
      </c>
      <c r="FZ35" s="462">
        <v>0</v>
      </c>
      <c r="GA35" s="462">
        <v>0</v>
      </c>
      <c r="GB35" s="462">
        <v>0</v>
      </c>
      <c r="GC35" s="462">
        <v>6</v>
      </c>
      <c r="GD35" s="462">
        <v>0</v>
      </c>
      <c r="GE35" s="462">
        <v>0</v>
      </c>
      <c r="GF35" s="462">
        <v>0</v>
      </c>
      <c r="GG35" s="462">
        <v>0</v>
      </c>
      <c r="GH35" s="462">
        <v>0</v>
      </c>
      <c r="GI35" s="462">
        <v>0</v>
      </c>
      <c r="GJ35" s="462">
        <v>0</v>
      </c>
      <c r="GK35" s="462">
        <v>0</v>
      </c>
      <c r="GL35" s="462">
        <v>0</v>
      </c>
      <c r="GM35" s="462">
        <v>0</v>
      </c>
      <c r="GN35" s="462">
        <v>0</v>
      </c>
      <c r="GO35" s="462">
        <v>0</v>
      </c>
      <c r="GP35" s="462">
        <v>0</v>
      </c>
      <c r="GQ35" s="462">
        <v>0</v>
      </c>
      <c r="GR35" s="1"/>
    </row>
    <row r="36" spans="1:200" ht="13">
      <c r="A36" s="1" t="s">
        <v>78</v>
      </c>
      <c r="B36" s="1" t="s">
        <v>25</v>
      </c>
      <c r="C36" s="462">
        <v>1390</v>
      </c>
      <c r="D36" s="462">
        <v>0</v>
      </c>
      <c r="E36" s="462">
        <v>0</v>
      </c>
      <c r="F36" s="462">
        <v>0</v>
      </c>
      <c r="G36" s="462">
        <v>1</v>
      </c>
      <c r="H36" s="462">
        <v>0</v>
      </c>
      <c r="I36" s="462">
        <v>0</v>
      </c>
      <c r="J36" s="462">
        <v>10</v>
      </c>
      <c r="K36" s="462">
        <v>63</v>
      </c>
      <c r="L36" s="462">
        <v>0</v>
      </c>
      <c r="M36" s="462">
        <v>0</v>
      </c>
      <c r="N36" s="462">
        <v>53</v>
      </c>
      <c r="O36" s="462">
        <v>1</v>
      </c>
      <c r="P36" s="462">
        <v>28</v>
      </c>
      <c r="Q36" s="462">
        <v>0</v>
      </c>
      <c r="R36" s="462">
        <v>0</v>
      </c>
      <c r="S36" s="462">
        <v>0</v>
      </c>
      <c r="T36" s="462">
        <v>0</v>
      </c>
      <c r="U36" s="462">
        <v>0</v>
      </c>
      <c r="V36" s="462">
        <v>5</v>
      </c>
      <c r="W36" s="462">
        <v>17</v>
      </c>
      <c r="X36" s="462">
        <v>4</v>
      </c>
      <c r="Y36" s="462">
        <v>132</v>
      </c>
      <c r="Z36" s="462">
        <v>0</v>
      </c>
      <c r="AA36" s="462">
        <v>38</v>
      </c>
      <c r="AB36" s="462">
        <v>0</v>
      </c>
      <c r="AC36" s="462">
        <v>2</v>
      </c>
      <c r="AD36" s="462">
        <v>0</v>
      </c>
      <c r="AE36" s="462">
        <v>5</v>
      </c>
      <c r="AF36" s="462">
        <v>0</v>
      </c>
      <c r="AG36" s="462">
        <v>172</v>
      </c>
      <c r="AH36" s="462">
        <v>0</v>
      </c>
      <c r="AI36" s="462">
        <v>0</v>
      </c>
      <c r="AJ36" s="462">
        <v>633</v>
      </c>
      <c r="AK36" s="462">
        <v>0</v>
      </c>
      <c r="AL36" s="462">
        <v>91</v>
      </c>
      <c r="AM36" s="462">
        <v>0</v>
      </c>
      <c r="AN36" s="462">
        <v>10</v>
      </c>
      <c r="AO36" s="462">
        <v>0</v>
      </c>
      <c r="AP36" s="462">
        <v>0</v>
      </c>
      <c r="AQ36" s="462">
        <v>0</v>
      </c>
      <c r="AR36" s="462">
        <v>0</v>
      </c>
      <c r="AS36" s="462">
        <v>0</v>
      </c>
      <c r="AT36" s="462">
        <v>0</v>
      </c>
      <c r="AU36" s="462">
        <v>0</v>
      </c>
      <c r="AV36" s="462">
        <v>0</v>
      </c>
      <c r="AW36" s="462">
        <v>0</v>
      </c>
      <c r="AX36" s="462">
        <v>1</v>
      </c>
      <c r="AY36" s="462">
        <v>0</v>
      </c>
      <c r="AZ36" s="462">
        <v>0</v>
      </c>
      <c r="BA36" s="462">
        <v>7</v>
      </c>
      <c r="BB36" s="462">
        <v>0</v>
      </c>
      <c r="BC36" s="462">
        <v>2</v>
      </c>
      <c r="BD36" s="462">
        <v>0</v>
      </c>
      <c r="BE36" s="462">
        <v>0</v>
      </c>
      <c r="BF36" s="462">
        <v>0</v>
      </c>
      <c r="BG36" s="462">
        <v>0</v>
      </c>
      <c r="BH36" s="462">
        <v>0</v>
      </c>
      <c r="BI36" s="462">
        <v>0</v>
      </c>
      <c r="BJ36" s="462">
        <v>0</v>
      </c>
      <c r="BK36" s="462">
        <v>0</v>
      </c>
      <c r="BL36" s="462">
        <v>0</v>
      </c>
      <c r="BM36" s="462">
        <v>0</v>
      </c>
      <c r="BN36" s="462">
        <v>0</v>
      </c>
      <c r="BO36" s="462">
        <v>0</v>
      </c>
      <c r="BP36" s="462">
        <v>0</v>
      </c>
      <c r="BQ36" s="462">
        <v>0</v>
      </c>
      <c r="BR36" s="462">
        <v>0</v>
      </c>
      <c r="BS36" s="462">
        <v>0</v>
      </c>
      <c r="BT36" s="462">
        <v>0</v>
      </c>
      <c r="BU36" s="462">
        <v>0</v>
      </c>
      <c r="BV36" s="462">
        <v>1</v>
      </c>
      <c r="BW36" s="462">
        <v>3</v>
      </c>
      <c r="BX36" s="462">
        <v>0</v>
      </c>
      <c r="BY36" s="462">
        <v>0</v>
      </c>
      <c r="BZ36" s="462">
        <v>0</v>
      </c>
      <c r="CA36" s="462">
        <v>0</v>
      </c>
      <c r="CB36" s="462">
        <v>2</v>
      </c>
      <c r="CC36" s="462">
        <v>0</v>
      </c>
      <c r="CD36" s="462">
        <v>0</v>
      </c>
      <c r="CE36" s="462">
        <v>0</v>
      </c>
      <c r="CF36" s="462">
        <v>0</v>
      </c>
      <c r="CG36" s="462">
        <v>0</v>
      </c>
      <c r="CH36" s="462">
        <v>0</v>
      </c>
      <c r="CI36" s="462">
        <v>0</v>
      </c>
      <c r="CJ36" s="462">
        <v>0</v>
      </c>
      <c r="CK36" s="462">
        <v>0</v>
      </c>
      <c r="CL36" s="462">
        <v>0</v>
      </c>
      <c r="CM36" s="462">
        <v>0</v>
      </c>
      <c r="CN36" s="462">
        <v>0</v>
      </c>
      <c r="CO36" s="462">
        <v>0</v>
      </c>
      <c r="CP36" s="462">
        <v>0</v>
      </c>
      <c r="CQ36" s="462">
        <v>0</v>
      </c>
      <c r="CR36" s="462">
        <v>0</v>
      </c>
      <c r="CS36" s="462">
        <v>0</v>
      </c>
      <c r="CT36" s="462">
        <v>0</v>
      </c>
      <c r="CU36" s="462">
        <v>0</v>
      </c>
      <c r="CV36" s="462">
        <v>0</v>
      </c>
      <c r="CW36" s="462">
        <v>1</v>
      </c>
      <c r="CX36" s="462">
        <v>0</v>
      </c>
      <c r="CY36" s="462">
        <v>0</v>
      </c>
      <c r="CZ36" s="462">
        <v>0</v>
      </c>
      <c r="DA36" s="462">
        <v>0</v>
      </c>
      <c r="DB36" s="462">
        <v>0</v>
      </c>
      <c r="DC36" s="462">
        <v>0</v>
      </c>
      <c r="DD36" s="462">
        <v>0</v>
      </c>
      <c r="DE36" s="462">
        <v>0</v>
      </c>
      <c r="DF36" s="462">
        <v>0</v>
      </c>
      <c r="DG36" s="462">
        <v>0</v>
      </c>
      <c r="DH36" s="462">
        <v>0</v>
      </c>
      <c r="DI36" s="462">
        <v>0</v>
      </c>
      <c r="DJ36" s="462">
        <v>0</v>
      </c>
      <c r="DK36" s="462">
        <v>0</v>
      </c>
      <c r="DL36" s="462">
        <v>0</v>
      </c>
      <c r="DM36" s="462">
        <v>0</v>
      </c>
      <c r="DN36" s="462">
        <v>0</v>
      </c>
      <c r="DO36" s="462">
        <v>0</v>
      </c>
      <c r="DP36" s="462">
        <v>0</v>
      </c>
      <c r="DQ36" s="462">
        <v>0</v>
      </c>
      <c r="DR36" s="462">
        <v>0</v>
      </c>
      <c r="DS36" s="462">
        <v>0</v>
      </c>
      <c r="DT36" s="462">
        <v>0</v>
      </c>
      <c r="DU36" s="462">
        <v>0</v>
      </c>
      <c r="DV36" s="462">
        <v>0</v>
      </c>
      <c r="DW36" s="462">
        <v>0</v>
      </c>
      <c r="DX36" s="462">
        <v>2</v>
      </c>
      <c r="DY36" s="462">
        <v>0</v>
      </c>
      <c r="DZ36" s="462">
        <v>0</v>
      </c>
      <c r="EA36" s="462">
        <v>0</v>
      </c>
      <c r="EB36" s="462">
        <v>0</v>
      </c>
      <c r="EC36" s="462">
        <v>0</v>
      </c>
      <c r="ED36" s="462">
        <v>0</v>
      </c>
      <c r="EE36" s="462">
        <v>0</v>
      </c>
      <c r="EF36" s="462">
        <v>0</v>
      </c>
      <c r="EG36" s="462">
        <v>0</v>
      </c>
      <c r="EH36" s="462">
        <v>0</v>
      </c>
      <c r="EI36" s="462">
        <v>0</v>
      </c>
      <c r="EJ36" s="462">
        <v>0</v>
      </c>
      <c r="EK36" s="462">
        <v>0</v>
      </c>
      <c r="EL36" s="462">
        <v>0</v>
      </c>
      <c r="EM36" s="462">
        <v>0</v>
      </c>
      <c r="EN36" s="462">
        <v>0</v>
      </c>
      <c r="EO36" s="462">
        <v>0</v>
      </c>
      <c r="EP36" s="462">
        <v>0</v>
      </c>
      <c r="EQ36" s="462">
        <v>0</v>
      </c>
      <c r="ER36" s="462">
        <v>0</v>
      </c>
      <c r="ES36" s="462">
        <v>0</v>
      </c>
      <c r="ET36" s="462">
        <v>0</v>
      </c>
      <c r="EU36" s="462">
        <v>0</v>
      </c>
      <c r="EV36" s="462">
        <v>9</v>
      </c>
      <c r="EW36" s="462">
        <v>0</v>
      </c>
      <c r="EX36" s="462">
        <v>0</v>
      </c>
      <c r="EY36" s="462">
        <v>0</v>
      </c>
      <c r="EZ36" s="462">
        <v>0</v>
      </c>
      <c r="FA36" s="462">
        <v>0</v>
      </c>
      <c r="FB36" s="462">
        <v>0</v>
      </c>
      <c r="FC36" s="462">
        <v>0</v>
      </c>
      <c r="FD36" s="462">
        <v>0</v>
      </c>
      <c r="FE36" s="462">
        <v>0</v>
      </c>
      <c r="FF36" s="462">
        <v>0</v>
      </c>
      <c r="FG36" s="462">
        <v>0</v>
      </c>
      <c r="FH36" s="462">
        <v>0</v>
      </c>
      <c r="FI36" s="462">
        <v>0</v>
      </c>
      <c r="FJ36" s="462">
        <v>0</v>
      </c>
      <c r="FK36" s="462">
        <v>0</v>
      </c>
      <c r="FL36" s="462">
        <v>0</v>
      </c>
      <c r="FM36" s="462">
        <v>20</v>
      </c>
      <c r="FN36" s="462">
        <v>0</v>
      </c>
      <c r="FO36" s="462">
        <v>0</v>
      </c>
      <c r="FP36" s="462">
        <v>1</v>
      </c>
      <c r="FQ36" s="462">
        <v>1</v>
      </c>
      <c r="FR36" s="462">
        <v>0</v>
      </c>
      <c r="FS36" s="462">
        <v>0</v>
      </c>
      <c r="FT36" s="462">
        <v>0</v>
      </c>
      <c r="FU36" s="462">
        <v>0</v>
      </c>
      <c r="FV36" s="462">
        <v>0</v>
      </c>
      <c r="FW36" s="462">
        <v>0</v>
      </c>
      <c r="FX36" s="462">
        <v>0</v>
      </c>
      <c r="FY36" s="462">
        <v>70</v>
      </c>
      <c r="FZ36" s="462">
        <v>0</v>
      </c>
      <c r="GA36" s="462">
        <v>2</v>
      </c>
      <c r="GB36" s="462">
        <v>1</v>
      </c>
      <c r="GC36" s="462">
        <v>2</v>
      </c>
      <c r="GD36" s="462">
        <v>0</v>
      </c>
      <c r="GE36" s="462">
        <v>0</v>
      </c>
      <c r="GF36" s="462">
        <v>0</v>
      </c>
      <c r="GG36" s="462">
        <v>0</v>
      </c>
      <c r="GH36" s="462">
        <v>0</v>
      </c>
      <c r="GI36" s="462">
        <v>0</v>
      </c>
      <c r="GJ36" s="462">
        <v>0</v>
      </c>
      <c r="GK36" s="462">
        <v>0</v>
      </c>
      <c r="GL36" s="462">
        <v>0</v>
      </c>
      <c r="GM36" s="462">
        <v>0</v>
      </c>
      <c r="GN36" s="462">
        <v>0</v>
      </c>
      <c r="GO36" s="462">
        <v>0</v>
      </c>
      <c r="GP36" s="462">
        <v>0</v>
      </c>
      <c r="GQ36" s="462">
        <v>0</v>
      </c>
      <c r="GR36" s="1"/>
    </row>
    <row r="37" spans="1:200" ht="13">
      <c r="A37" s="1" t="s">
        <v>79</v>
      </c>
      <c r="B37" s="1" t="s">
        <v>26</v>
      </c>
      <c r="C37" s="462">
        <v>776</v>
      </c>
      <c r="D37" s="462">
        <v>0</v>
      </c>
      <c r="E37" s="462">
        <v>0</v>
      </c>
      <c r="F37" s="462">
        <v>0</v>
      </c>
      <c r="G37" s="462">
        <v>0</v>
      </c>
      <c r="H37" s="462">
        <v>0</v>
      </c>
      <c r="I37" s="462">
        <v>0</v>
      </c>
      <c r="J37" s="462">
        <v>14</v>
      </c>
      <c r="K37" s="462">
        <v>62</v>
      </c>
      <c r="L37" s="462">
        <v>0</v>
      </c>
      <c r="M37" s="462">
        <v>0</v>
      </c>
      <c r="N37" s="462">
        <v>27</v>
      </c>
      <c r="O37" s="462">
        <v>0</v>
      </c>
      <c r="P37" s="462">
        <v>0</v>
      </c>
      <c r="Q37" s="462">
        <v>0</v>
      </c>
      <c r="R37" s="462">
        <v>0</v>
      </c>
      <c r="S37" s="462">
        <v>0</v>
      </c>
      <c r="T37" s="462">
        <v>0</v>
      </c>
      <c r="U37" s="462">
        <v>0</v>
      </c>
      <c r="V37" s="462">
        <v>7</v>
      </c>
      <c r="W37" s="462">
        <v>1</v>
      </c>
      <c r="X37" s="462">
        <v>5</v>
      </c>
      <c r="Y37" s="462">
        <v>60</v>
      </c>
      <c r="Z37" s="462">
        <v>0</v>
      </c>
      <c r="AA37" s="462">
        <v>16</v>
      </c>
      <c r="AB37" s="462">
        <v>0</v>
      </c>
      <c r="AC37" s="462">
        <v>0</v>
      </c>
      <c r="AD37" s="462">
        <v>0</v>
      </c>
      <c r="AE37" s="462">
        <v>0</v>
      </c>
      <c r="AF37" s="462">
        <v>0</v>
      </c>
      <c r="AG37" s="462">
        <v>56</v>
      </c>
      <c r="AH37" s="462">
        <v>0</v>
      </c>
      <c r="AI37" s="462">
        <v>0</v>
      </c>
      <c r="AJ37" s="462">
        <v>450</v>
      </c>
      <c r="AK37" s="462">
        <v>1</v>
      </c>
      <c r="AL37" s="462">
        <v>37</v>
      </c>
      <c r="AM37" s="462">
        <v>0</v>
      </c>
      <c r="AN37" s="462">
        <v>4</v>
      </c>
      <c r="AO37" s="462">
        <v>0</v>
      </c>
      <c r="AP37" s="462">
        <v>0</v>
      </c>
      <c r="AQ37" s="462">
        <v>0</v>
      </c>
      <c r="AR37" s="462">
        <v>0</v>
      </c>
      <c r="AS37" s="462">
        <v>0</v>
      </c>
      <c r="AT37" s="462">
        <v>0</v>
      </c>
      <c r="AU37" s="462">
        <v>0</v>
      </c>
      <c r="AV37" s="462">
        <v>0</v>
      </c>
      <c r="AW37" s="462">
        <v>0</v>
      </c>
      <c r="AX37" s="462">
        <v>0</v>
      </c>
      <c r="AY37" s="462">
        <v>0</v>
      </c>
      <c r="AZ37" s="462">
        <v>0</v>
      </c>
      <c r="BA37" s="462">
        <v>0</v>
      </c>
      <c r="BB37" s="462">
        <v>0</v>
      </c>
      <c r="BC37" s="462">
        <v>0</v>
      </c>
      <c r="BD37" s="462">
        <v>0</v>
      </c>
      <c r="BE37" s="462">
        <v>0</v>
      </c>
      <c r="BF37" s="462">
        <v>0</v>
      </c>
      <c r="BG37" s="462">
        <v>0</v>
      </c>
      <c r="BH37" s="462">
        <v>0</v>
      </c>
      <c r="BI37" s="462">
        <v>0</v>
      </c>
      <c r="BJ37" s="462">
        <v>0</v>
      </c>
      <c r="BK37" s="462">
        <v>0</v>
      </c>
      <c r="BL37" s="462">
        <v>0</v>
      </c>
      <c r="BM37" s="462">
        <v>0</v>
      </c>
      <c r="BN37" s="462">
        <v>0</v>
      </c>
      <c r="BO37" s="462">
        <v>1</v>
      </c>
      <c r="BP37" s="462">
        <v>0</v>
      </c>
      <c r="BQ37" s="462">
        <v>0</v>
      </c>
      <c r="BR37" s="462">
        <v>0</v>
      </c>
      <c r="BS37" s="462">
        <v>0</v>
      </c>
      <c r="BT37" s="462">
        <v>0</v>
      </c>
      <c r="BU37" s="462">
        <v>0</v>
      </c>
      <c r="BV37" s="462">
        <v>0</v>
      </c>
      <c r="BW37" s="462">
        <v>1</v>
      </c>
      <c r="BX37" s="462">
        <v>0</v>
      </c>
      <c r="BY37" s="462">
        <v>0</v>
      </c>
      <c r="BZ37" s="462">
        <v>0</v>
      </c>
      <c r="CA37" s="462">
        <v>0</v>
      </c>
      <c r="CB37" s="462">
        <v>1</v>
      </c>
      <c r="CC37" s="462">
        <v>0</v>
      </c>
      <c r="CD37" s="462">
        <v>0</v>
      </c>
      <c r="CE37" s="462">
        <v>0</v>
      </c>
      <c r="CF37" s="462">
        <v>1</v>
      </c>
      <c r="CG37" s="462">
        <v>0</v>
      </c>
      <c r="CH37" s="462">
        <v>0</v>
      </c>
      <c r="CI37" s="462">
        <v>0</v>
      </c>
      <c r="CJ37" s="462">
        <v>0</v>
      </c>
      <c r="CK37" s="462">
        <v>0</v>
      </c>
      <c r="CL37" s="462">
        <v>0</v>
      </c>
      <c r="CM37" s="462">
        <v>0</v>
      </c>
      <c r="CN37" s="462">
        <v>0</v>
      </c>
      <c r="CO37" s="462">
        <v>0</v>
      </c>
      <c r="CP37" s="462">
        <v>0</v>
      </c>
      <c r="CQ37" s="462">
        <v>1</v>
      </c>
      <c r="CR37" s="462">
        <v>0</v>
      </c>
      <c r="CS37" s="462">
        <v>0</v>
      </c>
      <c r="CT37" s="462">
        <v>0</v>
      </c>
      <c r="CU37" s="462">
        <v>0</v>
      </c>
      <c r="CV37" s="462">
        <v>0</v>
      </c>
      <c r="CW37" s="462">
        <v>0</v>
      </c>
      <c r="CX37" s="462">
        <v>0</v>
      </c>
      <c r="CY37" s="462">
        <v>0</v>
      </c>
      <c r="CZ37" s="462">
        <v>0</v>
      </c>
      <c r="DA37" s="462">
        <v>0</v>
      </c>
      <c r="DB37" s="462">
        <v>0</v>
      </c>
      <c r="DC37" s="462">
        <v>0</v>
      </c>
      <c r="DD37" s="462">
        <v>0</v>
      </c>
      <c r="DE37" s="462">
        <v>0</v>
      </c>
      <c r="DF37" s="462">
        <v>0</v>
      </c>
      <c r="DG37" s="462">
        <v>0</v>
      </c>
      <c r="DH37" s="462">
        <v>0</v>
      </c>
      <c r="DI37" s="462">
        <v>0</v>
      </c>
      <c r="DJ37" s="462">
        <v>0</v>
      </c>
      <c r="DK37" s="462">
        <v>0</v>
      </c>
      <c r="DL37" s="462">
        <v>0</v>
      </c>
      <c r="DM37" s="462">
        <v>0</v>
      </c>
      <c r="DN37" s="462">
        <v>0</v>
      </c>
      <c r="DO37" s="462">
        <v>0</v>
      </c>
      <c r="DP37" s="462">
        <v>0</v>
      </c>
      <c r="DQ37" s="462">
        <v>0</v>
      </c>
      <c r="DR37" s="462">
        <v>0</v>
      </c>
      <c r="DS37" s="462">
        <v>0</v>
      </c>
      <c r="DT37" s="462">
        <v>0</v>
      </c>
      <c r="DU37" s="462">
        <v>0</v>
      </c>
      <c r="DV37" s="462">
        <v>0</v>
      </c>
      <c r="DW37" s="462">
        <v>0</v>
      </c>
      <c r="DX37" s="462">
        <v>0</v>
      </c>
      <c r="DY37" s="462">
        <v>0</v>
      </c>
      <c r="DZ37" s="462">
        <v>1</v>
      </c>
      <c r="EA37" s="462">
        <v>0</v>
      </c>
      <c r="EB37" s="462">
        <v>0</v>
      </c>
      <c r="EC37" s="462">
        <v>0</v>
      </c>
      <c r="ED37" s="462">
        <v>0</v>
      </c>
      <c r="EE37" s="462">
        <v>0</v>
      </c>
      <c r="EF37" s="462">
        <v>0</v>
      </c>
      <c r="EG37" s="462">
        <v>0</v>
      </c>
      <c r="EH37" s="462">
        <v>0</v>
      </c>
      <c r="EI37" s="462">
        <v>0</v>
      </c>
      <c r="EJ37" s="462">
        <v>0</v>
      </c>
      <c r="EK37" s="462">
        <v>0</v>
      </c>
      <c r="EL37" s="462">
        <v>0</v>
      </c>
      <c r="EM37" s="462">
        <v>0</v>
      </c>
      <c r="EN37" s="462">
        <v>0</v>
      </c>
      <c r="EO37" s="462">
        <v>0</v>
      </c>
      <c r="EP37" s="462">
        <v>0</v>
      </c>
      <c r="EQ37" s="462">
        <v>0</v>
      </c>
      <c r="ER37" s="462">
        <v>0</v>
      </c>
      <c r="ES37" s="462">
        <v>0</v>
      </c>
      <c r="ET37" s="462">
        <v>0</v>
      </c>
      <c r="EU37" s="462">
        <v>0</v>
      </c>
      <c r="EV37" s="462">
        <v>0</v>
      </c>
      <c r="EW37" s="462">
        <v>0</v>
      </c>
      <c r="EX37" s="462">
        <v>0</v>
      </c>
      <c r="EY37" s="462">
        <v>0</v>
      </c>
      <c r="EZ37" s="462">
        <v>0</v>
      </c>
      <c r="FA37" s="462">
        <v>0</v>
      </c>
      <c r="FB37" s="462">
        <v>0</v>
      </c>
      <c r="FC37" s="462">
        <v>0</v>
      </c>
      <c r="FD37" s="462">
        <v>0</v>
      </c>
      <c r="FE37" s="462">
        <v>0</v>
      </c>
      <c r="FF37" s="462">
        <v>0</v>
      </c>
      <c r="FG37" s="462">
        <v>1</v>
      </c>
      <c r="FH37" s="462">
        <v>0</v>
      </c>
      <c r="FI37" s="462">
        <v>0</v>
      </c>
      <c r="FJ37" s="462">
        <v>0</v>
      </c>
      <c r="FK37" s="462">
        <v>0</v>
      </c>
      <c r="FL37" s="462">
        <v>0</v>
      </c>
      <c r="FM37" s="462">
        <v>8</v>
      </c>
      <c r="FN37" s="462">
        <v>0</v>
      </c>
      <c r="FO37" s="462">
        <v>0</v>
      </c>
      <c r="FP37" s="462">
        <v>0</v>
      </c>
      <c r="FQ37" s="462">
        <v>0</v>
      </c>
      <c r="FR37" s="462">
        <v>0</v>
      </c>
      <c r="FS37" s="462">
        <v>0</v>
      </c>
      <c r="FT37" s="462">
        <v>0</v>
      </c>
      <c r="FU37" s="462">
        <v>0</v>
      </c>
      <c r="FV37" s="462">
        <v>0</v>
      </c>
      <c r="FW37" s="462">
        <v>0</v>
      </c>
      <c r="FX37" s="462">
        <v>0</v>
      </c>
      <c r="FY37" s="462">
        <v>9</v>
      </c>
      <c r="FZ37" s="462">
        <v>6</v>
      </c>
      <c r="GA37" s="462">
        <v>3</v>
      </c>
      <c r="GB37" s="462">
        <v>0</v>
      </c>
      <c r="GC37" s="462">
        <v>3</v>
      </c>
      <c r="GD37" s="462">
        <v>0</v>
      </c>
      <c r="GE37" s="462">
        <v>0</v>
      </c>
      <c r="GF37" s="462">
        <v>0</v>
      </c>
      <c r="GG37" s="462">
        <v>0</v>
      </c>
      <c r="GH37" s="462">
        <v>0</v>
      </c>
      <c r="GI37" s="462">
        <v>0</v>
      </c>
      <c r="GJ37" s="462">
        <v>0</v>
      </c>
      <c r="GK37" s="462">
        <v>0</v>
      </c>
      <c r="GL37" s="462">
        <v>0</v>
      </c>
      <c r="GM37" s="462">
        <v>0</v>
      </c>
      <c r="GN37" s="462">
        <v>0</v>
      </c>
      <c r="GO37" s="462">
        <v>0</v>
      </c>
      <c r="GP37" s="462">
        <v>0</v>
      </c>
      <c r="GQ37" s="462">
        <v>0</v>
      </c>
      <c r="GR37" s="1"/>
    </row>
    <row r="38" spans="1:200" ht="13">
      <c r="A38" s="1" t="s">
        <v>80</v>
      </c>
      <c r="B38" s="1" t="s">
        <v>27</v>
      </c>
      <c r="C38" s="462">
        <v>478</v>
      </c>
      <c r="D38" s="462">
        <v>0</v>
      </c>
      <c r="E38" s="462">
        <v>0</v>
      </c>
      <c r="F38" s="462">
        <v>0</v>
      </c>
      <c r="G38" s="462">
        <v>0</v>
      </c>
      <c r="H38" s="462">
        <v>0</v>
      </c>
      <c r="I38" s="462">
        <v>0</v>
      </c>
      <c r="J38" s="462">
        <v>3</v>
      </c>
      <c r="K38" s="462">
        <v>46</v>
      </c>
      <c r="L38" s="462">
        <v>0</v>
      </c>
      <c r="M38" s="462">
        <v>0</v>
      </c>
      <c r="N38" s="462">
        <v>17</v>
      </c>
      <c r="O38" s="462">
        <v>0</v>
      </c>
      <c r="P38" s="462">
        <v>1</v>
      </c>
      <c r="Q38" s="462">
        <v>0</v>
      </c>
      <c r="R38" s="462">
        <v>0</v>
      </c>
      <c r="S38" s="462">
        <v>0</v>
      </c>
      <c r="T38" s="462">
        <v>0</v>
      </c>
      <c r="U38" s="462">
        <v>0</v>
      </c>
      <c r="V38" s="462">
        <v>2</v>
      </c>
      <c r="W38" s="462">
        <v>1</v>
      </c>
      <c r="X38" s="462">
        <v>2</v>
      </c>
      <c r="Y38" s="462">
        <v>85</v>
      </c>
      <c r="Z38" s="462">
        <v>0</v>
      </c>
      <c r="AA38" s="462">
        <v>24</v>
      </c>
      <c r="AB38" s="462">
        <v>0</v>
      </c>
      <c r="AC38" s="462">
        <v>0</v>
      </c>
      <c r="AD38" s="462">
        <v>0</v>
      </c>
      <c r="AE38" s="462">
        <v>0</v>
      </c>
      <c r="AF38" s="462">
        <v>0</v>
      </c>
      <c r="AG38" s="462">
        <v>95</v>
      </c>
      <c r="AH38" s="462">
        <v>0</v>
      </c>
      <c r="AI38" s="462">
        <v>0</v>
      </c>
      <c r="AJ38" s="462">
        <v>162</v>
      </c>
      <c r="AK38" s="462">
        <v>1</v>
      </c>
      <c r="AL38" s="462">
        <v>9</v>
      </c>
      <c r="AM38" s="462">
        <v>0</v>
      </c>
      <c r="AN38" s="462">
        <v>1</v>
      </c>
      <c r="AO38" s="462">
        <v>0</v>
      </c>
      <c r="AP38" s="462">
        <v>0</v>
      </c>
      <c r="AQ38" s="462">
        <v>0</v>
      </c>
      <c r="AR38" s="462">
        <v>0</v>
      </c>
      <c r="AS38" s="462">
        <v>0</v>
      </c>
      <c r="AT38" s="462">
        <v>0</v>
      </c>
      <c r="AU38" s="462">
        <v>0</v>
      </c>
      <c r="AV38" s="462">
        <v>0</v>
      </c>
      <c r="AW38" s="462">
        <v>0</v>
      </c>
      <c r="AX38" s="462">
        <v>0</v>
      </c>
      <c r="AY38" s="462">
        <v>0</v>
      </c>
      <c r="AZ38" s="462">
        <v>0</v>
      </c>
      <c r="BA38" s="462">
        <v>0</v>
      </c>
      <c r="BB38" s="462">
        <v>0</v>
      </c>
      <c r="BC38" s="462">
        <v>0</v>
      </c>
      <c r="BD38" s="462">
        <v>0</v>
      </c>
      <c r="BE38" s="462">
        <v>0</v>
      </c>
      <c r="BF38" s="462">
        <v>0</v>
      </c>
      <c r="BG38" s="462">
        <v>0</v>
      </c>
      <c r="BH38" s="462">
        <v>0</v>
      </c>
      <c r="BI38" s="462">
        <v>0</v>
      </c>
      <c r="BJ38" s="462">
        <v>0</v>
      </c>
      <c r="BK38" s="462">
        <v>0</v>
      </c>
      <c r="BL38" s="462">
        <v>0</v>
      </c>
      <c r="BM38" s="462">
        <v>1</v>
      </c>
      <c r="BN38" s="462">
        <v>0</v>
      </c>
      <c r="BO38" s="462">
        <v>0</v>
      </c>
      <c r="BP38" s="462">
        <v>0</v>
      </c>
      <c r="BQ38" s="462">
        <v>0</v>
      </c>
      <c r="BR38" s="462">
        <v>0</v>
      </c>
      <c r="BS38" s="462">
        <v>0</v>
      </c>
      <c r="BT38" s="462">
        <v>0</v>
      </c>
      <c r="BU38" s="462">
        <v>0</v>
      </c>
      <c r="BV38" s="462">
        <v>0</v>
      </c>
      <c r="BW38" s="462">
        <v>0</v>
      </c>
      <c r="BX38" s="462">
        <v>0</v>
      </c>
      <c r="BY38" s="462">
        <v>0</v>
      </c>
      <c r="BZ38" s="462">
        <v>0</v>
      </c>
      <c r="CA38" s="462">
        <v>0</v>
      </c>
      <c r="CB38" s="462">
        <v>2</v>
      </c>
      <c r="CC38" s="462">
        <v>0</v>
      </c>
      <c r="CD38" s="462">
        <v>0</v>
      </c>
      <c r="CE38" s="462">
        <v>0</v>
      </c>
      <c r="CF38" s="462">
        <v>0</v>
      </c>
      <c r="CG38" s="462">
        <v>0</v>
      </c>
      <c r="CH38" s="462">
        <v>0</v>
      </c>
      <c r="CI38" s="462">
        <v>0</v>
      </c>
      <c r="CJ38" s="462">
        <v>0</v>
      </c>
      <c r="CK38" s="462">
        <v>0</v>
      </c>
      <c r="CL38" s="462">
        <v>0</v>
      </c>
      <c r="CM38" s="462">
        <v>0</v>
      </c>
      <c r="CN38" s="462">
        <v>0</v>
      </c>
      <c r="CO38" s="462">
        <v>0</v>
      </c>
      <c r="CP38" s="462">
        <v>0</v>
      </c>
      <c r="CQ38" s="462">
        <v>0</v>
      </c>
      <c r="CR38" s="462">
        <v>0</v>
      </c>
      <c r="CS38" s="462">
        <v>0</v>
      </c>
      <c r="CT38" s="462">
        <v>0</v>
      </c>
      <c r="CU38" s="462">
        <v>0</v>
      </c>
      <c r="CV38" s="462">
        <v>0</v>
      </c>
      <c r="CW38" s="462">
        <v>0</v>
      </c>
      <c r="CX38" s="462">
        <v>0</v>
      </c>
      <c r="CY38" s="462">
        <v>0</v>
      </c>
      <c r="CZ38" s="462">
        <v>0</v>
      </c>
      <c r="DA38" s="462">
        <v>0</v>
      </c>
      <c r="DB38" s="462">
        <v>0</v>
      </c>
      <c r="DC38" s="462">
        <v>0</v>
      </c>
      <c r="DD38" s="462">
        <v>0</v>
      </c>
      <c r="DE38" s="462">
        <v>0</v>
      </c>
      <c r="DF38" s="462">
        <v>0</v>
      </c>
      <c r="DG38" s="462">
        <v>0</v>
      </c>
      <c r="DH38" s="462">
        <v>0</v>
      </c>
      <c r="DI38" s="462">
        <v>0</v>
      </c>
      <c r="DJ38" s="462">
        <v>0</v>
      </c>
      <c r="DK38" s="462">
        <v>0</v>
      </c>
      <c r="DL38" s="462">
        <v>0</v>
      </c>
      <c r="DM38" s="462">
        <v>0</v>
      </c>
      <c r="DN38" s="462">
        <v>0</v>
      </c>
      <c r="DO38" s="462">
        <v>0</v>
      </c>
      <c r="DP38" s="462">
        <v>0</v>
      </c>
      <c r="DQ38" s="462">
        <v>0</v>
      </c>
      <c r="DR38" s="462">
        <v>0</v>
      </c>
      <c r="DS38" s="462">
        <v>0</v>
      </c>
      <c r="DT38" s="462">
        <v>0</v>
      </c>
      <c r="DU38" s="462">
        <v>0</v>
      </c>
      <c r="DV38" s="462">
        <v>0</v>
      </c>
      <c r="DW38" s="462">
        <v>0</v>
      </c>
      <c r="DX38" s="462">
        <v>0</v>
      </c>
      <c r="DY38" s="462">
        <v>0</v>
      </c>
      <c r="DZ38" s="462">
        <v>1</v>
      </c>
      <c r="EA38" s="462">
        <v>0</v>
      </c>
      <c r="EB38" s="462">
        <v>0</v>
      </c>
      <c r="EC38" s="462">
        <v>0</v>
      </c>
      <c r="ED38" s="462">
        <v>0</v>
      </c>
      <c r="EE38" s="462">
        <v>0</v>
      </c>
      <c r="EF38" s="462">
        <v>0</v>
      </c>
      <c r="EG38" s="462">
        <v>0</v>
      </c>
      <c r="EH38" s="462">
        <v>0</v>
      </c>
      <c r="EI38" s="462">
        <v>0</v>
      </c>
      <c r="EJ38" s="462">
        <v>3</v>
      </c>
      <c r="EK38" s="462">
        <v>0</v>
      </c>
      <c r="EL38" s="462">
        <v>0</v>
      </c>
      <c r="EM38" s="462">
        <v>0</v>
      </c>
      <c r="EN38" s="462">
        <v>0</v>
      </c>
      <c r="EO38" s="462">
        <v>0</v>
      </c>
      <c r="EP38" s="462">
        <v>0</v>
      </c>
      <c r="EQ38" s="462">
        <v>0</v>
      </c>
      <c r="ER38" s="462">
        <v>0</v>
      </c>
      <c r="ES38" s="462">
        <v>0</v>
      </c>
      <c r="ET38" s="462">
        <v>0</v>
      </c>
      <c r="EU38" s="462">
        <v>0</v>
      </c>
      <c r="EV38" s="462">
        <v>0</v>
      </c>
      <c r="EW38" s="462">
        <v>0</v>
      </c>
      <c r="EX38" s="462">
        <v>0</v>
      </c>
      <c r="EY38" s="462">
        <v>0</v>
      </c>
      <c r="EZ38" s="462">
        <v>0</v>
      </c>
      <c r="FA38" s="462">
        <v>0</v>
      </c>
      <c r="FB38" s="462">
        <v>0</v>
      </c>
      <c r="FC38" s="462">
        <v>0</v>
      </c>
      <c r="FD38" s="462">
        <v>0</v>
      </c>
      <c r="FE38" s="462">
        <v>0</v>
      </c>
      <c r="FF38" s="462">
        <v>0</v>
      </c>
      <c r="FG38" s="462">
        <v>0</v>
      </c>
      <c r="FH38" s="462">
        <v>0</v>
      </c>
      <c r="FI38" s="462">
        <v>0</v>
      </c>
      <c r="FJ38" s="462">
        <v>0</v>
      </c>
      <c r="FK38" s="462">
        <v>0</v>
      </c>
      <c r="FL38" s="462">
        <v>0</v>
      </c>
      <c r="FM38" s="462">
        <v>10</v>
      </c>
      <c r="FN38" s="462">
        <v>0</v>
      </c>
      <c r="FO38" s="462">
        <v>0</v>
      </c>
      <c r="FP38" s="462">
        <v>0</v>
      </c>
      <c r="FQ38" s="462">
        <v>0</v>
      </c>
      <c r="FR38" s="462">
        <v>0</v>
      </c>
      <c r="FS38" s="462">
        <v>0</v>
      </c>
      <c r="FT38" s="462">
        <v>0</v>
      </c>
      <c r="FU38" s="462">
        <v>0</v>
      </c>
      <c r="FV38" s="462">
        <v>0</v>
      </c>
      <c r="FW38" s="462">
        <v>0</v>
      </c>
      <c r="FX38" s="462">
        <v>0</v>
      </c>
      <c r="FY38" s="462">
        <v>10</v>
      </c>
      <c r="FZ38" s="462">
        <v>0</v>
      </c>
      <c r="GA38" s="462">
        <v>0</v>
      </c>
      <c r="GB38" s="462">
        <v>0</v>
      </c>
      <c r="GC38" s="462">
        <v>1</v>
      </c>
      <c r="GD38" s="462">
        <v>0</v>
      </c>
      <c r="GE38" s="462">
        <v>0</v>
      </c>
      <c r="GF38" s="462">
        <v>0</v>
      </c>
      <c r="GG38" s="462">
        <v>0</v>
      </c>
      <c r="GH38" s="462">
        <v>0</v>
      </c>
      <c r="GI38" s="462">
        <v>0</v>
      </c>
      <c r="GJ38" s="462">
        <v>1</v>
      </c>
      <c r="GK38" s="462">
        <v>0</v>
      </c>
      <c r="GL38" s="462">
        <v>0</v>
      </c>
      <c r="GM38" s="462">
        <v>0</v>
      </c>
      <c r="GN38" s="462">
        <v>0</v>
      </c>
      <c r="GO38" s="462">
        <v>0</v>
      </c>
      <c r="GP38" s="462">
        <v>0</v>
      </c>
      <c r="GQ38" s="462">
        <v>0</v>
      </c>
      <c r="GR38" s="1"/>
    </row>
    <row r="39" spans="1:200" ht="13">
      <c r="A39" s="1" t="s">
        <v>81</v>
      </c>
      <c r="B39" s="1" t="s">
        <v>28</v>
      </c>
      <c r="C39" s="462">
        <v>797</v>
      </c>
      <c r="D39" s="462">
        <v>0</v>
      </c>
      <c r="E39" s="462">
        <v>0</v>
      </c>
      <c r="F39" s="462">
        <v>0</v>
      </c>
      <c r="G39" s="462">
        <v>1</v>
      </c>
      <c r="H39" s="462">
        <v>0</v>
      </c>
      <c r="I39" s="462">
        <v>1</v>
      </c>
      <c r="J39" s="462">
        <v>7</v>
      </c>
      <c r="K39" s="462">
        <v>39</v>
      </c>
      <c r="L39" s="462">
        <v>0</v>
      </c>
      <c r="M39" s="462">
        <v>0</v>
      </c>
      <c r="N39" s="462">
        <v>65</v>
      </c>
      <c r="O39" s="462">
        <v>2</v>
      </c>
      <c r="P39" s="462">
        <v>4</v>
      </c>
      <c r="Q39" s="462">
        <v>0</v>
      </c>
      <c r="R39" s="462">
        <v>0</v>
      </c>
      <c r="S39" s="462">
        <v>0</v>
      </c>
      <c r="T39" s="462">
        <v>0</v>
      </c>
      <c r="U39" s="462">
        <v>1</v>
      </c>
      <c r="V39" s="462">
        <v>4</v>
      </c>
      <c r="W39" s="462">
        <v>32</v>
      </c>
      <c r="X39" s="462">
        <v>10</v>
      </c>
      <c r="Y39" s="462">
        <v>56</v>
      </c>
      <c r="Z39" s="462">
        <v>2</v>
      </c>
      <c r="AA39" s="462">
        <v>42</v>
      </c>
      <c r="AB39" s="462">
        <v>0</v>
      </c>
      <c r="AC39" s="462">
        <v>2</v>
      </c>
      <c r="AD39" s="462">
        <v>0</v>
      </c>
      <c r="AE39" s="462">
        <v>4</v>
      </c>
      <c r="AF39" s="462">
        <v>0</v>
      </c>
      <c r="AG39" s="462">
        <v>53</v>
      </c>
      <c r="AH39" s="462">
        <v>0</v>
      </c>
      <c r="AI39" s="462">
        <v>0</v>
      </c>
      <c r="AJ39" s="462">
        <v>231</v>
      </c>
      <c r="AK39" s="462">
        <v>1</v>
      </c>
      <c r="AL39" s="462">
        <v>118</v>
      </c>
      <c r="AM39" s="462">
        <v>0</v>
      </c>
      <c r="AN39" s="462">
        <v>6</v>
      </c>
      <c r="AO39" s="462">
        <v>0</v>
      </c>
      <c r="AP39" s="462">
        <v>1</v>
      </c>
      <c r="AQ39" s="462">
        <v>0</v>
      </c>
      <c r="AR39" s="462">
        <v>0</v>
      </c>
      <c r="AS39" s="462">
        <v>0</v>
      </c>
      <c r="AT39" s="462">
        <v>0</v>
      </c>
      <c r="AU39" s="462">
        <v>0</v>
      </c>
      <c r="AV39" s="462">
        <v>0</v>
      </c>
      <c r="AW39" s="462">
        <v>0</v>
      </c>
      <c r="AX39" s="462">
        <v>3</v>
      </c>
      <c r="AY39" s="462">
        <v>18</v>
      </c>
      <c r="AZ39" s="462">
        <v>0</v>
      </c>
      <c r="BA39" s="462">
        <v>9</v>
      </c>
      <c r="BB39" s="462">
        <v>0</v>
      </c>
      <c r="BC39" s="462">
        <v>1</v>
      </c>
      <c r="BD39" s="462">
        <v>0</v>
      </c>
      <c r="BE39" s="462">
        <v>0</v>
      </c>
      <c r="BF39" s="462">
        <v>0</v>
      </c>
      <c r="BG39" s="462">
        <v>0</v>
      </c>
      <c r="BH39" s="462">
        <v>1</v>
      </c>
      <c r="BI39" s="462">
        <v>0</v>
      </c>
      <c r="BJ39" s="462">
        <v>0</v>
      </c>
      <c r="BK39" s="462">
        <v>0</v>
      </c>
      <c r="BL39" s="462">
        <v>0</v>
      </c>
      <c r="BM39" s="462">
        <v>2</v>
      </c>
      <c r="BN39" s="462">
        <v>1</v>
      </c>
      <c r="BO39" s="462">
        <v>1</v>
      </c>
      <c r="BP39" s="462">
        <v>0</v>
      </c>
      <c r="BQ39" s="462">
        <v>0</v>
      </c>
      <c r="BR39" s="462">
        <v>0</v>
      </c>
      <c r="BS39" s="462">
        <v>0</v>
      </c>
      <c r="BT39" s="462">
        <v>0</v>
      </c>
      <c r="BU39" s="462">
        <v>0</v>
      </c>
      <c r="BV39" s="462">
        <v>0</v>
      </c>
      <c r="BW39" s="462">
        <v>4</v>
      </c>
      <c r="BX39" s="462">
        <v>0</v>
      </c>
      <c r="BY39" s="462">
        <v>1</v>
      </c>
      <c r="BZ39" s="462">
        <v>1</v>
      </c>
      <c r="CA39" s="462">
        <v>0</v>
      </c>
      <c r="CB39" s="462">
        <v>2</v>
      </c>
      <c r="CC39" s="462">
        <v>0</v>
      </c>
      <c r="CD39" s="462">
        <v>0</v>
      </c>
      <c r="CE39" s="462">
        <v>1</v>
      </c>
      <c r="CF39" s="462">
        <v>1</v>
      </c>
      <c r="CG39" s="462">
        <v>0</v>
      </c>
      <c r="CH39" s="462">
        <v>1</v>
      </c>
      <c r="CI39" s="462">
        <v>0</v>
      </c>
      <c r="CJ39" s="462">
        <v>0</v>
      </c>
      <c r="CK39" s="462">
        <v>0</v>
      </c>
      <c r="CL39" s="462">
        <v>0</v>
      </c>
      <c r="CM39" s="462">
        <v>2</v>
      </c>
      <c r="CN39" s="462">
        <v>0</v>
      </c>
      <c r="CO39" s="462">
        <v>1</v>
      </c>
      <c r="CP39" s="462">
        <v>0</v>
      </c>
      <c r="CQ39" s="462">
        <v>4</v>
      </c>
      <c r="CR39" s="462">
        <v>0</v>
      </c>
      <c r="CS39" s="462">
        <v>0</v>
      </c>
      <c r="CT39" s="462">
        <v>0</v>
      </c>
      <c r="CU39" s="462">
        <v>1</v>
      </c>
      <c r="CV39" s="462">
        <v>0</v>
      </c>
      <c r="CW39" s="462">
        <v>0</v>
      </c>
      <c r="CX39" s="462">
        <v>0</v>
      </c>
      <c r="CY39" s="462">
        <v>0</v>
      </c>
      <c r="CZ39" s="462">
        <v>0</v>
      </c>
      <c r="DA39" s="462">
        <v>0</v>
      </c>
      <c r="DB39" s="462">
        <v>0</v>
      </c>
      <c r="DC39" s="462">
        <v>0</v>
      </c>
      <c r="DD39" s="462">
        <v>0</v>
      </c>
      <c r="DE39" s="462">
        <v>0</v>
      </c>
      <c r="DF39" s="462">
        <v>0</v>
      </c>
      <c r="DG39" s="462">
        <v>0</v>
      </c>
      <c r="DH39" s="462">
        <v>0</v>
      </c>
      <c r="DI39" s="462">
        <v>0</v>
      </c>
      <c r="DJ39" s="462">
        <v>0</v>
      </c>
      <c r="DK39" s="462">
        <v>0</v>
      </c>
      <c r="DL39" s="462">
        <v>0</v>
      </c>
      <c r="DM39" s="462">
        <v>0</v>
      </c>
      <c r="DN39" s="462">
        <v>0</v>
      </c>
      <c r="DO39" s="462">
        <v>0</v>
      </c>
      <c r="DP39" s="462">
        <v>0</v>
      </c>
      <c r="DQ39" s="462">
        <v>0</v>
      </c>
      <c r="DR39" s="462">
        <v>0</v>
      </c>
      <c r="DS39" s="462">
        <v>0</v>
      </c>
      <c r="DT39" s="462">
        <v>0</v>
      </c>
      <c r="DU39" s="462">
        <v>0</v>
      </c>
      <c r="DV39" s="462">
        <v>0</v>
      </c>
      <c r="DW39" s="462">
        <v>0</v>
      </c>
      <c r="DX39" s="462">
        <v>0</v>
      </c>
      <c r="DY39" s="462">
        <v>0</v>
      </c>
      <c r="DZ39" s="462">
        <v>1</v>
      </c>
      <c r="EA39" s="462">
        <v>0</v>
      </c>
      <c r="EB39" s="462">
        <v>0</v>
      </c>
      <c r="EC39" s="462">
        <v>0</v>
      </c>
      <c r="ED39" s="462">
        <v>0</v>
      </c>
      <c r="EE39" s="462">
        <v>2</v>
      </c>
      <c r="EF39" s="462">
        <v>0</v>
      </c>
      <c r="EG39" s="462">
        <v>0</v>
      </c>
      <c r="EH39" s="462">
        <v>0</v>
      </c>
      <c r="EI39" s="462">
        <v>0</v>
      </c>
      <c r="EJ39" s="462">
        <v>2</v>
      </c>
      <c r="EK39" s="462">
        <v>0</v>
      </c>
      <c r="EL39" s="462">
        <v>0</v>
      </c>
      <c r="EM39" s="462">
        <v>0</v>
      </c>
      <c r="EN39" s="462">
        <v>1</v>
      </c>
      <c r="EO39" s="462">
        <v>1</v>
      </c>
      <c r="EP39" s="462">
        <v>0</v>
      </c>
      <c r="EQ39" s="462">
        <v>0</v>
      </c>
      <c r="ER39" s="462">
        <v>0</v>
      </c>
      <c r="ES39" s="462">
        <v>0</v>
      </c>
      <c r="ET39" s="462">
        <v>0</v>
      </c>
      <c r="EU39" s="462">
        <v>0</v>
      </c>
      <c r="EV39" s="462">
        <v>8</v>
      </c>
      <c r="EW39" s="462">
        <v>0</v>
      </c>
      <c r="EX39" s="462">
        <v>0</v>
      </c>
      <c r="EY39" s="462">
        <v>0</v>
      </c>
      <c r="EZ39" s="462">
        <v>0</v>
      </c>
      <c r="FA39" s="462">
        <v>0</v>
      </c>
      <c r="FB39" s="462">
        <v>0</v>
      </c>
      <c r="FC39" s="462">
        <v>0</v>
      </c>
      <c r="FD39" s="462">
        <v>0</v>
      </c>
      <c r="FE39" s="462">
        <v>0</v>
      </c>
      <c r="FF39" s="462">
        <v>0</v>
      </c>
      <c r="FG39" s="462">
        <v>0</v>
      </c>
      <c r="FH39" s="462">
        <v>0</v>
      </c>
      <c r="FI39" s="462">
        <v>0</v>
      </c>
      <c r="FJ39" s="462">
        <v>0</v>
      </c>
      <c r="FK39" s="462">
        <v>0</v>
      </c>
      <c r="FL39" s="462">
        <v>0</v>
      </c>
      <c r="FM39" s="462">
        <v>35</v>
      </c>
      <c r="FN39" s="462">
        <v>0</v>
      </c>
      <c r="FO39" s="462">
        <v>0</v>
      </c>
      <c r="FP39" s="462">
        <v>2</v>
      </c>
      <c r="FQ39" s="462">
        <v>1</v>
      </c>
      <c r="FR39" s="462">
        <v>0</v>
      </c>
      <c r="FS39" s="462">
        <v>0</v>
      </c>
      <c r="FT39" s="462">
        <v>0</v>
      </c>
      <c r="FU39" s="462">
        <v>1</v>
      </c>
      <c r="FV39" s="462">
        <v>0</v>
      </c>
      <c r="FW39" s="462">
        <v>0</v>
      </c>
      <c r="FX39" s="462">
        <v>0</v>
      </c>
      <c r="FY39" s="462">
        <v>1</v>
      </c>
      <c r="FZ39" s="462">
        <v>0</v>
      </c>
      <c r="GA39" s="462">
        <v>1</v>
      </c>
      <c r="GB39" s="462">
        <v>0</v>
      </c>
      <c r="GC39" s="462">
        <v>3</v>
      </c>
      <c r="GD39" s="462">
        <v>0</v>
      </c>
      <c r="GE39" s="462">
        <v>0</v>
      </c>
      <c r="GF39" s="462">
        <v>0</v>
      </c>
      <c r="GG39" s="462">
        <v>0</v>
      </c>
      <c r="GH39" s="462">
        <v>0</v>
      </c>
      <c r="GI39" s="462">
        <v>0</v>
      </c>
      <c r="GJ39" s="462">
        <v>0</v>
      </c>
      <c r="GK39" s="462">
        <v>0</v>
      </c>
      <c r="GL39" s="462">
        <v>0</v>
      </c>
      <c r="GM39" s="462">
        <v>0</v>
      </c>
      <c r="GN39" s="462">
        <v>0</v>
      </c>
      <c r="GO39" s="462">
        <v>0</v>
      </c>
      <c r="GP39" s="462">
        <v>0</v>
      </c>
      <c r="GQ39" s="462">
        <v>1</v>
      </c>
      <c r="GR39" s="1"/>
    </row>
    <row r="40" spans="1:200" ht="13">
      <c r="A40" s="1" t="s">
        <v>82</v>
      </c>
      <c r="B40" s="1" t="s">
        <v>29</v>
      </c>
      <c r="C40" s="462">
        <v>377</v>
      </c>
      <c r="D40" s="462">
        <v>0</v>
      </c>
      <c r="E40" s="462">
        <v>0</v>
      </c>
      <c r="F40" s="462">
        <v>0</v>
      </c>
      <c r="G40" s="462">
        <v>0</v>
      </c>
      <c r="H40" s="462">
        <v>0</v>
      </c>
      <c r="I40" s="462">
        <v>0</v>
      </c>
      <c r="J40" s="462">
        <v>0</v>
      </c>
      <c r="K40" s="462">
        <v>26</v>
      </c>
      <c r="L40" s="462">
        <v>0</v>
      </c>
      <c r="M40" s="462">
        <v>0</v>
      </c>
      <c r="N40" s="462">
        <v>22</v>
      </c>
      <c r="O40" s="462">
        <v>1</v>
      </c>
      <c r="P40" s="462">
        <v>12</v>
      </c>
      <c r="Q40" s="462">
        <v>0</v>
      </c>
      <c r="R40" s="462">
        <v>0</v>
      </c>
      <c r="S40" s="462">
        <v>0</v>
      </c>
      <c r="T40" s="462">
        <v>0</v>
      </c>
      <c r="U40" s="462">
        <v>1</v>
      </c>
      <c r="V40" s="462">
        <v>0</v>
      </c>
      <c r="W40" s="462">
        <v>8</v>
      </c>
      <c r="X40" s="462">
        <v>3</v>
      </c>
      <c r="Y40" s="462">
        <v>40</v>
      </c>
      <c r="Z40" s="462">
        <v>0</v>
      </c>
      <c r="AA40" s="462">
        <v>21</v>
      </c>
      <c r="AB40" s="462">
        <v>0</v>
      </c>
      <c r="AC40" s="462">
        <v>0</v>
      </c>
      <c r="AD40" s="462">
        <v>0</v>
      </c>
      <c r="AE40" s="462">
        <v>0</v>
      </c>
      <c r="AF40" s="462">
        <v>0</v>
      </c>
      <c r="AG40" s="462">
        <v>41</v>
      </c>
      <c r="AH40" s="462">
        <v>0</v>
      </c>
      <c r="AI40" s="462">
        <v>0</v>
      </c>
      <c r="AJ40" s="462">
        <v>142</v>
      </c>
      <c r="AK40" s="462">
        <v>0</v>
      </c>
      <c r="AL40" s="462">
        <v>26</v>
      </c>
      <c r="AM40" s="462">
        <v>0</v>
      </c>
      <c r="AN40" s="462">
        <v>0</v>
      </c>
      <c r="AO40" s="462">
        <v>0</v>
      </c>
      <c r="AP40" s="462">
        <v>0</v>
      </c>
      <c r="AQ40" s="462">
        <v>0</v>
      </c>
      <c r="AR40" s="462">
        <v>0</v>
      </c>
      <c r="AS40" s="462">
        <v>0</v>
      </c>
      <c r="AT40" s="462">
        <v>0</v>
      </c>
      <c r="AU40" s="462">
        <v>0</v>
      </c>
      <c r="AV40" s="462">
        <v>0</v>
      </c>
      <c r="AW40" s="462">
        <v>0</v>
      </c>
      <c r="AX40" s="462">
        <v>0</v>
      </c>
      <c r="AY40" s="462">
        <v>0</v>
      </c>
      <c r="AZ40" s="462">
        <v>0</v>
      </c>
      <c r="BA40" s="462">
        <v>0</v>
      </c>
      <c r="BB40" s="462">
        <v>0</v>
      </c>
      <c r="BC40" s="462">
        <v>0</v>
      </c>
      <c r="BD40" s="462">
        <v>0</v>
      </c>
      <c r="BE40" s="462">
        <v>0</v>
      </c>
      <c r="BF40" s="462">
        <v>0</v>
      </c>
      <c r="BG40" s="462">
        <v>0</v>
      </c>
      <c r="BH40" s="462">
        <v>0</v>
      </c>
      <c r="BI40" s="462">
        <v>0</v>
      </c>
      <c r="BJ40" s="462">
        <v>0</v>
      </c>
      <c r="BK40" s="462">
        <v>0</v>
      </c>
      <c r="BL40" s="462">
        <v>0</v>
      </c>
      <c r="BM40" s="462">
        <v>0</v>
      </c>
      <c r="BN40" s="462">
        <v>0</v>
      </c>
      <c r="BO40" s="462">
        <v>0</v>
      </c>
      <c r="BP40" s="462">
        <v>0</v>
      </c>
      <c r="BQ40" s="462">
        <v>0</v>
      </c>
      <c r="BR40" s="462">
        <v>0</v>
      </c>
      <c r="BS40" s="462">
        <v>0</v>
      </c>
      <c r="BT40" s="462">
        <v>0</v>
      </c>
      <c r="BU40" s="462">
        <v>0</v>
      </c>
      <c r="BV40" s="462">
        <v>0</v>
      </c>
      <c r="BW40" s="462">
        <v>0</v>
      </c>
      <c r="BX40" s="462">
        <v>0</v>
      </c>
      <c r="BY40" s="462">
        <v>0</v>
      </c>
      <c r="BZ40" s="462">
        <v>0</v>
      </c>
      <c r="CA40" s="462">
        <v>0</v>
      </c>
      <c r="CB40" s="462">
        <v>0</v>
      </c>
      <c r="CC40" s="462">
        <v>0</v>
      </c>
      <c r="CD40" s="462">
        <v>0</v>
      </c>
      <c r="CE40" s="462">
        <v>0</v>
      </c>
      <c r="CF40" s="462">
        <v>0</v>
      </c>
      <c r="CG40" s="462">
        <v>0</v>
      </c>
      <c r="CH40" s="462">
        <v>0</v>
      </c>
      <c r="CI40" s="462">
        <v>0</v>
      </c>
      <c r="CJ40" s="462">
        <v>0</v>
      </c>
      <c r="CK40" s="462">
        <v>0</v>
      </c>
      <c r="CL40" s="462">
        <v>0</v>
      </c>
      <c r="CM40" s="462">
        <v>0</v>
      </c>
      <c r="CN40" s="462">
        <v>0</v>
      </c>
      <c r="CO40" s="462">
        <v>1</v>
      </c>
      <c r="CP40" s="462">
        <v>0</v>
      </c>
      <c r="CQ40" s="462">
        <v>2</v>
      </c>
      <c r="CR40" s="462">
        <v>0</v>
      </c>
      <c r="CS40" s="462">
        <v>0</v>
      </c>
      <c r="CT40" s="462">
        <v>0</v>
      </c>
      <c r="CU40" s="462">
        <v>0</v>
      </c>
      <c r="CV40" s="462">
        <v>0</v>
      </c>
      <c r="CW40" s="462">
        <v>0</v>
      </c>
      <c r="CX40" s="462">
        <v>0</v>
      </c>
      <c r="CY40" s="462">
        <v>0</v>
      </c>
      <c r="CZ40" s="462">
        <v>0</v>
      </c>
      <c r="DA40" s="462">
        <v>0</v>
      </c>
      <c r="DB40" s="462">
        <v>0</v>
      </c>
      <c r="DC40" s="462">
        <v>0</v>
      </c>
      <c r="DD40" s="462">
        <v>0</v>
      </c>
      <c r="DE40" s="462">
        <v>0</v>
      </c>
      <c r="DF40" s="462">
        <v>0</v>
      </c>
      <c r="DG40" s="462">
        <v>0</v>
      </c>
      <c r="DH40" s="462">
        <v>0</v>
      </c>
      <c r="DI40" s="462">
        <v>0</v>
      </c>
      <c r="DJ40" s="462">
        <v>0</v>
      </c>
      <c r="DK40" s="462">
        <v>0</v>
      </c>
      <c r="DL40" s="462">
        <v>0</v>
      </c>
      <c r="DM40" s="462">
        <v>0</v>
      </c>
      <c r="DN40" s="462">
        <v>0</v>
      </c>
      <c r="DO40" s="462">
        <v>0</v>
      </c>
      <c r="DP40" s="462">
        <v>0</v>
      </c>
      <c r="DQ40" s="462">
        <v>0</v>
      </c>
      <c r="DR40" s="462">
        <v>0</v>
      </c>
      <c r="DS40" s="462">
        <v>0</v>
      </c>
      <c r="DT40" s="462">
        <v>0</v>
      </c>
      <c r="DU40" s="462">
        <v>0</v>
      </c>
      <c r="DV40" s="462">
        <v>0</v>
      </c>
      <c r="DW40" s="462">
        <v>0</v>
      </c>
      <c r="DX40" s="462">
        <v>0</v>
      </c>
      <c r="DY40" s="462">
        <v>0</v>
      </c>
      <c r="DZ40" s="462">
        <v>2</v>
      </c>
      <c r="EA40" s="462">
        <v>0</v>
      </c>
      <c r="EB40" s="462">
        <v>0</v>
      </c>
      <c r="EC40" s="462">
        <v>0</v>
      </c>
      <c r="ED40" s="462">
        <v>0</v>
      </c>
      <c r="EE40" s="462">
        <v>0</v>
      </c>
      <c r="EF40" s="462">
        <v>0</v>
      </c>
      <c r="EG40" s="462">
        <v>0</v>
      </c>
      <c r="EH40" s="462">
        <v>0</v>
      </c>
      <c r="EI40" s="462">
        <v>0</v>
      </c>
      <c r="EJ40" s="462">
        <v>0</v>
      </c>
      <c r="EK40" s="462">
        <v>0</v>
      </c>
      <c r="EL40" s="462">
        <v>0</v>
      </c>
      <c r="EM40" s="462">
        <v>0</v>
      </c>
      <c r="EN40" s="462">
        <v>0</v>
      </c>
      <c r="EO40" s="462">
        <v>0</v>
      </c>
      <c r="EP40" s="462">
        <v>0</v>
      </c>
      <c r="EQ40" s="462">
        <v>0</v>
      </c>
      <c r="ER40" s="462">
        <v>0</v>
      </c>
      <c r="ES40" s="462">
        <v>0</v>
      </c>
      <c r="ET40" s="462">
        <v>0</v>
      </c>
      <c r="EU40" s="462">
        <v>0</v>
      </c>
      <c r="EV40" s="462">
        <v>0</v>
      </c>
      <c r="EW40" s="462">
        <v>0</v>
      </c>
      <c r="EX40" s="462">
        <v>0</v>
      </c>
      <c r="EY40" s="462">
        <v>0</v>
      </c>
      <c r="EZ40" s="462">
        <v>0</v>
      </c>
      <c r="FA40" s="462">
        <v>0</v>
      </c>
      <c r="FB40" s="462">
        <v>0</v>
      </c>
      <c r="FC40" s="462">
        <v>0</v>
      </c>
      <c r="FD40" s="462">
        <v>0</v>
      </c>
      <c r="FE40" s="462">
        <v>0</v>
      </c>
      <c r="FF40" s="462">
        <v>0</v>
      </c>
      <c r="FG40" s="462">
        <v>1</v>
      </c>
      <c r="FH40" s="462">
        <v>0</v>
      </c>
      <c r="FI40" s="462">
        <v>0</v>
      </c>
      <c r="FJ40" s="462">
        <v>0</v>
      </c>
      <c r="FK40" s="462">
        <v>0</v>
      </c>
      <c r="FL40" s="462">
        <v>0</v>
      </c>
      <c r="FM40" s="462">
        <v>14</v>
      </c>
      <c r="FN40" s="462">
        <v>0</v>
      </c>
      <c r="FO40" s="462">
        <v>0</v>
      </c>
      <c r="FP40" s="462">
        <v>0</v>
      </c>
      <c r="FQ40" s="462">
        <v>0</v>
      </c>
      <c r="FR40" s="462">
        <v>0</v>
      </c>
      <c r="FS40" s="462">
        <v>0</v>
      </c>
      <c r="FT40" s="462">
        <v>0</v>
      </c>
      <c r="FU40" s="462">
        <v>0</v>
      </c>
      <c r="FV40" s="462">
        <v>0</v>
      </c>
      <c r="FW40" s="462">
        <v>0</v>
      </c>
      <c r="FX40" s="462">
        <v>0</v>
      </c>
      <c r="FY40" s="462">
        <v>8</v>
      </c>
      <c r="FZ40" s="462">
        <v>0</v>
      </c>
      <c r="GA40" s="462">
        <v>5</v>
      </c>
      <c r="GB40" s="462">
        <v>0</v>
      </c>
      <c r="GC40" s="462">
        <v>1</v>
      </c>
      <c r="GD40" s="462">
        <v>0</v>
      </c>
      <c r="GE40" s="462">
        <v>0</v>
      </c>
      <c r="GF40" s="462">
        <v>0</v>
      </c>
      <c r="GG40" s="462">
        <v>0</v>
      </c>
      <c r="GH40" s="462">
        <v>0</v>
      </c>
      <c r="GI40" s="462">
        <v>0</v>
      </c>
      <c r="GJ40" s="462">
        <v>0</v>
      </c>
      <c r="GK40" s="462">
        <v>0</v>
      </c>
      <c r="GL40" s="462">
        <v>0</v>
      </c>
      <c r="GM40" s="462">
        <v>0</v>
      </c>
      <c r="GN40" s="462">
        <v>0</v>
      </c>
      <c r="GO40" s="462">
        <v>0</v>
      </c>
      <c r="GP40" s="462">
        <v>0</v>
      </c>
      <c r="GQ40" s="462">
        <v>0</v>
      </c>
      <c r="GR40" s="1"/>
    </row>
    <row r="41" spans="1:200" ht="13">
      <c r="A41" s="1" t="s">
        <v>83</v>
      </c>
      <c r="B41" s="1" t="s">
        <v>30</v>
      </c>
      <c r="C41" s="462">
        <v>1947</v>
      </c>
      <c r="D41" s="462">
        <v>0</v>
      </c>
      <c r="E41" s="462">
        <v>0</v>
      </c>
      <c r="F41" s="462">
        <v>0</v>
      </c>
      <c r="G41" s="462">
        <v>0</v>
      </c>
      <c r="H41" s="462">
        <v>0</v>
      </c>
      <c r="I41" s="462">
        <v>0</v>
      </c>
      <c r="J41" s="462">
        <v>6</v>
      </c>
      <c r="K41" s="462">
        <v>93</v>
      </c>
      <c r="L41" s="462">
        <v>0</v>
      </c>
      <c r="M41" s="462">
        <v>0</v>
      </c>
      <c r="N41" s="462">
        <v>47</v>
      </c>
      <c r="O41" s="462">
        <v>7</v>
      </c>
      <c r="P41" s="462">
        <v>2</v>
      </c>
      <c r="Q41" s="462">
        <v>0</v>
      </c>
      <c r="R41" s="462">
        <v>0</v>
      </c>
      <c r="S41" s="462">
        <v>0</v>
      </c>
      <c r="T41" s="462">
        <v>3</v>
      </c>
      <c r="U41" s="462">
        <v>1</v>
      </c>
      <c r="V41" s="462">
        <v>11</v>
      </c>
      <c r="W41" s="462">
        <v>3</v>
      </c>
      <c r="X41" s="462">
        <v>8</v>
      </c>
      <c r="Y41" s="462">
        <v>122</v>
      </c>
      <c r="Z41" s="462">
        <v>1</v>
      </c>
      <c r="AA41" s="462">
        <v>20</v>
      </c>
      <c r="AB41" s="462">
        <v>0</v>
      </c>
      <c r="AC41" s="462">
        <v>3</v>
      </c>
      <c r="AD41" s="462">
        <v>0</v>
      </c>
      <c r="AE41" s="462">
        <v>5</v>
      </c>
      <c r="AF41" s="462">
        <v>0</v>
      </c>
      <c r="AG41" s="462">
        <v>70</v>
      </c>
      <c r="AH41" s="462">
        <v>3</v>
      </c>
      <c r="AI41" s="462">
        <v>0</v>
      </c>
      <c r="AJ41" s="462">
        <v>1390</v>
      </c>
      <c r="AK41" s="462">
        <v>2</v>
      </c>
      <c r="AL41" s="462">
        <v>26</v>
      </c>
      <c r="AM41" s="462">
        <v>0</v>
      </c>
      <c r="AN41" s="462">
        <v>9</v>
      </c>
      <c r="AO41" s="462">
        <v>0</v>
      </c>
      <c r="AP41" s="462">
        <v>0</v>
      </c>
      <c r="AQ41" s="462">
        <v>0</v>
      </c>
      <c r="AR41" s="462">
        <v>0</v>
      </c>
      <c r="AS41" s="462">
        <v>0</v>
      </c>
      <c r="AT41" s="462">
        <v>0</v>
      </c>
      <c r="AU41" s="462">
        <v>0</v>
      </c>
      <c r="AV41" s="462">
        <v>0</v>
      </c>
      <c r="AW41" s="462">
        <v>0</v>
      </c>
      <c r="AX41" s="462">
        <v>0</v>
      </c>
      <c r="AY41" s="462">
        <v>0</v>
      </c>
      <c r="AZ41" s="462">
        <v>0</v>
      </c>
      <c r="BA41" s="462">
        <v>1</v>
      </c>
      <c r="BB41" s="462">
        <v>0</v>
      </c>
      <c r="BC41" s="462">
        <v>0</v>
      </c>
      <c r="BD41" s="462">
        <v>0</v>
      </c>
      <c r="BE41" s="462">
        <v>0</v>
      </c>
      <c r="BF41" s="462">
        <v>0</v>
      </c>
      <c r="BG41" s="462">
        <v>0</v>
      </c>
      <c r="BH41" s="462">
        <v>0</v>
      </c>
      <c r="BI41" s="462">
        <v>0</v>
      </c>
      <c r="BJ41" s="462">
        <v>0</v>
      </c>
      <c r="BK41" s="462">
        <v>0</v>
      </c>
      <c r="BL41" s="462">
        <v>0</v>
      </c>
      <c r="BM41" s="462">
        <v>2</v>
      </c>
      <c r="BN41" s="462">
        <v>0</v>
      </c>
      <c r="BO41" s="462">
        <v>0</v>
      </c>
      <c r="BP41" s="462">
        <v>0</v>
      </c>
      <c r="BQ41" s="462">
        <v>0</v>
      </c>
      <c r="BR41" s="462">
        <v>0</v>
      </c>
      <c r="BS41" s="462">
        <v>0</v>
      </c>
      <c r="BT41" s="462">
        <v>0</v>
      </c>
      <c r="BU41" s="462">
        <v>0</v>
      </c>
      <c r="BV41" s="462">
        <v>1</v>
      </c>
      <c r="BW41" s="462">
        <v>1</v>
      </c>
      <c r="BX41" s="462">
        <v>0</v>
      </c>
      <c r="BY41" s="462">
        <v>0</v>
      </c>
      <c r="BZ41" s="462">
        <v>0</v>
      </c>
      <c r="CA41" s="462">
        <v>0</v>
      </c>
      <c r="CB41" s="462">
        <v>1</v>
      </c>
      <c r="CC41" s="462">
        <v>0</v>
      </c>
      <c r="CD41" s="462">
        <v>0</v>
      </c>
      <c r="CE41" s="462">
        <v>1</v>
      </c>
      <c r="CF41" s="462">
        <v>1</v>
      </c>
      <c r="CG41" s="462">
        <v>0</v>
      </c>
      <c r="CH41" s="462">
        <v>0</v>
      </c>
      <c r="CI41" s="462">
        <v>0</v>
      </c>
      <c r="CJ41" s="462">
        <v>0</v>
      </c>
      <c r="CK41" s="462">
        <v>0</v>
      </c>
      <c r="CL41" s="462">
        <v>0</v>
      </c>
      <c r="CM41" s="462">
        <v>0</v>
      </c>
      <c r="CN41" s="462">
        <v>0</v>
      </c>
      <c r="CO41" s="462">
        <v>0</v>
      </c>
      <c r="CP41" s="462">
        <v>0</v>
      </c>
      <c r="CQ41" s="462">
        <v>10</v>
      </c>
      <c r="CR41" s="462">
        <v>0</v>
      </c>
      <c r="CS41" s="462">
        <v>0</v>
      </c>
      <c r="CT41" s="462">
        <v>0</v>
      </c>
      <c r="CU41" s="462">
        <v>0</v>
      </c>
      <c r="CV41" s="462">
        <v>0</v>
      </c>
      <c r="CW41" s="462">
        <v>0</v>
      </c>
      <c r="CX41" s="462">
        <v>0</v>
      </c>
      <c r="CY41" s="462">
        <v>0</v>
      </c>
      <c r="CZ41" s="462">
        <v>0</v>
      </c>
      <c r="DA41" s="462">
        <v>0</v>
      </c>
      <c r="DB41" s="462">
        <v>0</v>
      </c>
      <c r="DC41" s="462">
        <v>0</v>
      </c>
      <c r="DD41" s="462">
        <v>6</v>
      </c>
      <c r="DE41" s="462">
        <v>0</v>
      </c>
      <c r="DF41" s="462">
        <v>0</v>
      </c>
      <c r="DG41" s="462">
        <v>0</v>
      </c>
      <c r="DH41" s="462">
        <v>0</v>
      </c>
      <c r="DI41" s="462">
        <v>0</v>
      </c>
      <c r="DJ41" s="462">
        <v>0</v>
      </c>
      <c r="DK41" s="462">
        <v>0</v>
      </c>
      <c r="DL41" s="462">
        <v>0</v>
      </c>
      <c r="DM41" s="462">
        <v>0</v>
      </c>
      <c r="DN41" s="462">
        <v>0</v>
      </c>
      <c r="DO41" s="462">
        <v>0</v>
      </c>
      <c r="DP41" s="462">
        <v>0</v>
      </c>
      <c r="DQ41" s="462">
        <v>0</v>
      </c>
      <c r="DR41" s="462">
        <v>0</v>
      </c>
      <c r="DS41" s="462">
        <v>1</v>
      </c>
      <c r="DT41" s="462">
        <v>0</v>
      </c>
      <c r="DU41" s="462">
        <v>0</v>
      </c>
      <c r="DV41" s="462">
        <v>0</v>
      </c>
      <c r="DW41" s="462">
        <v>0</v>
      </c>
      <c r="DX41" s="462">
        <v>0</v>
      </c>
      <c r="DY41" s="462">
        <v>0</v>
      </c>
      <c r="DZ41" s="462">
        <v>0</v>
      </c>
      <c r="EA41" s="462">
        <v>0</v>
      </c>
      <c r="EB41" s="462">
        <v>0</v>
      </c>
      <c r="EC41" s="462">
        <v>0</v>
      </c>
      <c r="ED41" s="462">
        <v>0</v>
      </c>
      <c r="EE41" s="462">
        <v>0</v>
      </c>
      <c r="EF41" s="462">
        <v>0</v>
      </c>
      <c r="EG41" s="462">
        <v>0</v>
      </c>
      <c r="EH41" s="462">
        <v>1</v>
      </c>
      <c r="EI41" s="462">
        <v>0</v>
      </c>
      <c r="EJ41" s="462">
        <v>0</v>
      </c>
      <c r="EK41" s="462">
        <v>0</v>
      </c>
      <c r="EL41" s="462">
        <v>0</v>
      </c>
      <c r="EM41" s="462">
        <v>0</v>
      </c>
      <c r="EN41" s="462">
        <v>0</v>
      </c>
      <c r="EO41" s="462">
        <v>1</v>
      </c>
      <c r="EP41" s="462">
        <v>0</v>
      </c>
      <c r="EQ41" s="462">
        <v>0</v>
      </c>
      <c r="ER41" s="462">
        <v>0</v>
      </c>
      <c r="ES41" s="462">
        <v>0</v>
      </c>
      <c r="ET41" s="462">
        <v>0</v>
      </c>
      <c r="EU41" s="462">
        <v>2</v>
      </c>
      <c r="EV41" s="462">
        <v>1</v>
      </c>
      <c r="EW41" s="462">
        <v>0</v>
      </c>
      <c r="EX41" s="462">
        <v>0</v>
      </c>
      <c r="EY41" s="462">
        <v>0</v>
      </c>
      <c r="EZ41" s="462">
        <v>0</v>
      </c>
      <c r="FA41" s="462">
        <v>0</v>
      </c>
      <c r="FB41" s="462">
        <v>0</v>
      </c>
      <c r="FC41" s="462">
        <v>0</v>
      </c>
      <c r="FD41" s="462">
        <v>0</v>
      </c>
      <c r="FE41" s="462">
        <v>0</v>
      </c>
      <c r="FF41" s="462">
        <v>1</v>
      </c>
      <c r="FG41" s="462">
        <v>2</v>
      </c>
      <c r="FH41" s="462">
        <v>0</v>
      </c>
      <c r="FI41" s="462">
        <v>0</v>
      </c>
      <c r="FJ41" s="462">
        <v>0</v>
      </c>
      <c r="FK41" s="462">
        <v>0</v>
      </c>
      <c r="FL41" s="462">
        <v>0</v>
      </c>
      <c r="FM41" s="462">
        <v>4</v>
      </c>
      <c r="FN41" s="462">
        <v>0</v>
      </c>
      <c r="FO41" s="462">
        <v>0</v>
      </c>
      <c r="FP41" s="462">
        <v>0</v>
      </c>
      <c r="FQ41" s="462">
        <v>3</v>
      </c>
      <c r="FR41" s="462">
        <v>0</v>
      </c>
      <c r="FS41" s="462">
        <v>0</v>
      </c>
      <c r="FT41" s="462">
        <v>0</v>
      </c>
      <c r="FU41" s="462">
        <v>0</v>
      </c>
      <c r="FV41" s="462">
        <v>0</v>
      </c>
      <c r="FW41" s="462">
        <v>0</v>
      </c>
      <c r="FX41" s="462">
        <v>0</v>
      </c>
      <c r="FY41" s="462">
        <v>36</v>
      </c>
      <c r="FZ41" s="462">
        <v>0</v>
      </c>
      <c r="GA41" s="462">
        <v>24</v>
      </c>
      <c r="GB41" s="462">
        <v>8</v>
      </c>
      <c r="GC41" s="462">
        <v>1</v>
      </c>
      <c r="GD41" s="462">
        <v>0</v>
      </c>
      <c r="GE41" s="462">
        <v>0</v>
      </c>
      <c r="GF41" s="462">
        <v>0</v>
      </c>
      <c r="GG41" s="462">
        <v>0</v>
      </c>
      <c r="GH41" s="462">
        <v>0</v>
      </c>
      <c r="GI41" s="462">
        <v>0</v>
      </c>
      <c r="GJ41" s="462">
        <v>5</v>
      </c>
      <c r="GK41" s="462">
        <v>0</v>
      </c>
      <c r="GL41" s="462">
        <v>1</v>
      </c>
      <c r="GM41" s="462">
        <v>0</v>
      </c>
      <c r="GN41" s="462">
        <v>0</v>
      </c>
      <c r="GO41" s="462">
        <v>0</v>
      </c>
      <c r="GP41" s="462">
        <v>0</v>
      </c>
      <c r="GQ41" s="462">
        <v>0</v>
      </c>
      <c r="GR41" s="1"/>
    </row>
    <row r="42" spans="1:200" ht="13">
      <c r="A42" s="1" t="s">
        <v>84</v>
      </c>
      <c r="B42" s="1" t="s">
        <v>31</v>
      </c>
      <c r="C42" s="462">
        <v>1108</v>
      </c>
      <c r="D42" s="462">
        <v>0</v>
      </c>
      <c r="E42" s="462">
        <v>0</v>
      </c>
      <c r="F42" s="462">
        <v>0</v>
      </c>
      <c r="G42" s="462">
        <v>0</v>
      </c>
      <c r="H42" s="462">
        <v>0</v>
      </c>
      <c r="I42" s="462">
        <v>0</v>
      </c>
      <c r="J42" s="462">
        <v>3</v>
      </c>
      <c r="K42" s="462">
        <v>209</v>
      </c>
      <c r="L42" s="462">
        <v>0</v>
      </c>
      <c r="M42" s="462">
        <v>0</v>
      </c>
      <c r="N42" s="462">
        <v>77</v>
      </c>
      <c r="O42" s="462">
        <v>15</v>
      </c>
      <c r="P42" s="462">
        <v>27</v>
      </c>
      <c r="Q42" s="462">
        <v>0</v>
      </c>
      <c r="R42" s="462">
        <v>0</v>
      </c>
      <c r="S42" s="462">
        <v>0</v>
      </c>
      <c r="T42" s="462">
        <v>0</v>
      </c>
      <c r="U42" s="462">
        <v>1</v>
      </c>
      <c r="V42" s="462">
        <v>1</v>
      </c>
      <c r="W42" s="462">
        <v>20</v>
      </c>
      <c r="X42" s="462">
        <v>5</v>
      </c>
      <c r="Y42" s="462">
        <v>95</v>
      </c>
      <c r="Z42" s="462">
        <v>1</v>
      </c>
      <c r="AA42" s="462">
        <v>40</v>
      </c>
      <c r="AB42" s="462">
        <v>0</v>
      </c>
      <c r="AC42" s="462">
        <v>1</v>
      </c>
      <c r="AD42" s="462">
        <v>0</v>
      </c>
      <c r="AE42" s="462">
        <v>0</v>
      </c>
      <c r="AF42" s="462">
        <v>0</v>
      </c>
      <c r="AG42" s="462">
        <v>94</v>
      </c>
      <c r="AH42" s="462">
        <v>0</v>
      </c>
      <c r="AI42" s="462">
        <v>0</v>
      </c>
      <c r="AJ42" s="462">
        <v>361</v>
      </c>
      <c r="AK42" s="462">
        <v>2</v>
      </c>
      <c r="AL42" s="462">
        <v>30</v>
      </c>
      <c r="AM42" s="462">
        <v>0</v>
      </c>
      <c r="AN42" s="462">
        <v>3</v>
      </c>
      <c r="AO42" s="462">
        <v>0</v>
      </c>
      <c r="AP42" s="462">
        <v>0</v>
      </c>
      <c r="AQ42" s="462">
        <v>0</v>
      </c>
      <c r="AR42" s="462">
        <v>0</v>
      </c>
      <c r="AS42" s="462">
        <v>0</v>
      </c>
      <c r="AT42" s="462">
        <v>0</v>
      </c>
      <c r="AU42" s="462">
        <v>0</v>
      </c>
      <c r="AV42" s="462">
        <v>0</v>
      </c>
      <c r="AW42" s="462">
        <v>0</v>
      </c>
      <c r="AX42" s="462">
        <v>0</v>
      </c>
      <c r="AY42" s="462">
        <v>0</v>
      </c>
      <c r="AZ42" s="462">
        <v>0</v>
      </c>
      <c r="BA42" s="462">
        <v>7</v>
      </c>
      <c r="BB42" s="462">
        <v>0</v>
      </c>
      <c r="BC42" s="462">
        <v>0</v>
      </c>
      <c r="BD42" s="462">
        <v>0</v>
      </c>
      <c r="BE42" s="462">
        <v>0</v>
      </c>
      <c r="BF42" s="462">
        <v>0</v>
      </c>
      <c r="BG42" s="462">
        <v>0</v>
      </c>
      <c r="BH42" s="462">
        <v>0</v>
      </c>
      <c r="BI42" s="462">
        <v>0</v>
      </c>
      <c r="BJ42" s="462">
        <v>0</v>
      </c>
      <c r="BK42" s="462">
        <v>0</v>
      </c>
      <c r="BL42" s="462">
        <v>0</v>
      </c>
      <c r="BM42" s="462">
        <v>0</v>
      </c>
      <c r="BN42" s="462">
        <v>0</v>
      </c>
      <c r="BO42" s="462">
        <v>0</v>
      </c>
      <c r="BP42" s="462">
        <v>0</v>
      </c>
      <c r="BQ42" s="462">
        <v>0</v>
      </c>
      <c r="BR42" s="462">
        <v>0</v>
      </c>
      <c r="BS42" s="462">
        <v>0</v>
      </c>
      <c r="BT42" s="462">
        <v>0</v>
      </c>
      <c r="BU42" s="462">
        <v>0</v>
      </c>
      <c r="BV42" s="462">
        <v>0</v>
      </c>
      <c r="BW42" s="462">
        <v>0</v>
      </c>
      <c r="BX42" s="462">
        <v>0</v>
      </c>
      <c r="BY42" s="462">
        <v>0</v>
      </c>
      <c r="BZ42" s="462">
        <v>0</v>
      </c>
      <c r="CA42" s="462">
        <v>0</v>
      </c>
      <c r="CB42" s="462">
        <v>2</v>
      </c>
      <c r="CC42" s="462">
        <v>0</v>
      </c>
      <c r="CD42" s="462">
        <v>0</v>
      </c>
      <c r="CE42" s="462">
        <v>1</v>
      </c>
      <c r="CF42" s="462">
        <v>0</v>
      </c>
      <c r="CG42" s="462">
        <v>0</v>
      </c>
      <c r="CH42" s="462">
        <v>0</v>
      </c>
      <c r="CI42" s="462">
        <v>0</v>
      </c>
      <c r="CJ42" s="462">
        <v>0</v>
      </c>
      <c r="CK42" s="462">
        <v>0</v>
      </c>
      <c r="CL42" s="462">
        <v>0</v>
      </c>
      <c r="CM42" s="462">
        <v>0</v>
      </c>
      <c r="CN42" s="462">
        <v>0</v>
      </c>
      <c r="CO42" s="462">
        <v>0</v>
      </c>
      <c r="CP42" s="462">
        <v>0</v>
      </c>
      <c r="CQ42" s="462">
        <v>0</v>
      </c>
      <c r="CR42" s="462">
        <v>0</v>
      </c>
      <c r="CS42" s="462">
        <v>0</v>
      </c>
      <c r="CT42" s="462">
        <v>0</v>
      </c>
      <c r="CU42" s="462">
        <v>1</v>
      </c>
      <c r="CV42" s="462">
        <v>0</v>
      </c>
      <c r="CW42" s="462">
        <v>0</v>
      </c>
      <c r="CX42" s="462">
        <v>0</v>
      </c>
      <c r="CY42" s="462">
        <v>6</v>
      </c>
      <c r="CZ42" s="462">
        <v>0</v>
      </c>
      <c r="DA42" s="462">
        <v>0</v>
      </c>
      <c r="DB42" s="462">
        <v>0</v>
      </c>
      <c r="DC42" s="462">
        <v>0</v>
      </c>
      <c r="DD42" s="462">
        <v>0</v>
      </c>
      <c r="DE42" s="462">
        <v>0</v>
      </c>
      <c r="DF42" s="462">
        <v>0</v>
      </c>
      <c r="DG42" s="462">
        <v>0</v>
      </c>
      <c r="DH42" s="462">
        <v>0</v>
      </c>
      <c r="DI42" s="462">
        <v>1</v>
      </c>
      <c r="DJ42" s="462">
        <v>0</v>
      </c>
      <c r="DK42" s="462">
        <v>0</v>
      </c>
      <c r="DL42" s="462">
        <v>0</v>
      </c>
      <c r="DM42" s="462">
        <v>0</v>
      </c>
      <c r="DN42" s="462">
        <v>0</v>
      </c>
      <c r="DO42" s="462">
        <v>0</v>
      </c>
      <c r="DP42" s="462">
        <v>0</v>
      </c>
      <c r="DQ42" s="462">
        <v>0</v>
      </c>
      <c r="DR42" s="462">
        <v>0</v>
      </c>
      <c r="DS42" s="462">
        <v>0</v>
      </c>
      <c r="DT42" s="462">
        <v>0</v>
      </c>
      <c r="DU42" s="462">
        <v>0</v>
      </c>
      <c r="DV42" s="462">
        <v>0</v>
      </c>
      <c r="DW42" s="462">
        <v>0</v>
      </c>
      <c r="DX42" s="462">
        <v>0</v>
      </c>
      <c r="DY42" s="462">
        <v>0</v>
      </c>
      <c r="DZ42" s="462">
        <v>5</v>
      </c>
      <c r="EA42" s="462">
        <v>0</v>
      </c>
      <c r="EB42" s="462">
        <v>0</v>
      </c>
      <c r="EC42" s="462">
        <v>0</v>
      </c>
      <c r="ED42" s="462">
        <v>0</v>
      </c>
      <c r="EE42" s="462">
        <v>0</v>
      </c>
      <c r="EF42" s="462">
        <v>0</v>
      </c>
      <c r="EG42" s="462">
        <v>0</v>
      </c>
      <c r="EH42" s="462">
        <v>0</v>
      </c>
      <c r="EI42" s="462">
        <v>0</v>
      </c>
      <c r="EJ42" s="462">
        <v>0</v>
      </c>
      <c r="EK42" s="462">
        <v>0</v>
      </c>
      <c r="EL42" s="462">
        <v>0</v>
      </c>
      <c r="EM42" s="462">
        <v>0</v>
      </c>
      <c r="EN42" s="462">
        <v>0</v>
      </c>
      <c r="EO42" s="462">
        <v>0</v>
      </c>
      <c r="EP42" s="462">
        <v>0</v>
      </c>
      <c r="EQ42" s="462">
        <v>0</v>
      </c>
      <c r="ER42" s="462">
        <v>0</v>
      </c>
      <c r="ES42" s="462">
        <v>0</v>
      </c>
      <c r="ET42" s="462">
        <v>0</v>
      </c>
      <c r="EU42" s="462">
        <v>0</v>
      </c>
      <c r="EV42" s="462">
        <v>1</v>
      </c>
      <c r="EW42" s="462">
        <v>0</v>
      </c>
      <c r="EX42" s="462">
        <v>0</v>
      </c>
      <c r="EY42" s="462">
        <v>0</v>
      </c>
      <c r="EZ42" s="462">
        <v>0</v>
      </c>
      <c r="FA42" s="462">
        <v>1</v>
      </c>
      <c r="FB42" s="462">
        <v>0</v>
      </c>
      <c r="FC42" s="462">
        <v>0</v>
      </c>
      <c r="FD42" s="462">
        <v>0</v>
      </c>
      <c r="FE42" s="462">
        <v>0</v>
      </c>
      <c r="FF42" s="462">
        <v>0</v>
      </c>
      <c r="FG42" s="462">
        <v>0</v>
      </c>
      <c r="FH42" s="462">
        <v>0</v>
      </c>
      <c r="FI42" s="462">
        <v>0</v>
      </c>
      <c r="FJ42" s="462">
        <v>0</v>
      </c>
      <c r="FK42" s="462">
        <v>0</v>
      </c>
      <c r="FL42" s="462">
        <v>0</v>
      </c>
      <c r="FM42" s="462">
        <v>12</v>
      </c>
      <c r="FN42" s="462">
        <v>0</v>
      </c>
      <c r="FO42" s="462">
        <v>0</v>
      </c>
      <c r="FP42" s="462">
        <v>0</v>
      </c>
      <c r="FQ42" s="462">
        <v>0</v>
      </c>
      <c r="FR42" s="462">
        <v>0</v>
      </c>
      <c r="FS42" s="462">
        <v>0</v>
      </c>
      <c r="FT42" s="462">
        <v>0</v>
      </c>
      <c r="FU42" s="462">
        <v>0</v>
      </c>
      <c r="FV42" s="462">
        <v>0</v>
      </c>
      <c r="FW42" s="462">
        <v>0</v>
      </c>
      <c r="FX42" s="462">
        <v>0</v>
      </c>
      <c r="FY42" s="462">
        <v>14</v>
      </c>
      <c r="FZ42" s="462">
        <v>0</v>
      </c>
      <c r="GA42" s="462">
        <v>65</v>
      </c>
      <c r="GB42" s="462">
        <v>5</v>
      </c>
      <c r="GC42" s="462">
        <v>2</v>
      </c>
      <c r="GD42" s="462">
        <v>0</v>
      </c>
      <c r="GE42" s="462">
        <v>0</v>
      </c>
      <c r="GF42" s="462">
        <v>0</v>
      </c>
      <c r="GG42" s="462">
        <v>0</v>
      </c>
      <c r="GH42" s="462">
        <v>0</v>
      </c>
      <c r="GI42" s="462">
        <v>0</v>
      </c>
      <c r="GJ42" s="462">
        <v>0</v>
      </c>
      <c r="GK42" s="462">
        <v>0</v>
      </c>
      <c r="GL42" s="462">
        <v>0</v>
      </c>
      <c r="GM42" s="462">
        <v>0</v>
      </c>
      <c r="GN42" s="462">
        <v>0</v>
      </c>
      <c r="GO42" s="462">
        <v>0</v>
      </c>
      <c r="GP42" s="462">
        <v>0</v>
      </c>
      <c r="GQ42" s="462">
        <v>0</v>
      </c>
      <c r="GR42" s="1"/>
    </row>
    <row r="43" spans="1:200" ht="13">
      <c r="A43" s="1" t="s">
        <v>85</v>
      </c>
      <c r="B43" s="1" t="s">
        <v>32</v>
      </c>
      <c r="C43" s="462">
        <v>231</v>
      </c>
      <c r="D43" s="462">
        <v>0</v>
      </c>
      <c r="E43" s="462">
        <v>0</v>
      </c>
      <c r="F43" s="462">
        <v>0</v>
      </c>
      <c r="G43" s="462">
        <v>0</v>
      </c>
      <c r="H43" s="462">
        <v>0</v>
      </c>
      <c r="I43" s="462">
        <v>0</v>
      </c>
      <c r="J43" s="462">
        <v>2</v>
      </c>
      <c r="K43" s="462">
        <v>2</v>
      </c>
      <c r="L43" s="462">
        <v>0</v>
      </c>
      <c r="M43" s="462">
        <v>0</v>
      </c>
      <c r="N43" s="462">
        <v>79</v>
      </c>
      <c r="O43" s="462">
        <v>0</v>
      </c>
      <c r="P43" s="462">
        <v>0</v>
      </c>
      <c r="Q43" s="462">
        <v>0</v>
      </c>
      <c r="R43" s="462">
        <v>0</v>
      </c>
      <c r="S43" s="462">
        <v>0</v>
      </c>
      <c r="T43" s="462">
        <v>0</v>
      </c>
      <c r="U43" s="462">
        <v>0</v>
      </c>
      <c r="V43" s="462">
        <v>4</v>
      </c>
      <c r="W43" s="462">
        <v>3</v>
      </c>
      <c r="X43" s="462">
        <v>2</v>
      </c>
      <c r="Y43" s="462">
        <v>23</v>
      </c>
      <c r="Z43" s="462">
        <v>3</v>
      </c>
      <c r="AA43" s="462">
        <v>0</v>
      </c>
      <c r="AB43" s="462">
        <v>0</v>
      </c>
      <c r="AC43" s="462">
        <v>0</v>
      </c>
      <c r="AD43" s="462">
        <v>0</v>
      </c>
      <c r="AE43" s="462">
        <v>0</v>
      </c>
      <c r="AF43" s="462">
        <v>0</v>
      </c>
      <c r="AG43" s="462">
        <v>20</v>
      </c>
      <c r="AH43" s="462">
        <v>0</v>
      </c>
      <c r="AI43" s="462">
        <v>0</v>
      </c>
      <c r="AJ43" s="462">
        <v>60</v>
      </c>
      <c r="AK43" s="462">
        <v>1</v>
      </c>
      <c r="AL43" s="462">
        <v>5</v>
      </c>
      <c r="AM43" s="462">
        <v>0</v>
      </c>
      <c r="AN43" s="462">
        <v>0</v>
      </c>
      <c r="AO43" s="462">
        <v>0</v>
      </c>
      <c r="AP43" s="462">
        <v>0</v>
      </c>
      <c r="AQ43" s="462">
        <v>0</v>
      </c>
      <c r="AR43" s="462">
        <v>0</v>
      </c>
      <c r="AS43" s="462">
        <v>0</v>
      </c>
      <c r="AT43" s="462">
        <v>0</v>
      </c>
      <c r="AU43" s="462">
        <v>0</v>
      </c>
      <c r="AV43" s="462">
        <v>0</v>
      </c>
      <c r="AW43" s="462">
        <v>0</v>
      </c>
      <c r="AX43" s="462">
        <v>0</v>
      </c>
      <c r="AY43" s="462">
        <v>1</v>
      </c>
      <c r="AZ43" s="462">
        <v>0</v>
      </c>
      <c r="BA43" s="462">
        <v>3</v>
      </c>
      <c r="BB43" s="462">
        <v>0</v>
      </c>
      <c r="BC43" s="462">
        <v>0</v>
      </c>
      <c r="BD43" s="462">
        <v>1</v>
      </c>
      <c r="BE43" s="462">
        <v>0</v>
      </c>
      <c r="BF43" s="462">
        <v>0</v>
      </c>
      <c r="BG43" s="462">
        <v>0</v>
      </c>
      <c r="BH43" s="462">
        <v>0</v>
      </c>
      <c r="BI43" s="462">
        <v>0</v>
      </c>
      <c r="BJ43" s="462">
        <v>0</v>
      </c>
      <c r="BK43" s="462">
        <v>0</v>
      </c>
      <c r="BL43" s="462">
        <v>0</v>
      </c>
      <c r="BM43" s="462">
        <v>0</v>
      </c>
      <c r="BN43" s="462">
        <v>0</v>
      </c>
      <c r="BO43" s="462">
        <v>0</v>
      </c>
      <c r="BP43" s="462">
        <v>0</v>
      </c>
      <c r="BQ43" s="462">
        <v>0</v>
      </c>
      <c r="BR43" s="462">
        <v>0</v>
      </c>
      <c r="BS43" s="462">
        <v>0</v>
      </c>
      <c r="BT43" s="462">
        <v>0</v>
      </c>
      <c r="BU43" s="462">
        <v>0</v>
      </c>
      <c r="BV43" s="462">
        <v>0</v>
      </c>
      <c r="BW43" s="462">
        <v>1</v>
      </c>
      <c r="BX43" s="462">
        <v>0</v>
      </c>
      <c r="BY43" s="462">
        <v>0</v>
      </c>
      <c r="BZ43" s="462">
        <v>0</v>
      </c>
      <c r="CA43" s="462">
        <v>0</v>
      </c>
      <c r="CB43" s="462">
        <v>0</v>
      </c>
      <c r="CC43" s="462">
        <v>0</v>
      </c>
      <c r="CD43" s="462">
        <v>0</v>
      </c>
      <c r="CE43" s="462">
        <v>0</v>
      </c>
      <c r="CF43" s="462">
        <v>0</v>
      </c>
      <c r="CG43" s="462">
        <v>0</v>
      </c>
      <c r="CH43" s="462">
        <v>0</v>
      </c>
      <c r="CI43" s="462">
        <v>0</v>
      </c>
      <c r="CJ43" s="462">
        <v>0</v>
      </c>
      <c r="CK43" s="462">
        <v>0</v>
      </c>
      <c r="CL43" s="462">
        <v>0</v>
      </c>
      <c r="CM43" s="462">
        <v>0</v>
      </c>
      <c r="CN43" s="462">
        <v>0</v>
      </c>
      <c r="CO43" s="462">
        <v>0</v>
      </c>
      <c r="CP43" s="462">
        <v>0</v>
      </c>
      <c r="CQ43" s="462">
        <v>1</v>
      </c>
      <c r="CR43" s="462">
        <v>0</v>
      </c>
      <c r="CS43" s="462">
        <v>0</v>
      </c>
      <c r="CT43" s="462">
        <v>0</v>
      </c>
      <c r="CU43" s="462">
        <v>0</v>
      </c>
      <c r="CV43" s="462">
        <v>0</v>
      </c>
      <c r="CW43" s="462">
        <v>0</v>
      </c>
      <c r="CX43" s="462">
        <v>0</v>
      </c>
      <c r="CY43" s="462">
        <v>0</v>
      </c>
      <c r="CZ43" s="462">
        <v>0</v>
      </c>
      <c r="DA43" s="462">
        <v>0</v>
      </c>
      <c r="DB43" s="462">
        <v>0</v>
      </c>
      <c r="DC43" s="462">
        <v>0</v>
      </c>
      <c r="DD43" s="462">
        <v>0</v>
      </c>
      <c r="DE43" s="462">
        <v>0</v>
      </c>
      <c r="DF43" s="462">
        <v>0</v>
      </c>
      <c r="DG43" s="462">
        <v>0</v>
      </c>
      <c r="DH43" s="462">
        <v>0</v>
      </c>
      <c r="DI43" s="462">
        <v>0</v>
      </c>
      <c r="DJ43" s="462">
        <v>0</v>
      </c>
      <c r="DK43" s="462">
        <v>0</v>
      </c>
      <c r="DL43" s="462">
        <v>0</v>
      </c>
      <c r="DM43" s="462">
        <v>0</v>
      </c>
      <c r="DN43" s="462">
        <v>0</v>
      </c>
      <c r="DO43" s="462">
        <v>0</v>
      </c>
      <c r="DP43" s="462">
        <v>0</v>
      </c>
      <c r="DQ43" s="462">
        <v>0</v>
      </c>
      <c r="DR43" s="462">
        <v>0</v>
      </c>
      <c r="DS43" s="462">
        <v>0</v>
      </c>
      <c r="DT43" s="462">
        <v>0</v>
      </c>
      <c r="DU43" s="462">
        <v>0</v>
      </c>
      <c r="DV43" s="462">
        <v>0</v>
      </c>
      <c r="DW43" s="462">
        <v>0</v>
      </c>
      <c r="DX43" s="462">
        <v>0</v>
      </c>
      <c r="DY43" s="462">
        <v>0</v>
      </c>
      <c r="DZ43" s="462">
        <v>0</v>
      </c>
      <c r="EA43" s="462">
        <v>0</v>
      </c>
      <c r="EB43" s="462">
        <v>0</v>
      </c>
      <c r="EC43" s="462">
        <v>0</v>
      </c>
      <c r="ED43" s="462">
        <v>0</v>
      </c>
      <c r="EE43" s="462">
        <v>0</v>
      </c>
      <c r="EF43" s="462">
        <v>0</v>
      </c>
      <c r="EG43" s="462">
        <v>0</v>
      </c>
      <c r="EH43" s="462">
        <v>0</v>
      </c>
      <c r="EI43" s="462">
        <v>0</v>
      </c>
      <c r="EJ43" s="462">
        <v>0</v>
      </c>
      <c r="EK43" s="462">
        <v>0</v>
      </c>
      <c r="EL43" s="462">
        <v>0</v>
      </c>
      <c r="EM43" s="462">
        <v>0</v>
      </c>
      <c r="EN43" s="462">
        <v>0</v>
      </c>
      <c r="EO43" s="462">
        <v>0</v>
      </c>
      <c r="EP43" s="462">
        <v>0</v>
      </c>
      <c r="EQ43" s="462">
        <v>0</v>
      </c>
      <c r="ER43" s="462">
        <v>0</v>
      </c>
      <c r="ES43" s="462">
        <v>0</v>
      </c>
      <c r="ET43" s="462">
        <v>0</v>
      </c>
      <c r="EU43" s="462">
        <v>0</v>
      </c>
      <c r="EV43" s="462">
        <v>3</v>
      </c>
      <c r="EW43" s="462">
        <v>0</v>
      </c>
      <c r="EX43" s="462">
        <v>0</v>
      </c>
      <c r="EY43" s="462">
        <v>0</v>
      </c>
      <c r="EZ43" s="462">
        <v>0</v>
      </c>
      <c r="FA43" s="462">
        <v>0</v>
      </c>
      <c r="FB43" s="462">
        <v>0</v>
      </c>
      <c r="FC43" s="462">
        <v>0</v>
      </c>
      <c r="FD43" s="462">
        <v>0</v>
      </c>
      <c r="FE43" s="462">
        <v>0</v>
      </c>
      <c r="FF43" s="462">
        <v>0</v>
      </c>
      <c r="FG43" s="462">
        <v>0</v>
      </c>
      <c r="FH43" s="462">
        <v>0</v>
      </c>
      <c r="FI43" s="462">
        <v>0</v>
      </c>
      <c r="FJ43" s="462">
        <v>0</v>
      </c>
      <c r="FK43" s="462">
        <v>0</v>
      </c>
      <c r="FL43" s="462">
        <v>0</v>
      </c>
      <c r="FM43" s="462">
        <v>7</v>
      </c>
      <c r="FN43" s="462">
        <v>0</v>
      </c>
      <c r="FO43" s="462">
        <v>0</v>
      </c>
      <c r="FP43" s="462">
        <v>2</v>
      </c>
      <c r="FQ43" s="462">
        <v>0</v>
      </c>
      <c r="FR43" s="462">
        <v>0</v>
      </c>
      <c r="FS43" s="462">
        <v>0</v>
      </c>
      <c r="FT43" s="462">
        <v>0</v>
      </c>
      <c r="FU43" s="462">
        <v>0</v>
      </c>
      <c r="FV43" s="462">
        <v>0</v>
      </c>
      <c r="FW43" s="462">
        <v>0</v>
      </c>
      <c r="FX43" s="462">
        <v>0</v>
      </c>
      <c r="FY43" s="462">
        <v>4</v>
      </c>
      <c r="FZ43" s="462">
        <v>0</v>
      </c>
      <c r="GA43" s="462">
        <v>0</v>
      </c>
      <c r="GB43" s="462">
        <v>0</v>
      </c>
      <c r="GC43" s="462">
        <v>4</v>
      </c>
      <c r="GD43" s="462">
        <v>0</v>
      </c>
      <c r="GE43" s="462">
        <v>0</v>
      </c>
      <c r="GF43" s="462">
        <v>0</v>
      </c>
      <c r="GG43" s="462">
        <v>0</v>
      </c>
      <c r="GH43" s="462">
        <v>0</v>
      </c>
      <c r="GI43" s="462">
        <v>0</v>
      </c>
      <c r="GJ43" s="462">
        <v>0</v>
      </c>
      <c r="GK43" s="462">
        <v>0</v>
      </c>
      <c r="GL43" s="462">
        <v>0</v>
      </c>
      <c r="GM43" s="462">
        <v>0</v>
      </c>
      <c r="GN43" s="462">
        <v>0</v>
      </c>
      <c r="GO43" s="462">
        <v>0</v>
      </c>
      <c r="GP43" s="462">
        <v>0</v>
      </c>
      <c r="GQ43" s="462">
        <v>0</v>
      </c>
      <c r="GR43" s="1"/>
    </row>
    <row r="44" spans="1:200" ht="13">
      <c r="A44" s="1" t="s">
        <v>86</v>
      </c>
      <c r="B44" s="1" t="s">
        <v>33</v>
      </c>
      <c r="C44" s="462">
        <v>465</v>
      </c>
      <c r="D44" s="462">
        <v>0</v>
      </c>
      <c r="E44" s="462">
        <v>0</v>
      </c>
      <c r="F44" s="462">
        <v>0</v>
      </c>
      <c r="G44" s="462">
        <v>0</v>
      </c>
      <c r="H44" s="462">
        <v>0</v>
      </c>
      <c r="I44" s="462">
        <v>2</v>
      </c>
      <c r="J44" s="462">
        <v>0</v>
      </c>
      <c r="K44" s="462">
        <v>26</v>
      </c>
      <c r="L44" s="462">
        <v>0</v>
      </c>
      <c r="M44" s="462">
        <v>0</v>
      </c>
      <c r="N44" s="462">
        <v>13</v>
      </c>
      <c r="O44" s="462">
        <v>0</v>
      </c>
      <c r="P44" s="462">
        <v>0</v>
      </c>
      <c r="Q44" s="462">
        <v>0</v>
      </c>
      <c r="R44" s="462">
        <v>0</v>
      </c>
      <c r="S44" s="462">
        <v>0</v>
      </c>
      <c r="T44" s="462">
        <v>0</v>
      </c>
      <c r="U44" s="462">
        <v>0</v>
      </c>
      <c r="V44" s="462">
        <v>5</v>
      </c>
      <c r="W44" s="462">
        <v>3</v>
      </c>
      <c r="X44" s="462">
        <v>1</v>
      </c>
      <c r="Y44" s="462">
        <v>35</v>
      </c>
      <c r="Z44" s="462">
        <v>0</v>
      </c>
      <c r="AA44" s="462">
        <v>4</v>
      </c>
      <c r="AB44" s="462">
        <v>0</v>
      </c>
      <c r="AC44" s="462">
        <v>0</v>
      </c>
      <c r="AD44" s="462">
        <v>0</v>
      </c>
      <c r="AE44" s="462">
        <v>0</v>
      </c>
      <c r="AF44" s="462">
        <v>0</v>
      </c>
      <c r="AG44" s="462">
        <v>59</v>
      </c>
      <c r="AH44" s="462">
        <v>0</v>
      </c>
      <c r="AI44" s="462">
        <v>0</v>
      </c>
      <c r="AJ44" s="462">
        <v>241</v>
      </c>
      <c r="AK44" s="462">
        <v>0</v>
      </c>
      <c r="AL44" s="462">
        <v>59</v>
      </c>
      <c r="AM44" s="462">
        <v>0</v>
      </c>
      <c r="AN44" s="462">
        <v>0</v>
      </c>
      <c r="AO44" s="462">
        <v>0</v>
      </c>
      <c r="AP44" s="462">
        <v>1</v>
      </c>
      <c r="AQ44" s="462">
        <v>0</v>
      </c>
      <c r="AR44" s="462">
        <v>0</v>
      </c>
      <c r="AS44" s="462">
        <v>0</v>
      </c>
      <c r="AT44" s="462">
        <v>0</v>
      </c>
      <c r="AU44" s="462">
        <v>0</v>
      </c>
      <c r="AV44" s="462">
        <v>0</v>
      </c>
      <c r="AW44" s="462">
        <v>0</v>
      </c>
      <c r="AX44" s="462">
        <v>1</v>
      </c>
      <c r="AY44" s="462">
        <v>0</v>
      </c>
      <c r="AZ44" s="462">
        <v>0</v>
      </c>
      <c r="BA44" s="462">
        <v>2</v>
      </c>
      <c r="BB44" s="462">
        <v>0</v>
      </c>
      <c r="BC44" s="462">
        <v>0</v>
      </c>
      <c r="BD44" s="462">
        <v>0</v>
      </c>
      <c r="BE44" s="462">
        <v>0</v>
      </c>
      <c r="BF44" s="462">
        <v>0</v>
      </c>
      <c r="BG44" s="462">
        <v>0</v>
      </c>
      <c r="BH44" s="462">
        <v>0</v>
      </c>
      <c r="BI44" s="462">
        <v>0</v>
      </c>
      <c r="BJ44" s="462">
        <v>0</v>
      </c>
      <c r="BK44" s="462">
        <v>0</v>
      </c>
      <c r="BL44" s="462">
        <v>0</v>
      </c>
      <c r="BM44" s="462">
        <v>0</v>
      </c>
      <c r="BN44" s="462">
        <v>0</v>
      </c>
      <c r="BO44" s="462">
        <v>0</v>
      </c>
      <c r="BP44" s="462">
        <v>0</v>
      </c>
      <c r="BQ44" s="462">
        <v>0</v>
      </c>
      <c r="BR44" s="462">
        <v>0</v>
      </c>
      <c r="BS44" s="462">
        <v>0</v>
      </c>
      <c r="BT44" s="462">
        <v>0</v>
      </c>
      <c r="BU44" s="462">
        <v>0</v>
      </c>
      <c r="BV44" s="462">
        <v>0</v>
      </c>
      <c r="BW44" s="462">
        <v>0</v>
      </c>
      <c r="BX44" s="462">
        <v>0</v>
      </c>
      <c r="BY44" s="462">
        <v>0</v>
      </c>
      <c r="BZ44" s="462">
        <v>0</v>
      </c>
      <c r="CA44" s="462">
        <v>0</v>
      </c>
      <c r="CB44" s="462">
        <v>0</v>
      </c>
      <c r="CC44" s="462">
        <v>0</v>
      </c>
      <c r="CD44" s="462">
        <v>0</v>
      </c>
      <c r="CE44" s="462">
        <v>1</v>
      </c>
      <c r="CF44" s="462">
        <v>0</v>
      </c>
      <c r="CG44" s="462">
        <v>0</v>
      </c>
      <c r="CH44" s="462">
        <v>0</v>
      </c>
      <c r="CI44" s="462">
        <v>0</v>
      </c>
      <c r="CJ44" s="462">
        <v>0</v>
      </c>
      <c r="CK44" s="462">
        <v>0</v>
      </c>
      <c r="CL44" s="462">
        <v>0</v>
      </c>
      <c r="CM44" s="462">
        <v>0</v>
      </c>
      <c r="CN44" s="462">
        <v>0</v>
      </c>
      <c r="CO44" s="462">
        <v>0</v>
      </c>
      <c r="CP44" s="462">
        <v>0</v>
      </c>
      <c r="CQ44" s="462">
        <v>0</v>
      </c>
      <c r="CR44" s="462">
        <v>0</v>
      </c>
      <c r="CS44" s="462">
        <v>0</v>
      </c>
      <c r="CT44" s="462">
        <v>0</v>
      </c>
      <c r="CU44" s="462">
        <v>0</v>
      </c>
      <c r="CV44" s="462">
        <v>0</v>
      </c>
      <c r="CW44" s="462">
        <v>0</v>
      </c>
      <c r="CX44" s="462">
        <v>0</v>
      </c>
      <c r="CY44" s="462">
        <v>0</v>
      </c>
      <c r="CZ44" s="462">
        <v>0</v>
      </c>
      <c r="DA44" s="462">
        <v>0</v>
      </c>
      <c r="DB44" s="462">
        <v>0</v>
      </c>
      <c r="DC44" s="462">
        <v>0</v>
      </c>
      <c r="DD44" s="462">
        <v>0</v>
      </c>
      <c r="DE44" s="462">
        <v>0</v>
      </c>
      <c r="DF44" s="462">
        <v>0</v>
      </c>
      <c r="DG44" s="462">
        <v>0</v>
      </c>
      <c r="DH44" s="462">
        <v>0</v>
      </c>
      <c r="DI44" s="462">
        <v>0</v>
      </c>
      <c r="DJ44" s="462">
        <v>0</v>
      </c>
      <c r="DK44" s="462">
        <v>0</v>
      </c>
      <c r="DL44" s="462">
        <v>0</v>
      </c>
      <c r="DM44" s="462">
        <v>0</v>
      </c>
      <c r="DN44" s="462">
        <v>0</v>
      </c>
      <c r="DO44" s="462">
        <v>0</v>
      </c>
      <c r="DP44" s="462">
        <v>0</v>
      </c>
      <c r="DQ44" s="462">
        <v>0</v>
      </c>
      <c r="DR44" s="462">
        <v>0</v>
      </c>
      <c r="DS44" s="462">
        <v>1</v>
      </c>
      <c r="DT44" s="462">
        <v>0</v>
      </c>
      <c r="DU44" s="462">
        <v>0</v>
      </c>
      <c r="DV44" s="462">
        <v>0</v>
      </c>
      <c r="DW44" s="462">
        <v>0</v>
      </c>
      <c r="DX44" s="462">
        <v>0</v>
      </c>
      <c r="DY44" s="462">
        <v>0</v>
      </c>
      <c r="DZ44" s="462">
        <v>0</v>
      </c>
      <c r="EA44" s="462">
        <v>0</v>
      </c>
      <c r="EB44" s="462">
        <v>0</v>
      </c>
      <c r="EC44" s="462">
        <v>0</v>
      </c>
      <c r="ED44" s="462">
        <v>0</v>
      </c>
      <c r="EE44" s="462">
        <v>0</v>
      </c>
      <c r="EF44" s="462">
        <v>0</v>
      </c>
      <c r="EG44" s="462">
        <v>0</v>
      </c>
      <c r="EH44" s="462">
        <v>0</v>
      </c>
      <c r="EI44" s="462">
        <v>0</v>
      </c>
      <c r="EJ44" s="462">
        <v>0</v>
      </c>
      <c r="EK44" s="462">
        <v>0</v>
      </c>
      <c r="EL44" s="462">
        <v>0</v>
      </c>
      <c r="EM44" s="462">
        <v>0</v>
      </c>
      <c r="EN44" s="462">
        <v>0</v>
      </c>
      <c r="EO44" s="462">
        <v>0</v>
      </c>
      <c r="EP44" s="462">
        <v>0</v>
      </c>
      <c r="EQ44" s="462">
        <v>0</v>
      </c>
      <c r="ER44" s="462">
        <v>0</v>
      </c>
      <c r="ES44" s="462">
        <v>0</v>
      </c>
      <c r="ET44" s="462">
        <v>0</v>
      </c>
      <c r="EU44" s="462">
        <v>0</v>
      </c>
      <c r="EV44" s="462">
        <v>3</v>
      </c>
      <c r="EW44" s="462">
        <v>0</v>
      </c>
      <c r="EX44" s="462">
        <v>0</v>
      </c>
      <c r="EY44" s="462">
        <v>0</v>
      </c>
      <c r="EZ44" s="462">
        <v>0</v>
      </c>
      <c r="FA44" s="462">
        <v>0</v>
      </c>
      <c r="FB44" s="462">
        <v>0</v>
      </c>
      <c r="FC44" s="462">
        <v>0</v>
      </c>
      <c r="FD44" s="462">
        <v>0</v>
      </c>
      <c r="FE44" s="462">
        <v>0</v>
      </c>
      <c r="FF44" s="462">
        <v>0</v>
      </c>
      <c r="FG44" s="462">
        <v>0</v>
      </c>
      <c r="FH44" s="462">
        <v>0</v>
      </c>
      <c r="FI44" s="462">
        <v>0</v>
      </c>
      <c r="FJ44" s="462">
        <v>0</v>
      </c>
      <c r="FK44" s="462">
        <v>0</v>
      </c>
      <c r="FL44" s="462">
        <v>0</v>
      </c>
      <c r="FM44" s="462">
        <v>3</v>
      </c>
      <c r="FN44" s="462">
        <v>0</v>
      </c>
      <c r="FO44" s="462">
        <v>0</v>
      </c>
      <c r="FP44" s="462">
        <v>0</v>
      </c>
      <c r="FQ44" s="462">
        <v>0</v>
      </c>
      <c r="FR44" s="462">
        <v>0</v>
      </c>
      <c r="FS44" s="462">
        <v>0</v>
      </c>
      <c r="FT44" s="462">
        <v>0</v>
      </c>
      <c r="FU44" s="462">
        <v>0</v>
      </c>
      <c r="FV44" s="462">
        <v>0</v>
      </c>
      <c r="FW44" s="462">
        <v>0</v>
      </c>
      <c r="FX44" s="462">
        <v>0</v>
      </c>
      <c r="FY44" s="462">
        <v>4</v>
      </c>
      <c r="FZ44" s="462">
        <v>0</v>
      </c>
      <c r="GA44" s="462">
        <v>0</v>
      </c>
      <c r="GB44" s="462">
        <v>0</v>
      </c>
      <c r="GC44" s="462">
        <v>0</v>
      </c>
      <c r="GD44" s="462">
        <v>0</v>
      </c>
      <c r="GE44" s="462">
        <v>0</v>
      </c>
      <c r="GF44" s="462">
        <v>0</v>
      </c>
      <c r="GG44" s="462">
        <v>0</v>
      </c>
      <c r="GH44" s="462">
        <v>0</v>
      </c>
      <c r="GI44" s="462">
        <v>0</v>
      </c>
      <c r="GJ44" s="462">
        <v>1</v>
      </c>
      <c r="GK44" s="462">
        <v>0</v>
      </c>
      <c r="GL44" s="462">
        <v>0</v>
      </c>
      <c r="GM44" s="462">
        <v>0</v>
      </c>
      <c r="GN44" s="462">
        <v>0</v>
      </c>
      <c r="GO44" s="462">
        <v>0</v>
      </c>
      <c r="GP44" s="462">
        <v>0</v>
      </c>
      <c r="GQ44" s="462">
        <v>0</v>
      </c>
      <c r="GR44" s="1"/>
    </row>
    <row r="45" spans="1:200" ht="13">
      <c r="A45" s="1" t="s">
        <v>87</v>
      </c>
      <c r="B45" s="1" t="s">
        <v>34</v>
      </c>
      <c r="C45" s="462">
        <v>721</v>
      </c>
      <c r="D45" s="462">
        <v>0</v>
      </c>
      <c r="E45" s="462">
        <v>0</v>
      </c>
      <c r="F45" s="462">
        <v>0</v>
      </c>
      <c r="G45" s="462">
        <v>0</v>
      </c>
      <c r="H45" s="462">
        <v>0</v>
      </c>
      <c r="I45" s="462">
        <v>0</v>
      </c>
      <c r="J45" s="462">
        <v>4</v>
      </c>
      <c r="K45" s="462">
        <v>38</v>
      </c>
      <c r="L45" s="462">
        <v>0</v>
      </c>
      <c r="M45" s="462">
        <v>0</v>
      </c>
      <c r="N45" s="462">
        <v>41</v>
      </c>
      <c r="O45" s="462">
        <v>2</v>
      </c>
      <c r="P45" s="462">
        <v>15</v>
      </c>
      <c r="Q45" s="462">
        <v>0</v>
      </c>
      <c r="R45" s="462">
        <v>0</v>
      </c>
      <c r="S45" s="462">
        <v>0</v>
      </c>
      <c r="T45" s="462">
        <v>10</v>
      </c>
      <c r="U45" s="462">
        <v>0</v>
      </c>
      <c r="V45" s="462">
        <v>1</v>
      </c>
      <c r="W45" s="462">
        <v>28</v>
      </c>
      <c r="X45" s="462">
        <v>7</v>
      </c>
      <c r="Y45" s="462">
        <v>65</v>
      </c>
      <c r="Z45" s="462">
        <v>0</v>
      </c>
      <c r="AA45" s="462">
        <v>17</v>
      </c>
      <c r="AB45" s="462">
        <v>0</v>
      </c>
      <c r="AC45" s="462">
        <v>24</v>
      </c>
      <c r="AD45" s="462">
        <v>0</v>
      </c>
      <c r="AE45" s="462">
        <v>3</v>
      </c>
      <c r="AF45" s="462">
        <v>0</v>
      </c>
      <c r="AG45" s="462">
        <v>88</v>
      </c>
      <c r="AH45" s="462">
        <v>0</v>
      </c>
      <c r="AI45" s="462">
        <v>0</v>
      </c>
      <c r="AJ45" s="462">
        <v>296</v>
      </c>
      <c r="AK45" s="462">
        <v>3</v>
      </c>
      <c r="AL45" s="462">
        <v>25</v>
      </c>
      <c r="AM45" s="462">
        <v>0</v>
      </c>
      <c r="AN45" s="462">
        <v>0</v>
      </c>
      <c r="AO45" s="462">
        <v>6</v>
      </c>
      <c r="AP45" s="462">
        <v>4</v>
      </c>
      <c r="AQ45" s="462">
        <v>2</v>
      </c>
      <c r="AR45" s="462">
        <v>0</v>
      </c>
      <c r="AS45" s="462">
        <v>0</v>
      </c>
      <c r="AT45" s="462">
        <v>0</v>
      </c>
      <c r="AU45" s="462">
        <v>0</v>
      </c>
      <c r="AV45" s="462">
        <v>0</v>
      </c>
      <c r="AW45" s="462">
        <v>0</v>
      </c>
      <c r="AX45" s="462">
        <v>0</v>
      </c>
      <c r="AY45" s="462">
        <v>0</v>
      </c>
      <c r="AZ45" s="462">
        <v>0</v>
      </c>
      <c r="BA45" s="462">
        <v>2</v>
      </c>
      <c r="BB45" s="462">
        <v>0</v>
      </c>
      <c r="BC45" s="462">
        <v>0</v>
      </c>
      <c r="BD45" s="462">
        <v>0</v>
      </c>
      <c r="BE45" s="462">
        <v>0</v>
      </c>
      <c r="BF45" s="462">
        <v>0</v>
      </c>
      <c r="BG45" s="462">
        <v>0</v>
      </c>
      <c r="BH45" s="462">
        <v>0</v>
      </c>
      <c r="BI45" s="462">
        <v>0</v>
      </c>
      <c r="BJ45" s="462">
        <v>0</v>
      </c>
      <c r="BK45" s="462">
        <v>0</v>
      </c>
      <c r="BL45" s="462">
        <v>0</v>
      </c>
      <c r="BM45" s="462">
        <v>0</v>
      </c>
      <c r="BN45" s="462">
        <v>0</v>
      </c>
      <c r="BO45" s="462">
        <v>0</v>
      </c>
      <c r="BP45" s="462">
        <v>0</v>
      </c>
      <c r="BQ45" s="462">
        <v>0</v>
      </c>
      <c r="BR45" s="462">
        <v>0</v>
      </c>
      <c r="BS45" s="462">
        <v>0</v>
      </c>
      <c r="BT45" s="462">
        <v>0</v>
      </c>
      <c r="BU45" s="462">
        <v>0</v>
      </c>
      <c r="BV45" s="462">
        <v>0</v>
      </c>
      <c r="BW45" s="462">
        <v>1</v>
      </c>
      <c r="BX45" s="462">
        <v>0</v>
      </c>
      <c r="BY45" s="462">
        <v>0</v>
      </c>
      <c r="BZ45" s="462">
        <v>0</v>
      </c>
      <c r="CA45" s="462">
        <v>0</v>
      </c>
      <c r="CB45" s="462">
        <v>4</v>
      </c>
      <c r="CC45" s="462">
        <v>0</v>
      </c>
      <c r="CD45" s="462">
        <v>0</v>
      </c>
      <c r="CE45" s="462">
        <v>0</v>
      </c>
      <c r="CF45" s="462">
        <v>0</v>
      </c>
      <c r="CG45" s="462">
        <v>0</v>
      </c>
      <c r="CH45" s="462">
        <v>0</v>
      </c>
      <c r="CI45" s="462">
        <v>0</v>
      </c>
      <c r="CJ45" s="462">
        <v>0</v>
      </c>
      <c r="CK45" s="462">
        <v>0</v>
      </c>
      <c r="CL45" s="462">
        <v>0</v>
      </c>
      <c r="CM45" s="462">
        <v>0</v>
      </c>
      <c r="CN45" s="462">
        <v>0</v>
      </c>
      <c r="CO45" s="462">
        <v>0</v>
      </c>
      <c r="CP45" s="462">
        <v>0</v>
      </c>
      <c r="CQ45" s="462">
        <v>1</v>
      </c>
      <c r="CR45" s="462">
        <v>0</v>
      </c>
      <c r="CS45" s="462">
        <v>0</v>
      </c>
      <c r="CT45" s="462">
        <v>1</v>
      </c>
      <c r="CU45" s="462">
        <v>0</v>
      </c>
      <c r="CV45" s="462">
        <v>0</v>
      </c>
      <c r="CW45" s="462">
        <v>0</v>
      </c>
      <c r="CX45" s="462">
        <v>0</v>
      </c>
      <c r="CY45" s="462">
        <v>0</v>
      </c>
      <c r="CZ45" s="462">
        <v>0</v>
      </c>
      <c r="DA45" s="462">
        <v>0</v>
      </c>
      <c r="DB45" s="462">
        <v>0</v>
      </c>
      <c r="DC45" s="462">
        <v>0</v>
      </c>
      <c r="DD45" s="462">
        <v>0</v>
      </c>
      <c r="DE45" s="462">
        <v>0</v>
      </c>
      <c r="DF45" s="462">
        <v>0</v>
      </c>
      <c r="DG45" s="462">
        <v>0</v>
      </c>
      <c r="DH45" s="462">
        <v>0</v>
      </c>
      <c r="DI45" s="462">
        <v>0</v>
      </c>
      <c r="DJ45" s="462">
        <v>0</v>
      </c>
      <c r="DK45" s="462">
        <v>0</v>
      </c>
      <c r="DL45" s="462">
        <v>0</v>
      </c>
      <c r="DM45" s="462">
        <v>0</v>
      </c>
      <c r="DN45" s="462">
        <v>0</v>
      </c>
      <c r="DO45" s="462">
        <v>0</v>
      </c>
      <c r="DP45" s="462">
        <v>0</v>
      </c>
      <c r="DQ45" s="462">
        <v>0</v>
      </c>
      <c r="DR45" s="462">
        <v>0</v>
      </c>
      <c r="DS45" s="462">
        <v>0</v>
      </c>
      <c r="DT45" s="462">
        <v>0</v>
      </c>
      <c r="DU45" s="462">
        <v>1</v>
      </c>
      <c r="DV45" s="462">
        <v>0</v>
      </c>
      <c r="DW45" s="462">
        <v>0</v>
      </c>
      <c r="DX45" s="462">
        <v>0</v>
      </c>
      <c r="DY45" s="462">
        <v>0</v>
      </c>
      <c r="DZ45" s="462">
        <v>2</v>
      </c>
      <c r="EA45" s="462">
        <v>0</v>
      </c>
      <c r="EB45" s="462">
        <v>0</v>
      </c>
      <c r="EC45" s="462">
        <v>0</v>
      </c>
      <c r="ED45" s="462">
        <v>0</v>
      </c>
      <c r="EE45" s="462">
        <v>0</v>
      </c>
      <c r="EF45" s="462">
        <v>0</v>
      </c>
      <c r="EG45" s="462">
        <v>0</v>
      </c>
      <c r="EH45" s="462">
        <v>0</v>
      </c>
      <c r="EI45" s="462">
        <v>0</v>
      </c>
      <c r="EJ45" s="462">
        <v>0</v>
      </c>
      <c r="EK45" s="462">
        <v>0</v>
      </c>
      <c r="EL45" s="462">
        <v>1</v>
      </c>
      <c r="EM45" s="462">
        <v>0</v>
      </c>
      <c r="EN45" s="462">
        <v>0</v>
      </c>
      <c r="EO45" s="462">
        <v>0</v>
      </c>
      <c r="EP45" s="462">
        <v>0</v>
      </c>
      <c r="EQ45" s="462">
        <v>0</v>
      </c>
      <c r="ER45" s="462">
        <v>0</v>
      </c>
      <c r="ES45" s="462">
        <v>0</v>
      </c>
      <c r="ET45" s="462">
        <v>0</v>
      </c>
      <c r="EU45" s="462">
        <v>0</v>
      </c>
      <c r="EV45" s="462">
        <v>1</v>
      </c>
      <c r="EW45" s="462">
        <v>0</v>
      </c>
      <c r="EX45" s="462">
        <v>0</v>
      </c>
      <c r="EY45" s="462">
        <v>0</v>
      </c>
      <c r="EZ45" s="462">
        <v>0</v>
      </c>
      <c r="FA45" s="462">
        <v>0</v>
      </c>
      <c r="FB45" s="462">
        <v>0</v>
      </c>
      <c r="FC45" s="462">
        <v>0</v>
      </c>
      <c r="FD45" s="462">
        <v>0</v>
      </c>
      <c r="FE45" s="462">
        <v>0</v>
      </c>
      <c r="FF45" s="462">
        <v>3</v>
      </c>
      <c r="FG45" s="462">
        <v>0</v>
      </c>
      <c r="FH45" s="462">
        <v>0</v>
      </c>
      <c r="FI45" s="462">
        <v>0</v>
      </c>
      <c r="FJ45" s="462">
        <v>0</v>
      </c>
      <c r="FK45" s="462">
        <v>0</v>
      </c>
      <c r="FL45" s="462">
        <v>0</v>
      </c>
      <c r="FM45" s="462">
        <v>1</v>
      </c>
      <c r="FN45" s="462">
        <v>0</v>
      </c>
      <c r="FO45" s="462">
        <v>0</v>
      </c>
      <c r="FP45" s="462">
        <v>0</v>
      </c>
      <c r="FQ45" s="462">
        <v>0</v>
      </c>
      <c r="FR45" s="462">
        <v>0</v>
      </c>
      <c r="FS45" s="462">
        <v>0</v>
      </c>
      <c r="FT45" s="462">
        <v>0</v>
      </c>
      <c r="FU45" s="462">
        <v>0</v>
      </c>
      <c r="FV45" s="462">
        <v>0</v>
      </c>
      <c r="FW45" s="462">
        <v>0</v>
      </c>
      <c r="FX45" s="462">
        <v>0</v>
      </c>
      <c r="FY45" s="462">
        <v>17</v>
      </c>
      <c r="FZ45" s="462">
        <v>0</v>
      </c>
      <c r="GA45" s="462">
        <v>5</v>
      </c>
      <c r="GB45" s="462">
        <v>0</v>
      </c>
      <c r="GC45" s="462">
        <v>1</v>
      </c>
      <c r="GD45" s="462">
        <v>0</v>
      </c>
      <c r="GE45" s="462">
        <v>0</v>
      </c>
      <c r="GF45" s="462">
        <v>0</v>
      </c>
      <c r="GG45" s="462">
        <v>0</v>
      </c>
      <c r="GH45" s="462">
        <v>0</v>
      </c>
      <c r="GI45" s="462">
        <v>0</v>
      </c>
      <c r="GJ45" s="462">
        <v>0</v>
      </c>
      <c r="GK45" s="462">
        <v>0</v>
      </c>
      <c r="GL45" s="462">
        <v>0</v>
      </c>
      <c r="GM45" s="462">
        <v>0</v>
      </c>
      <c r="GN45" s="462">
        <v>0</v>
      </c>
      <c r="GO45" s="462">
        <v>0</v>
      </c>
      <c r="GP45" s="462">
        <v>0</v>
      </c>
      <c r="GQ45" s="462">
        <v>1</v>
      </c>
      <c r="GR45" s="1"/>
    </row>
    <row r="46" spans="1:200" ht="13">
      <c r="A46" s="1" t="s">
        <v>88</v>
      </c>
      <c r="B46" s="1" t="s">
        <v>35</v>
      </c>
      <c r="C46" s="462">
        <v>615</v>
      </c>
      <c r="D46" s="462">
        <v>0</v>
      </c>
      <c r="E46" s="462">
        <v>0</v>
      </c>
      <c r="F46" s="462">
        <v>0</v>
      </c>
      <c r="G46" s="462">
        <v>0</v>
      </c>
      <c r="H46" s="462">
        <v>0</v>
      </c>
      <c r="I46" s="462">
        <v>2</v>
      </c>
      <c r="J46" s="462">
        <v>8</v>
      </c>
      <c r="K46" s="462">
        <v>32</v>
      </c>
      <c r="L46" s="462">
        <v>0</v>
      </c>
      <c r="M46" s="462">
        <v>0</v>
      </c>
      <c r="N46" s="462">
        <v>82</v>
      </c>
      <c r="O46" s="462">
        <v>6</v>
      </c>
      <c r="P46" s="462">
        <v>0</v>
      </c>
      <c r="Q46" s="462">
        <v>0</v>
      </c>
      <c r="R46" s="462">
        <v>0</v>
      </c>
      <c r="S46" s="462">
        <v>0</v>
      </c>
      <c r="T46" s="462">
        <v>0</v>
      </c>
      <c r="U46" s="462">
        <v>0</v>
      </c>
      <c r="V46" s="462">
        <v>3</v>
      </c>
      <c r="W46" s="462">
        <v>1</v>
      </c>
      <c r="X46" s="462">
        <v>2</v>
      </c>
      <c r="Y46" s="462">
        <v>49</v>
      </c>
      <c r="Z46" s="462">
        <v>1</v>
      </c>
      <c r="AA46" s="462">
        <v>6</v>
      </c>
      <c r="AB46" s="462">
        <v>0</v>
      </c>
      <c r="AC46" s="462">
        <v>0</v>
      </c>
      <c r="AD46" s="462">
        <v>0</v>
      </c>
      <c r="AE46" s="462">
        <v>4</v>
      </c>
      <c r="AF46" s="462">
        <v>0</v>
      </c>
      <c r="AG46" s="462">
        <v>100</v>
      </c>
      <c r="AH46" s="462">
        <v>0</v>
      </c>
      <c r="AI46" s="462">
        <v>0</v>
      </c>
      <c r="AJ46" s="462">
        <v>201</v>
      </c>
      <c r="AK46" s="462">
        <v>0</v>
      </c>
      <c r="AL46" s="462">
        <v>25</v>
      </c>
      <c r="AM46" s="462">
        <v>0</v>
      </c>
      <c r="AN46" s="462">
        <v>0</v>
      </c>
      <c r="AO46" s="462">
        <v>0</v>
      </c>
      <c r="AP46" s="462">
        <v>1</v>
      </c>
      <c r="AQ46" s="462">
        <v>0</v>
      </c>
      <c r="AR46" s="462">
        <v>0</v>
      </c>
      <c r="AS46" s="462">
        <v>0</v>
      </c>
      <c r="AT46" s="462">
        <v>0</v>
      </c>
      <c r="AU46" s="462">
        <v>0</v>
      </c>
      <c r="AV46" s="462">
        <v>0</v>
      </c>
      <c r="AW46" s="462">
        <v>0</v>
      </c>
      <c r="AX46" s="462">
        <v>0</v>
      </c>
      <c r="AY46" s="462">
        <v>0</v>
      </c>
      <c r="AZ46" s="462">
        <v>0</v>
      </c>
      <c r="BA46" s="462">
        <v>1</v>
      </c>
      <c r="BB46" s="462">
        <v>0</v>
      </c>
      <c r="BC46" s="462">
        <v>0</v>
      </c>
      <c r="BD46" s="462">
        <v>0</v>
      </c>
      <c r="BE46" s="462">
        <v>0</v>
      </c>
      <c r="BF46" s="462">
        <v>0</v>
      </c>
      <c r="BG46" s="462">
        <v>0</v>
      </c>
      <c r="BH46" s="462">
        <v>0</v>
      </c>
      <c r="BI46" s="462">
        <v>0</v>
      </c>
      <c r="BJ46" s="462">
        <v>0</v>
      </c>
      <c r="BK46" s="462">
        <v>0</v>
      </c>
      <c r="BL46" s="462">
        <v>0</v>
      </c>
      <c r="BM46" s="462">
        <v>0</v>
      </c>
      <c r="BN46" s="462">
        <v>0</v>
      </c>
      <c r="BO46" s="462">
        <v>0</v>
      </c>
      <c r="BP46" s="462">
        <v>0</v>
      </c>
      <c r="BQ46" s="462">
        <v>0</v>
      </c>
      <c r="BR46" s="462">
        <v>0</v>
      </c>
      <c r="BS46" s="462">
        <v>0</v>
      </c>
      <c r="BT46" s="462">
        <v>0</v>
      </c>
      <c r="BU46" s="462">
        <v>0</v>
      </c>
      <c r="BV46" s="462">
        <v>0</v>
      </c>
      <c r="BW46" s="462">
        <v>3</v>
      </c>
      <c r="BX46" s="462">
        <v>0</v>
      </c>
      <c r="BY46" s="462">
        <v>0</v>
      </c>
      <c r="BZ46" s="462">
        <v>0</v>
      </c>
      <c r="CA46" s="462">
        <v>0</v>
      </c>
      <c r="CB46" s="462">
        <v>0</v>
      </c>
      <c r="CC46" s="462">
        <v>0</v>
      </c>
      <c r="CD46" s="462">
        <v>0</v>
      </c>
      <c r="CE46" s="462">
        <v>0</v>
      </c>
      <c r="CF46" s="462">
        <v>0</v>
      </c>
      <c r="CG46" s="462">
        <v>0</v>
      </c>
      <c r="CH46" s="462">
        <v>0</v>
      </c>
      <c r="CI46" s="462">
        <v>0</v>
      </c>
      <c r="CJ46" s="462">
        <v>0</v>
      </c>
      <c r="CK46" s="462">
        <v>0</v>
      </c>
      <c r="CL46" s="462">
        <v>0</v>
      </c>
      <c r="CM46" s="462">
        <v>0</v>
      </c>
      <c r="CN46" s="462">
        <v>0</v>
      </c>
      <c r="CO46" s="462">
        <v>0</v>
      </c>
      <c r="CP46" s="462">
        <v>0</v>
      </c>
      <c r="CQ46" s="462">
        <v>0</v>
      </c>
      <c r="CR46" s="462">
        <v>0</v>
      </c>
      <c r="CS46" s="462">
        <v>0</v>
      </c>
      <c r="CT46" s="462">
        <v>0</v>
      </c>
      <c r="CU46" s="462">
        <v>0</v>
      </c>
      <c r="CV46" s="462">
        <v>0</v>
      </c>
      <c r="CW46" s="462">
        <v>0</v>
      </c>
      <c r="CX46" s="462">
        <v>0</v>
      </c>
      <c r="CY46" s="462">
        <v>0</v>
      </c>
      <c r="CZ46" s="462">
        <v>0</v>
      </c>
      <c r="DA46" s="462">
        <v>0</v>
      </c>
      <c r="DB46" s="462">
        <v>1</v>
      </c>
      <c r="DC46" s="462">
        <v>0</v>
      </c>
      <c r="DD46" s="462">
        <v>0</v>
      </c>
      <c r="DE46" s="462">
        <v>0</v>
      </c>
      <c r="DF46" s="462">
        <v>0</v>
      </c>
      <c r="DG46" s="462">
        <v>0</v>
      </c>
      <c r="DH46" s="462">
        <v>0</v>
      </c>
      <c r="DI46" s="462">
        <v>0</v>
      </c>
      <c r="DJ46" s="462">
        <v>0</v>
      </c>
      <c r="DK46" s="462">
        <v>0</v>
      </c>
      <c r="DL46" s="462">
        <v>0</v>
      </c>
      <c r="DM46" s="462">
        <v>0</v>
      </c>
      <c r="DN46" s="462">
        <v>0</v>
      </c>
      <c r="DO46" s="462">
        <v>1</v>
      </c>
      <c r="DP46" s="462">
        <v>0</v>
      </c>
      <c r="DQ46" s="462">
        <v>0</v>
      </c>
      <c r="DR46" s="462">
        <v>0</v>
      </c>
      <c r="DS46" s="462">
        <v>1</v>
      </c>
      <c r="DT46" s="462">
        <v>0</v>
      </c>
      <c r="DU46" s="462">
        <v>0</v>
      </c>
      <c r="DV46" s="462">
        <v>0</v>
      </c>
      <c r="DW46" s="462">
        <v>0</v>
      </c>
      <c r="DX46" s="462">
        <v>0</v>
      </c>
      <c r="DY46" s="462">
        <v>0</v>
      </c>
      <c r="DZ46" s="462">
        <v>1</v>
      </c>
      <c r="EA46" s="462">
        <v>0</v>
      </c>
      <c r="EB46" s="462">
        <v>0</v>
      </c>
      <c r="EC46" s="462">
        <v>0</v>
      </c>
      <c r="ED46" s="462">
        <v>0</v>
      </c>
      <c r="EE46" s="462">
        <v>0</v>
      </c>
      <c r="EF46" s="462">
        <v>0</v>
      </c>
      <c r="EG46" s="462">
        <v>0</v>
      </c>
      <c r="EH46" s="462">
        <v>0</v>
      </c>
      <c r="EI46" s="462">
        <v>0</v>
      </c>
      <c r="EJ46" s="462">
        <v>0</v>
      </c>
      <c r="EK46" s="462">
        <v>0</v>
      </c>
      <c r="EL46" s="462">
        <v>0</v>
      </c>
      <c r="EM46" s="462">
        <v>0</v>
      </c>
      <c r="EN46" s="462">
        <v>0</v>
      </c>
      <c r="EO46" s="462">
        <v>0</v>
      </c>
      <c r="EP46" s="462">
        <v>0</v>
      </c>
      <c r="EQ46" s="462">
        <v>0</v>
      </c>
      <c r="ER46" s="462">
        <v>0</v>
      </c>
      <c r="ES46" s="462">
        <v>0</v>
      </c>
      <c r="ET46" s="462">
        <v>0</v>
      </c>
      <c r="EU46" s="462">
        <v>0</v>
      </c>
      <c r="EV46" s="462">
        <v>2</v>
      </c>
      <c r="EW46" s="462">
        <v>0</v>
      </c>
      <c r="EX46" s="462">
        <v>0</v>
      </c>
      <c r="EY46" s="462">
        <v>0</v>
      </c>
      <c r="EZ46" s="462">
        <v>0</v>
      </c>
      <c r="FA46" s="462">
        <v>0</v>
      </c>
      <c r="FB46" s="462">
        <v>0</v>
      </c>
      <c r="FC46" s="462">
        <v>0</v>
      </c>
      <c r="FD46" s="462">
        <v>0</v>
      </c>
      <c r="FE46" s="462">
        <v>0</v>
      </c>
      <c r="FF46" s="462">
        <v>0</v>
      </c>
      <c r="FG46" s="462">
        <v>0</v>
      </c>
      <c r="FH46" s="462">
        <v>0</v>
      </c>
      <c r="FI46" s="462">
        <v>0</v>
      </c>
      <c r="FJ46" s="462">
        <v>0</v>
      </c>
      <c r="FK46" s="462">
        <v>0</v>
      </c>
      <c r="FL46" s="462">
        <v>0</v>
      </c>
      <c r="FM46" s="462">
        <v>8</v>
      </c>
      <c r="FN46" s="462">
        <v>0</v>
      </c>
      <c r="FO46" s="462">
        <v>0</v>
      </c>
      <c r="FP46" s="462">
        <v>1</v>
      </c>
      <c r="FQ46" s="462">
        <v>0</v>
      </c>
      <c r="FR46" s="462">
        <v>0</v>
      </c>
      <c r="FS46" s="462">
        <v>0</v>
      </c>
      <c r="FT46" s="462">
        <v>0</v>
      </c>
      <c r="FU46" s="462">
        <v>1</v>
      </c>
      <c r="FV46" s="462">
        <v>0</v>
      </c>
      <c r="FW46" s="462">
        <v>0</v>
      </c>
      <c r="FX46" s="462">
        <v>0</v>
      </c>
      <c r="FY46" s="462">
        <v>50</v>
      </c>
      <c r="FZ46" s="462">
        <v>0</v>
      </c>
      <c r="GA46" s="462">
        <v>17</v>
      </c>
      <c r="GB46" s="462">
        <v>1</v>
      </c>
      <c r="GC46" s="462">
        <v>4</v>
      </c>
      <c r="GD46" s="462">
        <v>0</v>
      </c>
      <c r="GE46" s="462">
        <v>0</v>
      </c>
      <c r="GF46" s="462">
        <v>0</v>
      </c>
      <c r="GG46" s="462">
        <v>0</v>
      </c>
      <c r="GH46" s="462">
        <v>0</v>
      </c>
      <c r="GI46" s="462">
        <v>0</v>
      </c>
      <c r="GJ46" s="462">
        <v>0</v>
      </c>
      <c r="GK46" s="462">
        <v>0</v>
      </c>
      <c r="GL46" s="462">
        <v>0</v>
      </c>
      <c r="GM46" s="462">
        <v>0</v>
      </c>
      <c r="GN46" s="462">
        <v>0</v>
      </c>
      <c r="GO46" s="462">
        <v>0</v>
      </c>
      <c r="GP46" s="462">
        <v>0</v>
      </c>
      <c r="GQ46" s="462">
        <v>0</v>
      </c>
      <c r="GR46" s="1"/>
    </row>
    <row r="47" spans="1:200" ht="13">
      <c r="A47" s="1" t="s">
        <v>89</v>
      </c>
      <c r="B47" s="1" t="s">
        <v>36</v>
      </c>
      <c r="C47" s="462">
        <v>175</v>
      </c>
      <c r="D47" s="462">
        <v>0</v>
      </c>
      <c r="E47" s="462">
        <v>0</v>
      </c>
      <c r="F47" s="462">
        <v>0</v>
      </c>
      <c r="G47" s="462">
        <v>0</v>
      </c>
      <c r="H47" s="462">
        <v>0</v>
      </c>
      <c r="I47" s="462">
        <v>0</v>
      </c>
      <c r="J47" s="462">
        <v>4</v>
      </c>
      <c r="K47" s="462">
        <v>11</v>
      </c>
      <c r="L47" s="462">
        <v>0</v>
      </c>
      <c r="M47" s="462">
        <v>0</v>
      </c>
      <c r="N47" s="462">
        <v>2</v>
      </c>
      <c r="O47" s="462">
        <v>0</v>
      </c>
      <c r="P47" s="462">
        <v>18</v>
      </c>
      <c r="Q47" s="462">
        <v>0</v>
      </c>
      <c r="R47" s="462">
        <v>0</v>
      </c>
      <c r="S47" s="462">
        <v>0</v>
      </c>
      <c r="T47" s="462">
        <v>0</v>
      </c>
      <c r="U47" s="462">
        <v>0</v>
      </c>
      <c r="V47" s="462">
        <v>0</v>
      </c>
      <c r="W47" s="462">
        <v>6</v>
      </c>
      <c r="X47" s="462">
        <v>0</v>
      </c>
      <c r="Y47" s="462">
        <v>22</v>
      </c>
      <c r="Z47" s="462">
        <v>1</v>
      </c>
      <c r="AA47" s="462">
        <v>3</v>
      </c>
      <c r="AB47" s="462">
        <v>0</v>
      </c>
      <c r="AC47" s="462">
        <v>0</v>
      </c>
      <c r="AD47" s="462">
        <v>0</v>
      </c>
      <c r="AE47" s="462">
        <v>0</v>
      </c>
      <c r="AF47" s="462">
        <v>0</v>
      </c>
      <c r="AG47" s="462">
        <v>11</v>
      </c>
      <c r="AH47" s="462">
        <v>0</v>
      </c>
      <c r="AI47" s="462">
        <v>0</v>
      </c>
      <c r="AJ47" s="462">
        <v>71</v>
      </c>
      <c r="AK47" s="462">
        <v>0</v>
      </c>
      <c r="AL47" s="462">
        <v>19</v>
      </c>
      <c r="AM47" s="462">
        <v>0</v>
      </c>
      <c r="AN47" s="462">
        <v>0</v>
      </c>
      <c r="AO47" s="462">
        <v>0</v>
      </c>
      <c r="AP47" s="462">
        <v>2</v>
      </c>
      <c r="AQ47" s="462">
        <v>0</v>
      </c>
      <c r="AR47" s="462">
        <v>0</v>
      </c>
      <c r="AS47" s="462">
        <v>0</v>
      </c>
      <c r="AT47" s="462">
        <v>0</v>
      </c>
      <c r="AU47" s="462">
        <v>0</v>
      </c>
      <c r="AV47" s="462">
        <v>0</v>
      </c>
      <c r="AW47" s="462">
        <v>0</v>
      </c>
      <c r="AX47" s="462">
        <v>0</v>
      </c>
      <c r="AY47" s="462">
        <v>0</v>
      </c>
      <c r="AZ47" s="462">
        <v>0</v>
      </c>
      <c r="BA47" s="462">
        <v>0</v>
      </c>
      <c r="BB47" s="462">
        <v>0</v>
      </c>
      <c r="BC47" s="462">
        <v>0</v>
      </c>
      <c r="BD47" s="462">
        <v>0</v>
      </c>
      <c r="BE47" s="462">
        <v>0</v>
      </c>
      <c r="BF47" s="462">
        <v>0</v>
      </c>
      <c r="BG47" s="462">
        <v>0</v>
      </c>
      <c r="BH47" s="462">
        <v>0</v>
      </c>
      <c r="BI47" s="462">
        <v>0</v>
      </c>
      <c r="BJ47" s="462">
        <v>0</v>
      </c>
      <c r="BK47" s="462">
        <v>0</v>
      </c>
      <c r="BL47" s="462">
        <v>0</v>
      </c>
      <c r="BM47" s="462">
        <v>0</v>
      </c>
      <c r="BN47" s="462">
        <v>0</v>
      </c>
      <c r="BO47" s="462">
        <v>0</v>
      </c>
      <c r="BP47" s="462">
        <v>0</v>
      </c>
      <c r="BQ47" s="462">
        <v>0</v>
      </c>
      <c r="BR47" s="462">
        <v>0</v>
      </c>
      <c r="BS47" s="462">
        <v>0</v>
      </c>
      <c r="BT47" s="462">
        <v>0</v>
      </c>
      <c r="BU47" s="462">
        <v>0</v>
      </c>
      <c r="BV47" s="462">
        <v>0</v>
      </c>
      <c r="BW47" s="462">
        <v>0</v>
      </c>
      <c r="BX47" s="462">
        <v>0</v>
      </c>
      <c r="BY47" s="462">
        <v>0</v>
      </c>
      <c r="BZ47" s="462">
        <v>0</v>
      </c>
      <c r="CA47" s="462">
        <v>0</v>
      </c>
      <c r="CB47" s="462">
        <v>0</v>
      </c>
      <c r="CC47" s="462">
        <v>0</v>
      </c>
      <c r="CD47" s="462">
        <v>0</v>
      </c>
      <c r="CE47" s="462">
        <v>0</v>
      </c>
      <c r="CF47" s="462">
        <v>0</v>
      </c>
      <c r="CG47" s="462">
        <v>0</v>
      </c>
      <c r="CH47" s="462">
        <v>0</v>
      </c>
      <c r="CI47" s="462">
        <v>0</v>
      </c>
      <c r="CJ47" s="462">
        <v>0</v>
      </c>
      <c r="CK47" s="462">
        <v>0</v>
      </c>
      <c r="CL47" s="462">
        <v>0</v>
      </c>
      <c r="CM47" s="462">
        <v>0</v>
      </c>
      <c r="CN47" s="462">
        <v>0</v>
      </c>
      <c r="CO47" s="462">
        <v>0</v>
      </c>
      <c r="CP47" s="462">
        <v>0</v>
      </c>
      <c r="CQ47" s="462">
        <v>0</v>
      </c>
      <c r="CR47" s="462">
        <v>0</v>
      </c>
      <c r="CS47" s="462">
        <v>0</v>
      </c>
      <c r="CT47" s="462">
        <v>0</v>
      </c>
      <c r="CU47" s="462">
        <v>0</v>
      </c>
      <c r="CV47" s="462">
        <v>0</v>
      </c>
      <c r="CW47" s="462">
        <v>0</v>
      </c>
      <c r="CX47" s="462">
        <v>0</v>
      </c>
      <c r="CY47" s="462">
        <v>0</v>
      </c>
      <c r="CZ47" s="462">
        <v>0</v>
      </c>
      <c r="DA47" s="462">
        <v>0</v>
      </c>
      <c r="DB47" s="462">
        <v>0</v>
      </c>
      <c r="DC47" s="462">
        <v>0</v>
      </c>
      <c r="DD47" s="462">
        <v>0</v>
      </c>
      <c r="DE47" s="462">
        <v>0</v>
      </c>
      <c r="DF47" s="462">
        <v>0</v>
      </c>
      <c r="DG47" s="462">
        <v>0</v>
      </c>
      <c r="DH47" s="462">
        <v>0</v>
      </c>
      <c r="DI47" s="462">
        <v>0</v>
      </c>
      <c r="DJ47" s="462">
        <v>0</v>
      </c>
      <c r="DK47" s="462">
        <v>0</v>
      </c>
      <c r="DL47" s="462">
        <v>0</v>
      </c>
      <c r="DM47" s="462">
        <v>0</v>
      </c>
      <c r="DN47" s="462">
        <v>0</v>
      </c>
      <c r="DO47" s="462">
        <v>0</v>
      </c>
      <c r="DP47" s="462">
        <v>0</v>
      </c>
      <c r="DQ47" s="462">
        <v>0</v>
      </c>
      <c r="DR47" s="462">
        <v>0</v>
      </c>
      <c r="DS47" s="462">
        <v>0</v>
      </c>
      <c r="DT47" s="462">
        <v>0</v>
      </c>
      <c r="DU47" s="462">
        <v>0</v>
      </c>
      <c r="DV47" s="462">
        <v>0</v>
      </c>
      <c r="DW47" s="462">
        <v>0</v>
      </c>
      <c r="DX47" s="462">
        <v>0</v>
      </c>
      <c r="DY47" s="462">
        <v>0</v>
      </c>
      <c r="DZ47" s="462">
        <v>0</v>
      </c>
      <c r="EA47" s="462">
        <v>0</v>
      </c>
      <c r="EB47" s="462">
        <v>0</v>
      </c>
      <c r="EC47" s="462">
        <v>0</v>
      </c>
      <c r="ED47" s="462">
        <v>0</v>
      </c>
      <c r="EE47" s="462">
        <v>0</v>
      </c>
      <c r="EF47" s="462">
        <v>0</v>
      </c>
      <c r="EG47" s="462">
        <v>0</v>
      </c>
      <c r="EH47" s="462">
        <v>0</v>
      </c>
      <c r="EI47" s="462">
        <v>0</v>
      </c>
      <c r="EJ47" s="462">
        <v>0</v>
      </c>
      <c r="EK47" s="462">
        <v>0</v>
      </c>
      <c r="EL47" s="462">
        <v>0</v>
      </c>
      <c r="EM47" s="462">
        <v>0</v>
      </c>
      <c r="EN47" s="462">
        <v>0</v>
      </c>
      <c r="EO47" s="462">
        <v>0</v>
      </c>
      <c r="EP47" s="462">
        <v>0</v>
      </c>
      <c r="EQ47" s="462">
        <v>0</v>
      </c>
      <c r="ER47" s="462">
        <v>0</v>
      </c>
      <c r="ES47" s="462">
        <v>0</v>
      </c>
      <c r="ET47" s="462">
        <v>0</v>
      </c>
      <c r="EU47" s="462">
        <v>0</v>
      </c>
      <c r="EV47" s="462">
        <v>0</v>
      </c>
      <c r="EW47" s="462">
        <v>0</v>
      </c>
      <c r="EX47" s="462">
        <v>0</v>
      </c>
      <c r="EY47" s="462">
        <v>0</v>
      </c>
      <c r="EZ47" s="462">
        <v>0</v>
      </c>
      <c r="FA47" s="462">
        <v>0</v>
      </c>
      <c r="FB47" s="462">
        <v>0</v>
      </c>
      <c r="FC47" s="462">
        <v>0</v>
      </c>
      <c r="FD47" s="462">
        <v>0</v>
      </c>
      <c r="FE47" s="462">
        <v>0</v>
      </c>
      <c r="FF47" s="462">
        <v>0</v>
      </c>
      <c r="FG47" s="462">
        <v>0</v>
      </c>
      <c r="FH47" s="462">
        <v>0</v>
      </c>
      <c r="FI47" s="462">
        <v>0</v>
      </c>
      <c r="FJ47" s="462">
        <v>0</v>
      </c>
      <c r="FK47" s="462">
        <v>0</v>
      </c>
      <c r="FL47" s="462">
        <v>0</v>
      </c>
      <c r="FM47" s="462">
        <v>3</v>
      </c>
      <c r="FN47" s="462">
        <v>0</v>
      </c>
      <c r="FO47" s="462">
        <v>0</v>
      </c>
      <c r="FP47" s="462">
        <v>0</v>
      </c>
      <c r="FQ47" s="462">
        <v>0</v>
      </c>
      <c r="FR47" s="462">
        <v>0</v>
      </c>
      <c r="FS47" s="462">
        <v>0</v>
      </c>
      <c r="FT47" s="462">
        <v>0</v>
      </c>
      <c r="FU47" s="462">
        <v>0</v>
      </c>
      <c r="FV47" s="462">
        <v>0</v>
      </c>
      <c r="FW47" s="462">
        <v>0</v>
      </c>
      <c r="FX47" s="462">
        <v>0</v>
      </c>
      <c r="FY47" s="462">
        <v>2</v>
      </c>
      <c r="FZ47" s="462">
        <v>0</v>
      </c>
      <c r="GA47" s="462">
        <v>0</v>
      </c>
      <c r="GB47" s="462">
        <v>0</v>
      </c>
      <c r="GC47" s="462">
        <v>0</v>
      </c>
      <c r="GD47" s="462">
        <v>0</v>
      </c>
      <c r="GE47" s="462">
        <v>0</v>
      </c>
      <c r="GF47" s="462">
        <v>0</v>
      </c>
      <c r="GG47" s="462">
        <v>0</v>
      </c>
      <c r="GH47" s="462">
        <v>0</v>
      </c>
      <c r="GI47" s="462">
        <v>0</v>
      </c>
      <c r="GJ47" s="462">
        <v>0</v>
      </c>
      <c r="GK47" s="462">
        <v>0</v>
      </c>
      <c r="GL47" s="462">
        <v>0</v>
      </c>
      <c r="GM47" s="462">
        <v>0</v>
      </c>
      <c r="GN47" s="462">
        <v>0</v>
      </c>
      <c r="GO47" s="462">
        <v>0</v>
      </c>
      <c r="GP47" s="462">
        <v>0</v>
      </c>
      <c r="GQ47" s="462">
        <v>0</v>
      </c>
      <c r="GR47" s="1"/>
    </row>
    <row r="48" spans="1:200" ht="13">
      <c r="A48" s="1" t="s">
        <v>90</v>
      </c>
      <c r="B48" s="1" t="s">
        <v>37</v>
      </c>
      <c r="C48" s="462">
        <v>566</v>
      </c>
      <c r="D48" s="462">
        <v>0</v>
      </c>
      <c r="E48" s="462">
        <v>0</v>
      </c>
      <c r="F48" s="462">
        <v>0</v>
      </c>
      <c r="G48" s="462">
        <v>0</v>
      </c>
      <c r="H48" s="462">
        <v>0</v>
      </c>
      <c r="I48" s="462">
        <v>0</v>
      </c>
      <c r="J48" s="462">
        <v>1</v>
      </c>
      <c r="K48" s="462">
        <v>34</v>
      </c>
      <c r="L48" s="462">
        <v>0</v>
      </c>
      <c r="M48" s="462">
        <v>0</v>
      </c>
      <c r="N48" s="462">
        <v>14</v>
      </c>
      <c r="O48" s="462">
        <v>6</v>
      </c>
      <c r="P48" s="462">
        <v>0</v>
      </c>
      <c r="Q48" s="462">
        <v>0</v>
      </c>
      <c r="R48" s="462">
        <v>0</v>
      </c>
      <c r="S48" s="462">
        <v>0</v>
      </c>
      <c r="T48" s="462">
        <v>0</v>
      </c>
      <c r="U48" s="462">
        <v>0</v>
      </c>
      <c r="V48" s="462">
        <v>19</v>
      </c>
      <c r="W48" s="462">
        <v>22</v>
      </c>
      <c r="X48" s="462">
        <v>0</v>
      </c>
      <c r="Y48" s="462">
        <v>84</v>
      </c>
      <c r="Z48" s="462">
        <v>0</v>
      </c>
      <c r="AA48" s="462">
        <v>28</v>
      </c>
      <c r="AB48" s="462">
        <v>0</v>
      </c>
      <c r="AC48" s="462">
        <v>0</v>
      </c>
      <c r="AD48" s="462">
        <v>0</v>
      </c>
      <c r="AE48" s="462">
        <v>7</v>
      </c>
      <c r="AF48" s="462">
        <v>0</v>
      </c>
      <c r="AG48" s="462">
        <v>41</v>
      </c>
      <c r="AH48" s="462">
        <v>0</v>
      </c>
      <c r="AI48" s="462">
        <v>0</v>
      </c>
      <c r="AJ48" s="462">
        <v>260</v>
      </c>
      <c r="AK48" s="462">
        <v>3</v>
      </c>
      <c r="AL48" s="462">
        <v>24</v>
      </c>
      <c r="AM48" s="462">
        <v>0</v>
      </c>
      <c r="AN48" s="462">
        <v>1</v>
      </c>
      <c r="AO48" s="462">
        <v>0</v>
      </c>
      <c r="AP48" s="462">
        <v>8</v>
      </c>
      <c r="AQ48" s="462">
        <v>0</v>
      </c>
      <c r="AR48" s="462">
        <v>0</v>
      </c>
      <c r="AS48" s="462">
        <v>0</v>
      </c>
      <c r="AT48" s="462">
        <v>0</v>
      </c>
      <c r="AU48" s="462">
        <v>0</v>
      </c>
      <c r="AV48" s="462">
        <v>0</v>
      </c>
      <c r="AW48" s="462">
        <v>0</v>
      </c>
      <c r="AX48" s="462">
        <v>0</v>
      </c>
      <c r="AY48" s="462">
        <v>0</v>
      </c>
      <c r="AZ48" s="462">
        <v>0</v>
      </c>
      <c r="BA48" s="462">
        <v>1</v>
      </c>
      <c r="BB48" s="462">
        <v>0</v>
      </c>
      <c r="BC48" s="462">
        <v>0</v>
      </c>
      <c r="BD48" s="462">
        <v>0</v>
      </c>
      <c r="BE48" s="462">
        <v>0</v>
      </c>
      <c r="BF48" s="462">
        <v>0</v>
      </c>
      <c r="BG48" s="462">
        <v>0</v>
      </c>
      <c r="BH48" s="462">
        <v>0</v>
      </c>
      <c r="BI48" s="462">
        <v>0</v>
      </c>
      <c r="BJ48" s="462">
        <v>0</v>
      </c>
      <c r="BK48" s="462">
        <v>0</v>
      </c>
      <c r="BL48" s="462">
        <v>0</v>
      </c>
      <c r="BM48" s="462">
        <v>0</v>
      </c>
      <c r="BN48" s="462">
        <v>0</v>
      </c>
      <c r="BO48" s="462">
        <v>0</v>
      </c>
      <c r="BP48" s="462">
        <v>0</v>
      </c>
      <c r="BQ48" s="462">
        <v>0</v>
      </c>
      <c r="BR48" s="462">
        <v>0</v>
      </c>
      <c r="BS48" s="462">
        <v>0</v>
      </c>
      <c r="BT48" s="462">
        <v>0</v>
      </c>
      <c r="BU48" s="462">
        <v>0</v>
      </c>
      <c r="BV48" s="462">
        <v>0</v>
      </c>
      <c r="BW48" s="462">
        <v>0</v>
      </c>
      <c r="BX48" s="462">
        <v>0</v>
      </c>
      <c r="BY48" s="462">
        <v>0</v>
      </c>
      <c r="BZ48" s="462">
        <v>0</v>
      </c>
      <c r="CA48" s="462">
        <v>0</v>
      </c>
      <c r="CB48" s="462">
        <v>1</v>
      </c>
      <c r="CC48" s="462">
        <v>0</v>
      </c>
      <c r="CD48" s="462">
        <v>0</v>
      </c>
      <c r="CE48" s="462">
        <v>0</v>
      </c>
      <c r="CF48" s="462">
        <v>0</v>
      </c>
      <c r="CG48" s="462">
        <v>0</v>
      </c>
      <c r="CH48" s="462">
        <v>0</v>
      </c>
      <c r="CI48" s="462">
        <v>0</v>
      </c>
      <c r="CJ48" s="462">
        <v>0</v>
      </c>
      <c r="CK48" s="462">
        <v>0</v>
      </c>
      <c r="CL48" s="462">
        <v>0</v>
      </c>
      <c r="CM48" s="462">
        <v>0</v>
      </c>
      <c r="CN48" s="462">
        <v>0</v>
      </c>
      <c r="CO48" s="462">
        <v>0</v>
      </c>
      <c r="CP48" s="462">
        <v>0</v>
      </c>
      <c r="CQ48" s="462">
        <v>0</v>
      </c>
      <c r="CR48" s="462">
        <v>0</v>
      </c>
      <c r="CS48" s="462">
        <v>0</v>
      </c>
      <c r="CT48" s="462">
        <v>1</v>
      </c>
      <c r="CU48" s="462">
        <v>0</v>
      </c>
      <c r="CV48" s="462">
        <v>0</v>
      </c>
      <c r="CW48" s="462">
        <v>0</v>
      </c>
      <c r="CX48" s="462">
        <v>0</v>
      </c>
      <c r="CY48" s="462">
        <v>0</v>
      </c>
      <c r="CZ48" s="462">
        <v>0</v>
      </c>
      <c r="DA48" s="462">
        <v>0</v>
      </c>
      <c r="DB48" s="462">
        <v>2</v>
      </c>
      <c r="DC48" s="462">
        <v>0</v>
      </c>
      <c r="DD48" s="462">
        <v>0</v>
      </c>
      <c r="DE48" s="462">
        <v>0</v>
      </c>
      <c r="DF48" s="462">
        <v>0</v>
      </c>
      <c r="DG48" s="462">
        <v>0</v>
      </c>
      <c r="DH48" s="462">
        <v>0</v>
      </c>
      <c r="DI48" s="462">
        <v>0</v>
      </c>
      <c r="DJ48" s="462">
        <v>0</v>
      </c>
      <c r="DK48" s="462">
        <v>0</v>
      </c>
      <c r="DL48" s="462">
        <v>0</v>
      </c>
      <c r="DM48" s="462">
        <v>0</v>
      </c>
      <c r="DN48" s="462">
        <v>0</v>
      </c>
      <c r="DO48" s="462">
        <v>0</v>
      </c>
      <c r="DP48" s="462">
        <v>0</v>
      </c>
      <c r="DQ48" s="462">
        <v>0</v>
      </c>
      <c r="DR48" s="462">
        <v>0</v>
      </c>
      <c r="DS48" s="462">
        <v>0</v>
      </c>
      <c r="DT48" s="462">
        <v>0</v>
      </c>
      <c r="DU48" s="462">
        <v>0</v>
      </c>
      <c r="DV48" s="462">
        <v>0</v>
      </c>
      <c r="DW48" s="462">
        <v>0</v>
      </c>
      <c r="DX48" s="462">
        <v>0</v>
      </c>
      <c r="DY48" s="462">
        <v>0</v>
      </c>
      <c r="DZ48" s="462">
        <v>1</v>
      </c>
      <c r="EA48" s="462">
        <v>0</v>
      </c>
      <c r="EB48" s="462">
        <v>0</v>
      </c>
      <c r="EC48" s="462">
        <v>0</v>
      </c>
      <c r="ED48" s="462">
        <v>0</v>
      </c>
      <c r="EE48" s="462">
        <v>0</v>
      </c>
      <c r="EF48" s="462">
        <v>0</v>
      </c>
      <c r="EG48" s="462">
        <v>0</v>
      </c>
      <c r="EH48" s="462">
        <v>0</v>
      </c>
      <c r="EI48" s="462">
        <v>1</v>
      </c>
      <c r="EJ48" s="462">
        <v>0</v>
      </c>
      <c r="EK48" s="462">
        <v>0</v>
      </c>
      <c r="EL48" s="462">
        <v>0</v>
      </c>
      <c r="EM48" s="462">
        <v>0</v>
      </c>
      <c r="EN48" s="462">
        <v>0</v>
      </c>
      <c r="EO48" s="462">
        <v>0</v>
      </c>
      <c r="EP48" s="462">
        <v>0</v>
      </c>
      <c r="EQ48" s="462">
        <v>0</v>
      </c>
      <c r="ER48" s="462">
        <v>0</v>
      </c>
      <c r="ES48" s="462">
        <v>0</v>
      </c>
      <c r="ET48" s="462">
        <v>0</v>
      </c>
      <c r="EU48" s="462">
        <v>0</v>
      </c>
      <c r="EV48" s="462">
        <v>1</v>
      </c>
      <c r="EW48" s="462">
        <v>0</v>
      </c>
      <c r="EX48" s="462">
        <v>0</v>
      </c>
      <c r="EY48" s="462">
        <v>0</v>
      </c>
      <c r="EZ48" s="462">
        <v>0</v>
      </c>
      <c r="FA48" s="462">
        <v>0</v>
      </c>
      <c r="FB48" s="462">
        <v>0</v>
      </c>
      <c r="FC48" s="462">
        <v>0</v>
      </c>
      <c r="FD48" s="462">
        <v>0</v>
      </c>
      <c r="FE48" s="462">
        <v>0</v>
      </c>
      <c r="FF48" s="462">
        <v>0</v>
      </c>
      <c r="FG48" s="462">
        <v>0</v>
      </c>
      <c r="FH48" s="462">
        <v>0</v>
      </c>
      <c r="FI48" s="462">
        <v>0</v>
      </c>
      <c r="FJ48" s="462">
        <v>0</v>
      </c>
      <c r="FK48" s="462">
        <v>0</v>
      </c>
      <c r="FL48" s="462">
        <v>0</v>
      </c>
      <c r="FM48" s="462">
        <v>3</v>
      </c>
      <c r="FN48" s="462">
        <v>0</v>
      </c>
      <c r="FO48" s="462">
        <v>0</v>
      </c>
      <c r="FP48" s="462">
        <v>0</v>
      </c>
      <c r="FQ48" s="462">
        <v>0</v>
      </c>
      <c r="FR48" s="462">
        <v>0</v>
      </c>
      <c r="FS48" s="462">
        <v>0</v>
      </c>
      <c r="FT48" s="462">
        <v>0</v>
      </c>
      <c r="FU48" s="462">
        <v>0</v>
      </c>
      <c r="FV48" s="462">
        <v>0</v>
      </c>
      <c r="FW48" s="462">
        <v>0</v>
      </c>
      <c r="FX48" s="462">
        <v>0</v>
      </c>
      <c r="FY48" s="462">
        <v>3</v>
      </c>
      <c r="FZ48" s="462">
        <v>0</v>
      </c>
      <c r="GA48" s="462">
        <v>0</v>
      </c>
      <c r="GB48" s="462">
        <v>0</v>
      </c>
      <c r="GC48" s="462">
        <v>0</v>
      </c>
      <c r="GD48" s="462">
        <v>0</v>
      </c>
      <c r="GE48" s="462">
        <v>0</v>
      </c>
      <c r="GF48" s="462">
        <v>0</v>
      </c>
      <c r="GG48" s="462">
        <v>0</v>
      </c>
      <c r="GH48" s="462">
        <v>0</v>
      </c>
      <c r="GI48" s="462">
        <v>0</v>
      </c>
      <c r="GJ48" s="462">
        <v>0</v>
      </c>
      <c r="GK48" s="462">
        <v>0</v>
      </c>
      <c r="GL48" s="462">
        <v>0</v>
      </c>
      <c r="GM48" s="462">
        <v>0</v>
      </c>
      <c r="GN48" s="462">
        <v>0</v>
      </c>
      <c r="GO48" s="462">
        <v>0</v>
      </c>
      <c r="GP48" s="462">
        <v>0</v>
      </c>
      <c r="GQ48" s="462">
        <v>0</v>
      </c>
      <c r="GR48" s="1"/>
    </row>
    <row r="49" spans="1:200" ht="13">
      <c r="A49" s="1" t="s">
        <v>91</v>
      </c>
      <c r="B49" s="1" t="s">
        <v>38</v>
      </c>
      <c r="C49" s="462">
        <v>118</v>
      </c>
      <c r="D49" s="462">
        <v>0</v>
      </c>
      <c r="E49" s="462">
        <v>0</v>
      </c>
      <c r="F49" s="462">
        <v>0</v>
      </c>
      <c r="G49" s="462">
        <v>0</v>
      </c>
      <c r="H49" s="462">
        <v>0</v>
      </c>
      <c r="I49" s="462">
        <v>0</v>
      </c>
      <c r="J49" s="462">
        <v>0</v>
      </c>
      <c r="K49" s="462">
        <v>3</v>
      </c>
      <c r="L49" s="462">
        <v>0</v>
      </c>
      <c r="M49" s="462">
        <v>0</v>
      </c>
      <c r="N49" s="462">
        <v>1</v>
      </c>
      <c r="O49" s="462">
        <v>0</v>
      </c>
      <c r="P49" s="462">
        <v>0</v>
      </c>
      <c r="Q49" s="462">
        <v>0</v>
      </c>
      <c r="R49" s="462">
        <v>0</v>
      </c>
      <c r="S49" s="462">
        <v>0</v>
      </c>
      <c r="T49" s="462">
        <v>0</v>
      </c>
      <c r="U49" s="462">
        <v>0</v>
      </c>
      <c r="V49" s="462">
        <v>0</v>
      </c>
      <c r="W49" s="462">
        <v>14</v>
      </c>
      <c r="X49" s="462">
        <v>1</v>
      </c>
      <c r="Y49" s="462">
        <v>11</v>
      </c>
      <c r="Z49" s="462">
        <v>0</v>
      </c>
      <c r="AA49" s="462">
        <v>4</v>
      </c>
      <c r="AB49" s="462">
        <v>0</v>
      </c>
      <c r="AC49" s="462">
        <v>0</v>
      </c>
      <c r="AD49" s="462">
        <v>0</v>
      </c>
      <c r="AE49" s="462">
        <v>1</v>
      </c>
      <c r="AF49" s="462">
        <v>0</v>
      </c>
      <c r="AG49" s="462">
        <v>21</v>
      </c>
      <c r="AH49" s="462">
        <v>0</v>
      </c>
      <c r="AI49" s="462">
        <v>0</v>
      </c>
      <c r="AJ49" s="462">
        <v>37</v>
      </c>
      <c r="AK49" s="462">
        <v>0</v>
      </c>
      <c r="AL49" s="462">
        <v>13</v>
      </c>
      <c r="AM49" s="462">
        <v>0</v>
      </c>
      <c r="AN49" s="462">
        <v>0</v>
      </c>
      <c r="AO49" s="462">
        <v>0</v>
      </c>
      <c r="AP49" s="462">
        <v>0</v>
      </c>
      <c r="AQ49" s="462">
        <v>0</v>
      </c>
      <c r="AR49" s="462">
        <v>0</v>
      </c>
      <c r="AS49" s="462">
        <v>0</v>
      </c>
      <c r="AT49" s="462">
        <v>0</v>
      </c>
      <c r="AU49" s="462">
        <v>0</v>
      </c>
      <c r="AV49" s="462">
        <v>0</v>
      </c>
      <c r="AW49" s="462">
        <v>0</v>
      </c>
      <c r="AX49" s="462">
        <v>1</v>
      </c>
      <c r="AY49" s="462">
        <v>0</v>
      </c>
      <c r="AZ49" s="462">
        <v>0</v>
      </c>
      <c r="BA49" s="462">
        <v>0</v>
      </c>
      <c r="BB49" s="462">
        <v>0</v>
      </c>
      <c r="BC49" s="462">
        <v>0</v>
      </c>
      <c r="BD49" s="462">
        <v>0</v>
      </c>
      <c r="BE49" s="462">
        <v>0</v>
      </c>
      <c r="BF49" s="462">
        <v>0</v>
      </c>
      <c r="BG49" s="462">
        <v>0</v>
      </c>
      <c r="BH49" s="462">
        <v>0</v>
      </c>
      <c r="BI49" s="462">
        <v>0</v>
      </c>
      <c r="BJ49" s="462">
        <v>0</v>
      </c>
      <c r="BK49" s="462">
        <v>0</v>
      </c>
      <c r="BL49" s="462">
        <v>0</v>
      </c>
      <c r="BM49" s="462">
        <v>0</v>
      </c>
      <c r="BN49" s="462">
        <v>0</v>
      </c>
      <c r="BO49" s="462">
        <v>0</v>
      </c>
      <c r="BP49" s="462">
        <v>0</v>
      </c>
      <c r="BQ49" s="462">
        <v>0</v>
      </c>
      <c r="BR49" s="462">
        <v>0</v>
      </c>
      <c r="BS49" s="462">
        <v>0</v>
      </c>
      <c r="BT49" s="462">
        <v>0</v>
      </c>
      <c r="BU49" s="462">
        <v>0</v>
      </c>
      <c r="BV49" s="462">
        <v>0</v>
      </c>
      <c r="BW49" s="462">
        <v>0</v>
      </c>
      <c r="BX49" s="462">
        <v>0</v>
      </c>
      <c r="BY49" s="462">
        <v>0</v>
      </c>
      <c r="BZ49" s="462">
        <v>0</v>
      </c>
      <c r="CA49" s="462">
        <v>0</v>
      </c>
      <c r="CB49" s="462">
        <v>0</v>
      </c>
      <c r="CC49" s="462">
        <v>0</v>
      </c>
      <c r="CD49" s="462">
        <v>0</v>
      </c>
      <c r="CE49" s="462">
        <v>0</v>
      </c>
      <c r="CF49" s="462">
        <v>0</v>
      </c>
      <c r="CG49" s="462">
        <v>0</v>
      </c>
      <c r="CH49" s="462">
        <v>0</v>
      </c>
      <c r="CI49" s="462">
        <v>0</v>
      </c>
      <c r="CJ49" s="462">
        <v>0</v>
      </c>
      <c r="CK49" s="462">
        <v>0</v>
      </c>
      <c r="CL49" s="462">
        <v>0</v>
      </c>
      <c r="CM49" s="462">
        <v>0</v>
      </c>
      <c r="CN49" s="462">
        <v>0</v>
      </c>
      <c r="CO49" s="462">
        <v>0</v>
      </c>
      <c r="CP49" s="462">
        <v>0</v>
      </c>
      <c r="CQ49" s="462">
        <v>0</v>
      </c>
      <c r="CR49" s="462">
        <v>0</v>
      </c>
      <c r="CS49" s="462">
        <v>0</v>
      </c>
      <c r="CT49" s="462">
        <v>0</v>
      </c>
      <c r="CU49" s="462">
        <v>0</v>
      </c>
      <c r="CV49" s="462">
        <v>0</v>
      </c>
      <c r="CW49" s="462">
        <v>0</v>
      </c>
      <c r="CX49" s="462">
        <v>0</v>
      </c>
      <c r="CY49" s="462">
        <v>0</v>
      </c>
      <c r="CZ49" s="462">
        <v>0</v>
      </c>
      <c r="DA49" s="462">
        <v>0</v>
      </c>
      <c r="DB49" s="462">
        <v>0</v>
      </c>
      <c r="DC49" s="462">
        <v>0</v>
      </c>
      <c r="DD49" s="462">
        <v>0</v>
      </c>
      <c r="DE49" s="462">
        <v>0</v>
      </c>
      <c r="DF49" s="462">
        <v>0</v>
      </c>
      <c r="DG49" s="462">
        <v>0</v>
      </c>
      <c r="DH49" s="462">
        <v>0</v>
      </c>
      <c r="DI49" s="462">
        <v>0</v>
      </c>
      <c r="DJ49" s="462">
        <v>0</v>
      </c>
      <c r="DK49" s="462">
        <v>0</v>
      </c>
      <c r="DL49" s="462">
        <v>0</v>
      </c>
      <c r="DM49" s="462">
        <v>0</v>
      </c>
      <c r="DN49" s="462">
        <v>0</v>
      </c>
      <c r="DO49" s="462">
        <v>0</v>
      </c>
      <c r="DP49" s="462">
        <v>0</v>
      </c>
      <c r="DQ49" s="462">
        <v>0</v>
      </c>
      <c r="DR49" s="462">
        <v>0</v>
      </c>
      <c r="DS49" s="462">
        <v>0</v>
      </c>
      <c r="DT49" s="462">
        <v>0</v>
      </c>
      <c r="DU49" s="462">
        <v>0</v>
      </c>
      <c r="DV49" s="462">
        <v>0</v>
      </c>
      <c r="DW49" s="462">
        <v>0</v>
      </c>
      <c r="DX49" s="462">
        <v>0</v>
      </c>
      <c r="DY49" s="462">
        <v>0</v>
      </c>
      <c r="DZ49" s="462">
        <v>0</v>
      </c>
      <c r="EA49" s="462">
        <v>0</v>
      </c>
      <c r="EB49" s="462">
        <v>0</v>
      </c>
      <c r="EC49" s="462">
        <v>0</v>
      </c>
      <c r="ED49" s="462">
        <v>0</v>
      </c>
      <c r="EE49" s="462">
        <v>0</v>
      </c>
      <c r="EF49" s="462">
        <v>0</v>
      </c>
      <c r="EG49" s="462">
        <v>0</v>
      </c>
      <c r="EH49" s="462">
        <v>0</v>
      </c>
      <c r="EI49" s="462">
        <v>0</v>
      </c>
      <c r="EJ49" s="462">
        <v>0</v>
      </c>
      <c r="EK49" s="462">
        <v>0</v>
      </c>
      <c r="EL49" s="462">
        <v>0</v>
      </c>
      <c r="EM49" s="462">
        <v>0</v>
      </c>
      <c r="EN49" s="462">
        <v>0</v>
      </c>
      <c r="EO49" s="462">
        <v>0</v>
      </c>
      <c r="EP49" s="462">
        <v>0</v>
      </c>
      <c r="EQ49" s="462">
        <v>0</v>
      </c>
      <c r="ER49" s="462">
        <v>0</v>
      </c>
      <c r="ES49" s="462">
        <v>0</v>
      </c>
      <c r="ET49" s="462">
        <v>0</v>
      </c>
      <c r="EU49" s="462">
        <v>0</v>
      </c>
      <c r="EV49" s="462">
        <v>1</v>
      </c>
      <c r="EW49" s="462">
        <v>0</v>
      </c>
      <c r="EX49" s="462">
        <v>0</v>
      </c>
      <c r="EY49" s="462">
        <v>0</v>
      </c>
      <c r="EZ49" s="462">
        <v>0</v>
      </c>
      <c r="FA49" s="462">
        <v>0</v>
      </c>
      <c r="FB49" s="462">
        <v>0</v>
      </c>
      <c r="FC49" s="462">
        <v>0</v>
      </c>
      <c r="FD49" s="462">
        <v>0</v>
      </c>
      <c r="FE49" s="462">
        <v>0</v>
      </c>
      <c r="FF49" s="462">
        <v>0</v>
      </c>
      <c r="FG49" s="462">
        <v>0</v>
      </c>
      <c r="FH49" s="462">
        <v>0</v>
      </c>
      <c r="FI49" s="462">
        <v>0</v>
      </c>
      <c r="FJ49" s="462">
        <v>0</v>
      </c>
      <c r="FK49" s="462">
        <v>0</v>
      </c>
      <c r="FL49" s="462">
        <v>0</v>
      </c>
      <c r="FM49" s="462">
        <v>2</v>
      </c>
      <c r="FN49" s="462">
        <v>0</v>
      </c>
      <c r="FO49" s="462">
        <v>0</v>
      </c>
      <c r="FP49" s="462">
        <v>1</v>
      </c>
      <c r="FQ49" s="462">
        <v>0</v>
      </c>
      <c r="FR49" s="462">
        <v>0</v>
      </c>
      <c r="FS49" s="462">
        <v>0</v>
      </c>
      <c r="FT49" s="462">
        <v>0</v>
      </c>
      <c r="FU49" s="462">
        <v>0</v>
      </c>
      <c r="FV49" s="462">
        <v>0</v>
      </c>
      <c r="FW49" s="462">
        <v>0</v>
      </c>
      <c r="FX49" s="462">
        <v>0</v>
      </c>
      <c r="FY49" s="462">
        <v>5</v>
      </c>
      <c r="FZ49" s="462">
        <v>0</v>
      </c>
      <c r="GA49" s="462">
        <v>1</v>
      </c>
      <c r="GB49" s="462">
        <v>0</v>
      </c>
      <c r="GC49" s="462">
        <v>1</v>
      </c>
      <c r="GD49" s="462">
        <v>0</v>
      </c>
      <c r="GE49" s="462">
        <v>0</v>
      </c>
      <c r="GF49" s="462">
        <v>0</v>
      </c>
      <c r="GG49" s="462">
        <v>0</v>
      </c>
      <c r="GH49" s="462">
        <v>0</v>
      </c>
      <c r="GI49" s="462">
        <v>0</v>
      </c>
      <c r="GJ49" s="462">
        <v>0</v>
      </c>
      <c r="GK49" s="462">
        <v>0</v>
      </c>
      <c r="GL49" s="462">
        <v>0</v>
      </c>
      <c r="GM49" s="462">
        <v>0</v>
      </c>
      <c r="GN49" s="462">
        <v>0</v>
      </c>
      <c r="GO49" s="462">
        <v>0</v>
      </c>
      <c r="GP49" s="462">
        <v>0</v>
      </c>
      <c r="GQ49" s="462">
        <v>0</v>
      </c>
      <c r="GR49" s="1"/>
    </row>
    <row r="50" spans="1:200" ht="13">
      <c r="A50" s="1" t="s">
        <v>92</v>
      </c>
      <c r="B50" s="1" t="s">
        <v>2</v>
      </c>
      <c r="C50" s="462">
        <v>399</v>
      </c>
      <c r="D50" s="462">
        <v>0</v>
      </c>
      <c r="E50" s="462">
        <v>0</v>
      </c>
      <c r="F50" s="462">
        <v>0</v>
      </c>
      <c r="G50" s="462">
        <v>0</v>
      </c>
      <c r="H50" s="462">
        <v>0</v>
      </c>
      <c r="I50" s="462">
        <v>0</v>
      </c>
      <c r="J50" s="462">
        <v>0</v>
      </c>
      <c r="K50" s="462">
        <v>35</v>
      </c>
      <c r="L50" s="462">
        <v>0</v>
      </c>
      <c r="M50" s="462">
        <v>0</v>
      </c>
      <c r="N50" s="462">
        <v>60</v>
      </c>
      <c r="O50" s="462">
        <v>5</v>
      </c>
      <c r="P50" s="462">
        <v>0</v>
      </c>
      <c r="Q50" s="462">
        <v>0</v>
      </c>
      <c r="R50" s="462">
        <v>0</v>
      </c>
      <c r="S50" s="462">
        <v>0</v>
      </c>
      <c r="T50" s="462">
        <v>0</v>
      </c>
      <c r="U50" s="462">
        <v>0</v>
      </c>
      <c r="V50" s="462">
        <v>3</v>
      </c>
      <c r="W50" s="462">
        <v>13</v>
      </c>
      <c r="X50" s="462">
        <v>1</v>
      </c>
      <c r="Y50" s="462">
        <v>33</v>
      </c>
      <c r="Z50" s="462">
        <v>0</v>
      </c>
      <c r="AA50" s="462">
        <v>16</v>
      </c>
      <c r="AB50" s="462">
        <v>0</v>
      </c>
      <c r="AC50" s="462">
        <v>0</v>
      </c>
      <c r="AD50" s="462">
        <v>0</v>
      </c>
      <c r="AE50" s="462">
        <v>0</v>
      </c>
      <c r="AF50" s="462">
        <v>0</v>
      </c>
      <c r="AG50" s="462">
        <v>23</v>
      </c>
      <c r="AH50" s="462">
        <v>0</v>
      </c>
      <c r="AI50" s="462">
        <v>0</v>
      </c>
      <c r="AJ50" s="462">
        <v>155</v>
      </c>
      <c r="AK50" s="462">
        <v>1</v>
      </c>
      <c r="AL50" s="462">
        <v>33</v>
      </c>
      <c r="AM50" s="462">
        <v>0</v>
      </c>
      <c r="AN50" s="462">
        <v>0</v>
      </c>
      <c r="AO50" s="462">
        <v>0</v>
      </c>
      <c r="AP50" s="462">
        <v>0</v>
      </c>
      <c r="AQ50" s="462">
        <v>0</v>
      </c>
      <c r="AR50" s="462">
        <v>0</v>
      </c>
      <c r="AS50" s="462">
        <v>0</v>
      </c>
      <c r="AT50" s="462">
        <v>0</v>
      </c>
      <c r="AU50" s="462">
        <v>0</v>
      </c>
      <c r="AV50" s="462">
        <v>0</v>
      </c>
      <c r="AW50" s="462">
        <v>0</v>
      </c>
      <c r="AX50" s="462">
        <v>0</v>
      </c>
      <c r="AY50" s="462">
        <v>0</v>
      </c>
      <c r="AZ50" s="462">
        <v>0</v>
      </c>
      <c r="BA50" s="462">
        <v>0</v>
      </c>
      <c r="BB50" s="462">
        <v>0</v>
      </c>
      <c r="BC50" s="462">
        <v>0</v>
      </c>
      <c r="BD50" s="462">
        <v>0</v>
      </c>
      <c r="BE50" s="462">
        <v>0</v>
      </c>
      <c r="BF50" s="462">
        <v>0</v>
      </c>
      <c r="BG50" s="462">
        <v>0</v>
      </c>
      <c r="BH50" s="462">
        <v>0</v>
      </c>
      <c r="BI50" s="462">
        <v>0</v>
      </c>
      <c r="BJ50" s="462">
        <v>0</v>
      </c>
      <c r="BK50" s="462">
        <v>0</v>
      </c>
      <c r="BL50" s="462">
        <v>0</v>
      </c>
      <c r="BM50" s="462">
        <v>0</v>
      </c>
      <c r="BN50" s="462">
        <v>0</v>
      </c>
      <c r="BO50" s="462">
        <v>0</v>
      </c>
      <c r="BP50" s="462">
        <v>1</v>
      </c>
      <c r="BQ50" s="462">
        <v>0</v>
      </c>
      <c r="BR50" s="462">
        <v>0</v>
      </c>
      <c r="BS50" s="462">
        <v>0</v>
      </c>
      <c r="BT50" s="462">
        <v>0</v>
      </c>
      <c r="BU50" s="462">
        <v>0</v>
      </c>
      <c r="BV50" s="462">
        <v>0</v>
      </c>
      <c r="BW50" s="462">
        <v>0</v>
      </c>
      <c r="BX50" s="462">
        <v>0</v>
      </c>
      <c r="BY50" s="462">
        <v>0</v>
      </c>
      <c r="BZ50" s="462">
        <v>0</v>
      </c>
      <c r="CA50" s="462">
        <v>0</v>
      </c>
      <c r="CB50" s="462">
        <v>0</v>
      </c>
      <c r="CC50" s="462">
        <v>0</v>
      </c>
      <c r="CD50" s="462">
        <v>0</v>
      </c>
      <c r="CE50" s="462">
        <v>0</v>
      </c>
      <c r="CF50" s="462">
        <v>0</v>
      </c>
      <c r="CG50" s="462">
        <v>0</v>
      </c>
      <c r="CH50" s="462">
        <v>0</v>
      </c>
      <c r="CI50" s="462">
        <v>0</v>
      </c>
      <c r="CJ50" s="462">
        <v>0</v>
      </c>
      <c r="CK50" s="462">
        <v>0</v>
      </c>
      <c r="CL50" s="462">
        <v>0</v>
      </c>
      <c r="CM50" s="462">
        <v>0</v>
      </c>
      <c r="CN50" s="462">
        <v>0</v>
      </c>
      <c r="CO50" s="462">
        <v>0</v>
      </c>
      <c r="CP50" s="462">
        <v>0</v>
      </c>
      <c r="CQ50" s="462">
        <v>1</v>
      </c>
      <c r="CR50" s="462">
        <v>0</v>
      </c>
      <c r="CS50" s="462">
        <v>0</v>
      </c>
      <c r="CT50" s="462">
        <v>0</v>
      </c>
      <c r="CU50" s="462">
        <v>0</v>
      </c>
      <c r="CV50" s="462">
        <v>0</v>
      </c>
      <c r="CW50" s="462">
        <v>0</v>
      </c>
      <c r="CX50" s="462">
        <v>0</v>
      </c>
      <c r="CY50" s="462">
        <v>0</v>
      </c>
      <c r="CZ50" s="462">
        <v>0</v>
      </c>
      <c r="DA50" s="462">
        <v>0</v>
      </c>
      <c r="DB50" s="462">
        <v>0</v>
      </c>
      <c r="DC50" s="462">
        <v>0</v>
      </c>
      <c r="DD50" s="462">
        <v>0</v>
      </c>
      <c r="DE50" s="462">
        <v>0</v>
      </c>
      <c r="DF50" s="462">
        <v>0</v>
      </c>
      <c r="DG50" s="462">
        <v>0</v>
      </c>
      <c r="DH50" s="462">
        <v>0</v>
      </c>
      <c r="DI50" s="462">
        <v>0</v>
      </c>
      <c r="DJ50" s="462">
        <v>0</v>
      </c>
      <c r="DK50" s="462">
        <v>0</v>
      </c>
      <c r="DL50" s="462">
        <v>0</v>
      </c>
      <c r="DM50" s="462">
        <v>0</v>
      </c>
      <c r="DN50" s="462">
        <v>0</v>
      </c>
      <c r="DO50" s="462">
        <v>0</v>
      </c>
      <c r="DP50" s="462">
        <v>0</v>
      </c>
      <c r="DQ50" s="462">
        <v>0</v>
      </c>
      <c r="DR50" s="462">
        <v>0</v>
      </c>
      <c r="DS50" s="462">
        <v>0</v>
      </c>
      <c r="DT50" s="462">
        <v>0</v>
      </c>
      <c r="DU50" s="462">
        <v>0</v>
      </c>
      <c r="DV50" s="462">
        <v>0</v>
      </c>
      <c r="DW50" s="462">
        <v>0</v>
      </c>
      <c r="DX50" s="462">
        <v>0</v>
      </c>
      <c r="DY50" s="462">
        <v>0</v>
      </c>
      <c r="DZ50" s="462">
        <v>3</v>
      </c>
      <c r="EA50" s="462">
        <v>0</v>
      </c>
      <c r="EB50" s="462">
        <v>0</v>
      </c>
      <c r="EC50" s="462">
        <v>0</v>
      </c>
      <c r="ED50" s="462">
        <v>0</v>
      </c>
      <c r="EE50" s="462">
        <v>0</v>
      </c>
      <c r="EF50" s="462">
        <v>0</v>
      </c>
      <c r="EG50" s="462">
        <v>0</v>
      </c>
      <c r="EH50" s="462">
        <v>0</v>
      </c>
      <c r="EI50" s="462">
        <v>0</v>
      </c>
      <c r="EJ50" s="462">
        <v>0</v>
      </c>
      <c r="EK50" s="462">
        <v>0</v>
      </c>
      <c r="EL50" s="462">
        <v>0</v>
      </c>
      <c r="EM50" s="462">
        <v>0</v>
      </c>
      <c r="EN50" s="462">
        <v>0</v>
      </c>
      <c r="EO50" s="462">
        <v>0</v>
      </c>
      <c r="EP50" s="462">
        <v>0</v>
      </c>
      <c r="EQ50" s="462">
        <v>0</v>
      </c>
      <c r="ER50" s="462">
        <v>0</v>
      </c>
      <c r="ES50" s="462">
        <v>0</v>
      </c>
      <c r="ET50" s="462">
        <v>0</v>
      </c>
      <c r="EU50" s="462">
        <v>0</v>
      </c>
      <c r="EV50" s="462">
        <v>0</v>
      </c>
      <c r="EW50" s="462">
        <v>0</v>
      </c>
      <c r="EX50" s="462">
        <v>0</v>
      </c>
      <c r="EY50" s="462">
        <v>0</v>
      </c>
      <c r="EZ50" s="462">
        <v>0</v>
      </c>
      <c r="FA50" s="462">
        <v>0</v>
      </c>
      <c r="FB50" s="462">
        <v>0</v>
      </c>
      <c r="FC50" s="462">
        <v>0</v>
      </c>
      <c r="FD50" s="462">
        <v>0</v>
      </c>
      <c r="FE50" s="462">
        <v>0</v>
      </c>
      <c r="FF50" s="462">
        <v>0</v>
      </c>
      <c r="FG50" s="462">
        <v>0</v>
      </c>
      <c r="FH50" s="462">
        <v>0</v>
      </c>
      <c r="FI50" s="462">
        <v>0</v>
      </c>
      <c r="FJ50" s="462">
        <v>0</v>
      </c>
      <c r="FK50" s="462">
        <v>0</v>
      </c>
      <c r="FL50" s="462">
        <v>0</v>
      </c>
      <c r="FM50" s="462">
        <v>1</v>
      </c>
      <c r="FN50" s="462">
        <v>0</v>
      </c>
      <c r="FO50" s="462">
        <v>0</v>
      </c>
      <c r="FP50" s="462">
        <v>0</v>
      </c>
      <c r="FQ50" s="462">
        <v>0</v>
      </c>
      <c r="FR50" s="462">
        <v>0</v>
      </c>
      <c r="FS50" s="462">
        <v>0</v>
      </c>
      <c r="FT50" s="462">
        <v>0</v>
      </c>
      <c r="FU50" s="462">
        <v>0</v>
      </c>
      <c r="FV50" s="462">
        <v>0</v>
      </c>
      <c r="FW50" s="462">
        <v>0</v>
      </c>
      <c r="FX50" s="462">
        <v>3</v>
      </c>
      <c r="FY50" s="462">
        <v>9</v>
      </c>
      <c r="FZ50" s="462">
        <v>0</v>
      </c>
      <c r="GA50" s="462">
        <v>2</v>
      </c>
      <c r="GB50" s="462">
        <v>0</v>
      </c>
      <c r="GC50" s="462">
        <v>0</v>
      </c>
      <c r="GD50" s="462">
        <v>0</v>
      </c>
      <c r="GE50" s="462">
        <v>0</v>
      </c>
      <c r="GF50" s="462">
        <v>0</v>
      </c>
      <c r="GG50" s="462">
        <v>0</v>
      </c>
      <c r="GH50" s="462">
        <v>0</v>
      </c>
      <c r="GI50" s="462">
        <v>0</v>
      </c>
      <c r="GJ50" s="462">
        <v>0</v>
      </c>
      <c r="GK50" s="462">
        <v>0</v>
      </c>
      <c r="GL50" s="462">
        <v>0</v>
      </c>
      <c r="GM50" s="462">
        <v>0</v>
      </c>
      <c r="GN50" s="462">
        <v>0</v>
      </c>
      <c r="GO50" s="462">
        <v>0</v>
      </c>
      <c r="GP50" s="462">
        <v>0</v>
      </c>
      <c r="GQ50" s="462">
        <v>1</v>
      </c>
      <c r="GR50" s="1"/>
    </row>
    <row r="51" spans="1:200" ht="13">
      <c r="A51" s="1" t="s">
        <v>93</v>
      </c>
      <c r="B51" s="1" t="s">
        <v>39</v>
      </c>
      <c r="C51" s="462">
        <v>253</v>
      </c>
      <c r="D51" s="462">
        <v>0</v>
      </c>
      <c r="E51" s="462">
        <v>0</v>
      </c>
      <c r="F51" s="462">
        <v>0</v>
      </c>
      <c r="G51" s="462">
        <v>0</v>
      </c>
      <c r="H51" s="462">
        <v>0</v>
      </c>
      <c r="I51" s="462">
        <v>0</v>
      </c>
      <c r="J51" s="462">
        <v>0</v>
      </c>
      <c r="K51" s="462">
        <v>25</v>
      </c>
      <c r="L51" s="462">
        <v>0</v>
      </c>
      <c r="M51" s="462">
        <v>0</v>
      </c>
      <c r="N51" s="462">
        <v>27</v>
      </c>
      <c r="O51" s="462">
        <v>1</v>
      </c>
      <c r="P51" s="462">
        <v>0</v>
      </c>
      <c r="Q51" s="462">
        <v>0</v>
      </c>
      <c r="R51" s="462">
        <v>0</v>
      </c>
      <c r="S51" s="462">
        <v>0</v>
      </c>
      <c r="T51" s="462">
        <v>1</v>
      </c>
      <c r="U51" s="462">
        <v>0</v>
      </c>
      <c r="V51" s="462">
        <v>1</v>
      </c>
      <c r="W51" s="462">
        <v>4</v>
      </c>
      <c r="X51" s="462">
        <v>5</v>
      </c>
      <c r="Y51" s="462">
        <v>18</v>
      </c>
      <c r="Z51" s="462">
        <v>0</v>
      </c>
      <c r="AA51" s="462">
        <v>10</v>
      </c>
      <c r="AB51" s="462">
        <v>0</v>
      </c>
      <c r="AC51" s="462">
        <v>0</v>
      </c>
      <c r="AD51" s="462">
        <v>0</v>
      </c>
      <c r="AE51" s="462">
        <v>3</v>
      </c>
      <c r="AF51" s="462">
        <v>0</v>
      </c>
      <c r="AG51" s="462">
        <v>50</v>
      </c>
      <c r="AH51" s="462">
        <v>0</v>
      </c>
      <c r="AI51" s="462">
        <v>0</v>
      </c>
      <c r="AJ51" s="462">
        <v>87</v>
      </c>
      <c r="AK51" s="462">
        <v>0</v>
      </c>
      <c r="AL51" s="462">
        <v>4</v>
      </c>
      <c r="AM51" s="462">
        <v>0</v>
      </c>
      <c r="AN51" s="462">
        <v>0</v>
      </c>
      <c r="AO51" s="462">
        <v>0</v>
      </c>
      <c r="AP51" s="462">
        <v>0</v>
      </c>
      <c r="AQ51" s="462">
        <v>0</v>
      </c>
      <c r="AR51" s="462">
        <v>0</v>
      </c>
      <c r="AS51" s="462">
        <v>0</v>
      </c>
      <c r="AT51" s="462">
        <v>0</v>
      </c>
      <c r="AU51" s="462">
        <v>0</v>
      </c>
      <c r="AV51" s="462">
        <v>0</v>
      </c>
      <c r="AW51" s="462">
        <v>0</v>
      </c>
      <c r="AX51" s="462">
        <v>0</v>
      </c>
      <c r="AY51" s="462">
        <v>0</v>
      </c>
      <c r="AZ51" s="462">
        <v>0</v>
      </c>
      <c r="BA51" s="462">
        <v>0</v>
      </c>
      <c r="BB51" s="462">
        <v>0</v>
      </c>
      <c r="BC51" s="462">
        <v>0</v>
      </c>
      <c r="BD51" s="462">
        <v>0</v>
      </c>
      <c r="BE51" s="462">
        <v>0</v>
      </c>
      <c r="BF51" s="462">
        <v>0</v>
      </c>
      <c r="BG51" s="462">
        <v>0</v>
      </c>
      <c r="BH51" s="462">
        <v>0</v>
      </c>
      <c r="BI51" s="462">
        <v>0</v>
      </c>
      <c r="BJ51" s="462">
        <v>0</v>
      </c>
      <c r="BK51" s="462">
        <v>0</v>
      </c>
      <c r="BL51" s="462">
        <v>0</v>
      </c>
      <c r="BM51" s="462">
        <v>0</v>
      </c>
      <c r="BN51" s="462">
        <v>1</v>
      </c>
      <c r="BO51" s="462">
        <v>0</v>
      </c>
      <c r="BP51" s="462">
        <v>0</v>
      </c>
      <c r="BQ51" s="462">
        <v>0</v>
      </c>
      <c r="BR51" s="462">
        <v>0</v>
      </c>
      <c r="BS51" s="462">
        <v>0</v>
      </c>
      <c r="BT51" s="462">
        <v>0</v>
      </c>
      <c r="BU51" s="462">
        <v>0</v>
      </c>
      <c r="BV51" s="462">
        <v>0</v>
      </c>
      <c r="BW51" s="462">
        <v>3</v>
      </c>
      <c r="BX51" s="462">
        <v>0</v>
      </c>
      <c r="BY51" s="462">
        <v>0</v>
      </c>
      <c r="BZ51" s="462">
        <v>0</v>
      </c>
      <c r="CA51" s="462">
        <v>0</v>
      </c>
      <c r="CB51" s="462">
        <v>2</v>
      </c>
      <c r="CC51" s="462">
        <v>0</v>
      </c>
      <c r="CD51" s="462">
        <v>0</v>
      </c>
      <c r="CE51" s="462">
        <v>0</v>
      </c>
      <c r="CF51" s="462">
        <v>0</v>
      </c>
      <c r="CG51" s="462">
        <v>0</v>
      </c>
      <c r="CH51" s="462">
        <v>0</v>
      </c>
      <c r="CI51" s="462">
        <v>0</v>
      </c>
      <c r="CJ51" s="462">
        <v>0</v>
      </c>
      <c r="CK51" s="462">
        <v>0</v>
      </c>
      <c r="CL51" s="462">
        <v>0</v>
      </c>
      <c r="CM51" s="462">
        <v>0</v>
      </c>
      <c r="CN51" s="462">
        <v>0</v>
      </c>
      <c r="CO51" s="462">
        <v>3</v>
      </c>
      <c r="CP51" s="462">
        <v>1</v>
      </c>
      <c r="CQ51" s="462">
        <v>2</v>
      </c>
      <c r="CR51" s="462">
        <v>0</v>
      </c>
      <c r="CS51" s="462">
        <v>0</v>
      </c>
      <c r="CT51" s="462">
        <v>0</v>
      </c>
      <c r="CU51" s="462">
        <v>0</v>
      </c>
      <c r="CV51" s="462">
        <v>0</v>
      </c>
      <c r="CW51" s="462">
        <v>0</v>
      </c>
      <c r="CX51" s="462">
        <v>0</v>
      </c>
      <c r="CY51" s="462">
        <v>0</v>
      </c>
      <c r="CZ51" s="462">
        <v>0</v>
      </c>
      <c r="DA51" s="462">
        <v>0</v>
      </c>
      <c r="DB51" s="462">
        <v>0</v>
      </c>
      <c r="DC51" s="462">
        <v>0</v>
      </c>
      <c r="DD51" s="462">
        <v>0</v>
      </c>
      <c r="DE51" s="462">
        <v>0</v>
      </c>
      <c r="DF51" s="462">
        <v>0</v>
      </c>
      <c r="DG51" s="462">
        <v>0</v>
      </c>
      <c r="DH51" s="462">
        <v>0</v>
      </c>
      <c r="DI51" s="462">
        <v>0</v>
      </c>
      <c r="DJ51" s="462">
        <v>0</v>
      </c>
      <c r="DK51" s="462">
        <v>0</v>
      </c>
      <c r="DL51" s="462">
        <v>0</v>
      </c>
      <c r="DM51" s="462">
        <v>0</v>
      </c>
      <c r="DN51" s="462">
        <v>0</v>
      </c>
      <c r="DO51" s="462">
        <v>0</v>
      </c>
      <c r="DP51" s="462">
        <v>0</v>
      </c>
      <c r="DQ51" s="462">
        <v>0</v>
      </c>
      <c r="DR51" s="462">
        <v>0</v>
      </c>
      <c r="DS51" s="462">
        <v>0</v>
      </c>
      <c r="DT51" s="462">
        <v>0</v>
      </c>
      <c r="DU51" s="462">
        <v>0</v>
      </c>
      <c r="DV51" s="462">
        <v>0</v>
      </c>
      <c r="DW51" s="462">
        <v>0</v>
      </c>
      <c r="DX51" s="462">
        <v>0</v>
      </c>
      <c r="DY51" s="462">
        <v>0</v>
      </c>
      <c r="DZ51" s="462">
        <v>0</v>
      </c>
      <c r="EA51" s="462">
        <v>0</v>
      </c>
      <c r="EB51" s="462">
        <v>0</v>
      </c>
      <c r="EC51" s="462">
        <v>0</v>
      </c>
      <c r="ED51" s="462">
        <v>0</v>
      </c>
      <c r="EE51" s="462">
        <v>0</v>
      </c>
      <c r="EF51" s="462">
        <v>0</v>
      </c>
      <c r="EG51" s="462">
        <v>0</v>
      </c>
      <c r="EH51" s="462">
        <v>0</v>
      </c>
      <c r="EI51" s="462">
        <v>0</v>
      </c>
      <c r="EJ51" s="462">
        <v>0</v>
      </c>
      <c r="EK51" s="462">
        <v>0</v>
      </c>
      <c r="EL51" s="462">
        <v>0</v>
      </c>
      <c r="EM51" s="462">
        <v>0</v>
      </c>
      <c r="EN51" s="462">
        <v>0</v>
      </c>
      <c r="EO51" s="462">
        <v>1</v>
      </c>
      <c r="EP51" s="462">
        <v>0</v>
      </c>
      <c r="EQ51" s="462">
        <v>0</v>
      </c>
      <c r="ER51" s="462">
        <v>0</v>
      </c>
      <c r="ES51" s="462">
        <v>0</v>
      </c>
      <c r="ET51" s="462">
        <v>0</v>
      </c>
      <c r="EU51" s="462">
        <v>0</v>
      </c>
      <c r="EV51" s="462">
        <v>0</v>
      </c>
      <c r="EW51" s="462">
        <v>0</v>
      </c>
      <c r="EX51" s="462">
        <v>0</v>
      </c>
      <c r="EY51" s="462">
        <v>0</v>
      </c>
      <c r="EZ51" s="462">
        <v>0</v>
      </c>
      <c r="FA51" s="462">
        <v>0</v>
      </c>
      <c r="FB51" s="462">
        <v>0</v>
      </c>
      <c r="FC51" s="462">
        <v>0</v>
      </c>
      <c r="FD51" s="462">
        <v>0</v>
      </c>
      <c r="FE51" s="462">
        <v>0</v>
      </c>
      <c r="FF51" s="462">
        <v>0</v>
      </c>
      <c r="FG51" s="462">
        <v>0</v>
      </c>
      <c r="FH51" s="462">
        <v>0</v>
      </c>
      <c r="FI51" s="462">
        <v>0</v>
      </c>
      <c r="FJ51" s="462">
        <v>0</v>
      </c>
      <c r="FK51" s="462">
        <v>0</v>
      </c>
      <c r="FL51" s="462">
        <v>0</v>
      </c>
      <c r="FM51" s="462">
        <v>3</v>
      </c>
      <c r="FN51" s="462">
        <v>0</v>
      </c>
      <c r="FO51" s="462">
        <v>0</v>
      </c>
      <c r="FP51" s="462">
        <v>1</v>
      </c>
      <c r="FQ51" s="462">
        <v>0</v>
      </c>
      <c r="FR51" s="462">
        <v>0</v>
      </c>
      <c r="FS51" s="462">
        <v>0</v>
      </c>
      <c r="FT51" s="462">
        <v>0</v>
      </c>
      <c r="FU51" s="462">
        <v>0</v>
      </c>
      <c r="FV51" s="462">
        <v>0</v>
      </c>
      <c r="FW51" s="462">
        <v>0</v>
      </c>
      <c r="FX51" s="462">
        <v>0</v>
      </c>
      <c r="FY51" s="462">
        <v>0</v>
      </c>
      <c r="FZ51" s="462">
        <v>0</v>
      </c>
      <c r="GA51" s="462">
        <v>0</v>
      </c>
      <c r="GB51" s="462">
        <v>0</v>
      </c>
      <c r="GC51" s="462">
        <v>0</v>
      </c>
      <c r="GD51" s="462">
        <v>0</v>
      </c>
      <c r="GE51" s="462">
        <v>0</v>
      </c>
      <c r="GF51" s="462">
        <v>0</v>
      </c>
      <c r="GG51" s="462">
        <v>0</v>
      </c>
      <c r="GH51" s="462">
        <v>0</v>
      </c>
      <c r="GI51" s="462">
        <v>0</v>
      </c>
      <c r="GJ51" s="462">
        <v>0</v>
      </c>
      <c r="GK51" s="462">
        <v>0</v>
      </c>
      <c r="GL51" s="462">
        <v>0</v>
      </c>
      <c r="GM51" s="462">
        <v>0</v>
      </c>
      <c r="GN51" s="462">
        <v>0</v>
      </c>
      <c r="GO51" s="462">
        <v>0</v>
      </c>
      <c r="GP51" s="462">
        <v>0</v>
      </c>
      <c r="GQ51" s="462">
        <v>0</v>
      </c>
      <c r="GR51" s="1"/>
    </row>
    <row r="52" spans="1:200" ht="13">
      <c r="A52" s="1" t="s">
        <v>94</v>
      </c>
      <c r="B52" s="1" t="s">
        <v>40</v>
      </c>
      <c r="C52" s="462">
        <v>300</v>
      </c>
      <c r="D52" s="462">
        <v>0</v>
      </c>
      <c r="E52" s="462">
        <v>0</v>
      </c>
      <c r="F52" s="462">
        <v>0</v>
      </c>
      <c r="G52" s="462">
        <v>0</v>
      </c>
      <c r="H52" s="462">
        <v>0</v>
      </c>
      <c r="I52" s="462">
        <v>0</v>
      </c>
      <c r="J52" s="462">
        <v>0</v>
      </c>
      <c r="K52" s="462">
        <v>17</v>
      </c>
      <c r="L52" s="462">
        <v>0</v>
      </c>
      <c r="M52" s="462">
        <v>0</v>
      </c>
      <c r="N52" s="462">
        <v>10</v>
      </c>
      <c r="O52" s="462">
        <v>3</v>
      </c>
      <c r="P52" s="462">
        <v>0</v>
      </c>
      <c r="Q52" s="462">
        <v>0</v>
      </c>
      <c r="R52" s="462">
        <v>0</v>
      </c>
      <c r="S52" s="462">
        <v>0</v>
      </c>
      <c r="T52" s="462">
        <v>0</v>
      </c>
      <c r="U52" s="462">
        <v>0</v>
      </c>
      <c r="V52" s="462">
        <v>4</v>
      </c>
      <c r="W52" s="462">
        <v>27</v>
      </c>
      <c r="X52" s="462">
        <v>6</v>
      </c>
      <c r="Y52" s="462">
        <v>10</v>
      </c>
      <c r="Z52" s="462">
        <v>0</v>
      </c>
      <c r="AA52" s="462">
        <v>25</v>
      </c>
      <c r="AB52" s="462">
        <v>0</v>
      </c>
      <c r="AC52" s="462">
        <v>0</v>
      </c>
      <c r="AD52" s="462">
        <v>0</v>
      </c>
      <c r="AE52" s="462">
        <v>18</v>
      </c>
      <c r="AF52" s="462">
        <v>0</v>
      </c>
      <c r="AG52" s="462">
        <v>13</v>
      </c>
      <c r="AH52" s="462">
        <v>0</v>
      </c>
      <c r="AI52" s="462">
        <v>0</v>
      </c>
      <c r="AJ52" s="462">
        <v>118</v>
      </c>
      <c r="AK52" s="462">
        <v>0</v>
      </c>
      <c r="AL52" s="462">
        <v>38</v>
      </c>
      <c r="AM52" s="462">
        <v>0</v>
      </c>
      <c r="AN52" s="462">
        <v>1</v>
      </c>
      <c r="AO52" s="462">
        <v>0</v>
      </c>
      <c r="AP52" s="462">
        <v>0</v>
      </c>
      <c r="AQ52" s="462">
        <v>0</v>
      </c>
      <c r="AR52" s="462">
        <v>0</v>
      </c>
      <c r="AS52" s="462">
        <v>0</v>
      </c>
      <c r="AT52" s="462">
        <v>0</v>
      </c>
      <c r="AU52" s="462">
        <v>0</v>
      </c>
      <c r="AV52" s="462">
        <v>0</v>
      </c>
      <c r="AW52" s="462">
        <v>0</v>
      </c>
      <c r="AX52" s="462">
        <v>0</v>
      </c>
      <c r="AY52" s="462">
        <v>0</v>
      </c>
      <c r="AZ52" s="462">
        <v>0</v>
      </c>
      <c r="BA52" s="462">
        <v>1</v>
      </c>
      <c r="BB52" s="462">
        <v>0</v>
      </c>
      <c r="BC52" s="462">
        <v>1</v>
      </c>
      <c r="BD52" s="462">
        <v>0</v>
      </c>
      <c r="BE52" s="462">
        <v>0</v>
      </c>
      <c r="BF52" s="462">
        <v>0</v>
      </c>
      <c r="BG52" s="462">
        <v>0</v>
      </c>
      <c r="BH52" s="462">
        <v>0</v>
      </c>
      <c r="BI52" s="462">
        <v>0</v>
      </c>
      <c r="BJ52" s="462">
        <v>0</v>
      </c>
      <c r="BK52" s="462">
        <v>0</v>
      </c>
      <c r="BL52" s="462">
        <v>0</v>
      </c>
      <c r="BM52" s="462">
        <v>0</v>
      </c>
      <c r="BN52" s="462">
        <v>0</v>
      </c>
      <c r="BO52" s="462">
        <v>0</v>
      </c>
      <c r="BP52" s="462">
        <v>0</v>
      </c>
      <c r="BQ52" s="462">
        <v>0</v>
      </c>
      <c r="BR52" s="462">
        <v>0</v>
      </c>
      <c r="BS52" s="462">
        <v>0</v>
      </c>
      <c r="BT52" s="462">
        <v>0</v>
      </c>
      <c r="BU52" s="462">
        <v>0</v>
      </c>
      <c r="BV52" s="462">
        <v>0</v>
      </c>
      <c r="BW52" s="462">
        <v>0</v>
      </c>
      <c r="BX52" s="462">
        <v>0</v>
      </c>
      <c r="BY52" s="462">
        <v>0</v>
      </c>
      <c r="BZ52" s="462">
        <v>0</v>
      </c>
      <c r="CA52" s="462">
        <v>0</v>
      </c>
      <c r="CB52" s="462">
        <v>1</v>
      </c>
      <c r="CC52" s="462">
        <v>0</v>
      </c>
      <c r="CD52" s="462">
        <v>0</v>
      </c>
      <c r="CE52" s="462">
        <v>0</v>
      </c>
      <c r="CF52" s="462">
        <v>0</v>
      </c>
      <c r="CG52" s="462">
        <v>0</v>
      </c>
      <c r="CH52" s="462">
        <v>0</v>
      </c>
      <c r="CI52" s="462">
        <v>0</v>
      </c>
      <c r="CJ52" s="462">
        <v>0</v>
      </c>
      <c r="CK52" s="462">
        <v>0</v>
      </c>
      <c r="CL52" s="462">
        <v>0</v>
      </c>
      <c r="CM52" s="462">
        <v>0</v>
      </c>
      <c r="CN52" s="462">
        <v>0</v>
      </c>
      <c r="CO52" s="462">
        <v>0</v>
      </c>
      <c r="CP52" s="462">
        <v>0</v>
      </c>
      <c r="CQ52" s="462">
        <v>0</v>
      </c>
      <c r="CR52" s="462">
        <v>0</v>
      </c>
      <c r="CS52" s="462">
        <v>0</v>
      </c>
      <c r="CT52" s="462">
        <v>0</v>
      </c>
      <c r="CU52" s="462">
        <v>0</v>
      </c>
      <c r="CV52" s="462">
        <v>0</v>
      </c>
      <c r="CW52" s="462">
        <v>0</v>
      </c>
      <c r="CX52" s="462">
        <v>0</v>
      </c>
      <c r="CY52" s="462">
        <v>0</v>
      </c>
      <c r="CZ52" s="462">
        <v>0</v>
      </c>
      <c r="DA52" s="462">
        <v>0</v>
      </c>
      <c r="DB52" s="462">
        <v>0</v>
      </c>
      <c r="DC52" s="462">
        <v>0</v>
      </c>
      <c r="DD52" s="462">
        <v>0</v>
      </c>
      <c r="DE52" s="462">
        <v>0</v>
      </c>
      <c r="DF52" s="462">
        <v>0</v>
      </c>
      <c r="DG52" s="462">
        <v>0</v>
      </c>
      <c r="DH52" s="462">
        <v>0</v>
      </c>
      <c r="DI52" s="462">
        <v>0</v>
      </c>
      <c r="DJ52" s="462">
        <v>0</v>
      </c>
      <c r="DK52" s="462">
        <v>0</v>
      </c>
      <c r="DL52" s="462">
        <v>0</v>
      </c>
      <c r="DM52" s="462">
        <v>0</v>
      </c>
      <c r="DN52" s="462">
        <v>0</v>
      </c>
      <c r="DO52" s="462">
        <v>0</v>
      </c>
      <c r="DP52" s="462">
        <v>0</v>
      </c>
      <c r="DQ52" s="462">
        <v>0</v>
      </c>
      <c r="DR52" s="462">
        <v>0</v>
      </c>
      <c r="DS52" s="462">
        <v>0</v>
      </c>
      <c r="DT52" s="462">
        <v>0</v>
      </c>
      <c r="DU52" s="462">
        <v>0</v>
      </c>
      <c r="DV52" s="462">
        <v>0</v>
      </c>
      <c r="DW52" s="462">
        <v>0</v>
      </c>
      <c r="DX52" s="462">
        <v>0</v>
      </c>
      <c r="DY52" s="462">
        <v>0</v>
      </c>
      <c r="DZ52" s="462">
        <v>1</v>
      </c>
      <c r="EA52" s="462">
        <v>0</v>
      </c>
      <c r="EB52" s="462">
        <v>0</v>
      </c>
      <c r="EC52" s="462">
        <v>0</v>
      </c>
      <c r="ED52" s="462">
        <v>0</v>
      </c>
      <c r="EE52" s="462">
        <v>0</v>
      </c>
      <c r="EF52" s="462">
        <v>0</v>
      </c>
      <c r="EG52" s="462">
        <v>0</v>
      </c>
      <c r="EH52" s="462">
        <v>0</v>
      </c>
      <c r="EI52" s="462">
        <v>0</v>
      </c>
      <c r="EJ52" s="462">
        <v>0</v>
      </c>
      <c r="EK52" s="462">
        <v>0</v>
      </c>
      <c r="EL52" s="462">
        <v>0</v>
      </c>
      <c r="EM52" s="462">
        <v>0</v>
      </c>
      <c r="EN52" s="462">
        <v>0</v>
      </c>
      <c r="EO52" s="462">
        <v>0</v>
      </c>
      <c r="EP52" s="462">
        <v>0</v>
      </c>
      <c r="EQ52" s="462">
        <v>0</v>
      </c>
      <c r="ER52" s="462">
        <v>0</v>
      </c>
      <c r="ES52" s="462">
        <v>0</v>
      </c>
      <c r="ET52" s="462">
        <v>0</v>
      </c>
      <c r="EU52" s="462">
        <v>0</v>
      </c>
      <c r="EV52" s="462">
        <v>0</v>
      </c>
      <c r="EW52" s="462">
        <v>0</v>
      </c>
      <c r="EX52" s="462">
        <v>0</v>
      </c>
      <c r="EY52" s="462">
        <v>0</v>
      </c>
      <c r="EZ52" s="462">
        <v>0</v>
      </c>
      <c r="FA52" s="462">
        <v>0</v>
      </c>
      <c r="FB52" s="462">
        <v>0</v>
      </c>
      <c r="FC52" s="462">
        <v>0</v>
      </c>
      <c r="FD52" s="462">
        <v>0</v>
      </c>
      <c r="FE52" s="462">
        <v>0</v>
      </c>
      <c r="FF52" s="462">
        <v>0</v>
      </c>
      <c r="FG52" s="462">
        <v>0</v>
      </c>
      <c r="FH52" s="462">
        <v>0</v>
      </c>
      <c r="FI52" s="462">
        <v>0</v>
      </c>
      <c r="FJ52" s="462">
        <v>0</v>
      </c>
      <c r="FK52" s="462">
        <v>0</v>
      </c>
      <c r="FL52" s="462">
        <v>0</v>
      </c>
      <c r="FM52" s="462">
        <v>2</v>
      </c>
      <c r="FN52" s="462">
        <v>0</v>
      </c>
      <c r="FO52" s="462">
        <v>0</v>
      </c>
      <c r="FP52" s="462">
        <v>0</v>
      </c>
      <c r="FQ52" s="462">
        <v>0</v>
      </c>
      <c r="FR52" s="462">
        <v>0</v>
      </c>
      <c r="FS52" s="462">
        <v>0</v>
      </c>
      <c r="FT52" s="462">
        <v>0</v>
      </c>
      <c r="FU52" s="462">
        <v>0</v>
      </c>
      <c r="FV52" s="462">
        <v>0</v>
      </c>
      <c r="FW52" s="462">
        <v>0</v>
      </c>
      <c r="FX52" s="462">
        <v>0</v>
      </c>
      <c r="FY52" s="462">
        <v>3</v>
      </c>
      <c r="FZ52" s="462">
        <v>0</v>
      </c>
      <c r="GA52" s="462">
        <v>1</v>
      </c>
      <c r="GB52" s="462">
        <v>0</v>
      </c>
      <c r="GC52" s="462">
        <v>0</v>
      </c>
      <c r="GD52" s="462">
        <v>0</v>
      </c>
      <c r="GE52" s="462">
        <v>0</v>
      </c>
      <c r="GF52" s="462">
        <v>0</v>
      </c>
      <c r="GG52" s="462">
        <v>0</v>
      </c>
      <c r="GH52" s="462">
        <v>0</v>
      </c>
      <c r="GI52" s="462">
        <v>0</v>
      </c>
      <c r="GJ52" s="462">
        <v>0</v>
      </c>
      <c r="GK52" s="462">
        <v>0</v>
      </c>
      <c r="GL52" s="462">
        <v>0</v>
      </c>
      <c r="GM52" s="462">
        <v>0</v>
      </c>
      <c r="GN52" s="462">
        <v>0</v>
      </c>
      <c r="GO52" s="462">
        <v>0</v>
      </c>
      <c r="GP52" s="462">
        <v>0</v>
      </c>
      <c r="GQ52" s="462">
        <v>0</v>
      </c>
      <c r="GR52" s="1"/>
    </row>
    <row r="53" spans="1:200" ht="13">
      <c r="A53" s="1" t="s">
        <v>95</v>
      </c>
      <c r="B53" s="1" t="s">
        <v>41</v>
      </c>
      <c r="C53" s="462">
        <v>217</v>
      </c>
      <c r="D53" s="462">
        <v>0</v>
      </c>
      <c r="E53" s="462">
        <v>0</v>
      </c>
      <c r="F53" s="462">
        <v>0</v>
      </c>
      <c r="G53" s="462">
        <v>0</v>
      </c>
      <c r="H53" s="462">
        <v>0</v>
      </c>
      <c r="I53" s="462">
        <v>0</v>
      </c>
      <c r="J53" s="462">
        <v>0</v>
      </c>
      <c r="K53" s="462">
        <v>33</v>
      </c>
      <c r="L53" s="462">
        <v>0</v>
      </c>
      <c r="M53" s="462">
        <v>0</v>
      </c>
      <c r="N53" s="462">
        <v>4</v>
      </c>
      <c r="O53" s="462">
        <v>0</v>
      </c>
      <c r="P53" s="462">
        <v>9</v>
      </c>
      <c r="Q53" s="462">
        <v>0</v>
      </c>
      <c r="R53" s="462">
        <v>0</v>
      </c>
      <c r="S53" s="462">
        <v>0</v>
      </c>
      <c r="T53" s="462">
        <v>0</v>
      </c>
      <c r="U53" s="462">
        <v>0</v>
      </c>
      <c r="V53" s="462">
        <v>0</v>
      </c>
      <c r="W53" s="462">
        <v>6</v>
      </c>
      <c r="X53" s="462">
        <v>0</v>
      </c>
      <c r="Y53" s="462">
        <v>24</v>
      </c>
      <c r="Z53" s="462">
        <v>0</v>
      </c>
      <c r="AA53" s="462">
        <v>4</v>
      </c>
      <c r="AB53" s="462">
        <v>0</v>
      </c>
      <c r="AC53" s="462">
        <v>0</v>
      </c>
      <c r="AD53" s="462">
        <v>0</v>
      </c>
      <c r="AE53" s="462">
        <v>0</v>
      </c>
      <c r="AF53" s="462">
        <v>0</v>
      </c>
      <c r="AG53" s="462">
        <v>28</v>
      </c>
      <c r="AH53" s="462">
        <v>0</v>
      </c>
      <c r="AI53" s="462">
        <v>0</v>
      </c>
      <c r="AJ53" s="462">
        <v>91</v>
      </c>
      <c r="AK53" s="462">
        <v>0</v>
      </c>
      <c r="AL53" s="462">
        <v>10</v>
      </c>
      <c r="AM53" s="462">
        <v>0</v>
      </c>
      <c r="AN53" s="462">
        <v>0</v>
      </c>
      <c r="AO53" s="462">
        <v>0</v>
      </c>
      <c r="AP53" s="462">
        <v>0</v>
      </c>
      <c r="AQ53" s="462">
        <v>0</v>
      </c>
      <c r="AR53" s="462">
        <v>0</v>
      </c>
      <c r="AS53" s="462">
        <v>0</v>
      </c>
      <c r="AT53" s="462">
        <v>0</v>
      </c>
      <c r="AU53" s="462">
        <v>0</v>
      </c>
      <c r="AV53" s="462">
        <v>0</v>
      </c>
      <c r="AW53" s="462">
        <v>0</v>
      </c>
      <c r="AX53" s="462">
        <v>0</v>
      </c>
      <c r="AY53" s="462">
        <v>0</v>
      </c>
      <c r="AZ53" s="462">
        <v>0</v>
      </c>
      <c r="BA53" s="462">
        <v>0</v>
      </c>
      <c r="BB53" s="462">
        <v>0</v>
      </c>
      <c r="BC53" s="462">
        <v>0</v>
      </c>
      <c r="BD53" s="462">
        <v>0</v>
      </c>
      <c r="BE53" s="462">
        <v>0</v>
      </c>
      <c r="BF53" s="462">
        <v>0</v>
      </c>
      <c r="BG53" s="462">
        <v>0</v>
      </c>
      <c r="BH53" s="462">
        <v>0</v>
      </c>
      <c r="BI53" s="462">
        <v>0</v>
      </c>
      <c r="BJ53" s="462">
        <v>0</v>
      </c>
      <c r="BK53" s="462">
        <v>0</v>
      </c>
      <c r="BL53" s="462">
        <v>0</v>
      </c>
      <c r="BM53" s="462">
        <v>0</v>
      </c>
      <c r="BN53" s="462">
        <v>0</v>
      </c>
      <c r="BO53" s="462">
        <v>0</v>
      </c>
      <c r="BP53" s="462">
        <v>0</v>
      </c>
      <c r="BQ53" s="462">
        <v>0</v>
      </c>
      <c r="BR53" s="462">
        <v>0</v>
      </c>
      <c r="BS53" s="462">
        <v>0</v>
      </c>
      <c r="BT53" s="462">
        <v>0</v>
      </c>
      <c r="BU53" s="462">
        <v>0</v>
      </c>
      <c r="BV53" s="462">
        <v>0</v>
      </c>
      <c r="BW53" s="462">
        <v>0</v>
      </c>
      <c r="BX53" s="462">
        <v>0</v>
      </c>
      <c r="BY53" s="462">
        <v>0</v>
      </c>
      <c r="BZ53" s="462">
        <v>0</v>
      </c>
      <c r="CA53" s="462">
        <v>0</v>
      </c>
      <c r="CB53" s="462">
        <v>0</v>
      </c>
      <c r="CC53" s="462">
        <v>0</v>
      </c>
      <c r="CD53" s="462">
        <v>0</v>
      </c>
      <c r="CE53" s="462">
        <v>0</v>
      </c>
      <c r="CF53" s="462">
        <v>0</v>
      </c>
      <c r="CG53" s="462">
        <v>0</v>
      </c>
      <c r="CH53" s="462">
        <v>0</v>
      </c>
      <c r="CI53" s="462">
        <v>0</v>
      </c>
      <c r="CJ53" s="462">
        <v>0</v>
      </c>
      <c r="CK53" s="462">
        <v>0</v>
      </c>
      <c r="CL53" s="462">
        <v>0</v>
      </c>
      <c r="CM53" s="462">
        <v>0</v>
      </c>
      <c r="CN53" s="462">
        <v>0</v>
      </c>
      <c r="CO53" s="462">
        <v>0</v>
      </c>
      <c r="CP53" s="462">
        <v>0</v>
      </c>
      <c r="CQ53" s="462">
        <v>0</v>
      </c>
      <c r="CR53" s="462">
        <v>0</v>
      </c>
      <c r="CS53" s="462">
        <v>0</v>
      </c>
      <c r="CT53" s="462">
        <v>0</v>
      </c>
      <c r="CU53" s="462">
        <v>0</v>
      </c>
      <c r="CV53" s="462">
        <v>0</v>
      </c>
      <c r="CW53" s="462">
        <v>0</v>
      </c>
      <c r="CX53" s="462">
        <v>0</v>
      </c>
      <c r="CY53" s="462">
        <v>0</v>
      </c>
      <c r="CZ53" s="462">
        <v>0</v>
      </c>
      <c r="DA53" s="462">
        <v>0</v>
      </c>
      <c r="DB53" s="462">
        <v>0</v>
      </c>
      <c r="DC53" s="462">
        <v>0</v>
      </c>
      <c r="DD53" s="462">
        <v>0</v>
      </c>
      <c r="DE53" s="462">
        <v>0</v>
      </c>
      <c r="DF53" s="462">
        <v>0</v>
      </c>
      <c r="DG53" s="462">
        <v>0</v>
      </c>
      <c r="DH53" s="462">
        <v>0</v>
      </c>
      <c r="DI53" s="462">
        <v>0</v>
      </c>
      <c r="DJ53" s="462">
        <v>0</v>
      </c>
      <c r="DK53" s="462">
        <v>0</v>
      </c>
      <c r="DL53" s="462">
        <v>0</v>
      </c>
      <c r="DM53" s="462">
        <v>0</v>
      </c>
      <c r="DN53" s="462">
        <v>0</v>
      </c>
      <c r="DO53" s="462">
        <v>0</v>
      </c>
      <c r="DP53" s="462">
        <v>0</v>
      </c>
      <c r="DQ53" s="462">
        <v>0</v>
      </c>
      <c r="DR53" s="462">
        <v>0</v>
      </c>
      <c r="DS53" s="462">
        <v>0</v>
      </c>
      <c r="DT53" s="462">
        <v>0</v>
      </c>
      <c r="DU53" s="462">
        <v>0</v>
      </c>
      <c r="DV53" s="462">
        <v>0</v>
      </c>
      <c r="DW53" s="462">
        <v>0</v>
      </c>
      <c r="DX53" s="462">
        <v>0</v>
      </c>
      <c r="DY53" s="462">
        <v>0</v>
      </c>
      <c r="DZ53" s="462">
        <v>0</v>
      </c>
      <c r="EA53" s="462">
        <v>0</v>
      </c>
      <c r="EB53" s="462">
        <v>0</v>
      </c>
      <c r="EC53" s="462">
        <v>0</v>
      </c>
      <c r="ED53" s="462">
        <v>0</v>
      </c>
      <c r="EE53" s="462">
        <v>0</v>
      </c>
      <c r="EF53" s="462">
        <v>0</v>
      </c>
      <c r="EG53" s="462">
        <v>0</v>
      </c>
      <c r="EH53" s="462">
        <v>0</v>
      </c>
      <c r="EI53" s="462">
        <v>0</v>
      </c>
      <c r="EJ53" s="462">
        <v>0</v>
      </c>
      <c r="EK53" s="462">
        <v>0</v>
      </c>
      <c r="EL53" s="462">
        <v>0</v>
      </c>
      <c r="EM53" s="462">
        <v>0</v>
      </c>
      <c r="EN53" s="462">
        <v>0</v>
      </c>
      <c r="EO53" s="462">
        <v>0</v>
      </c>
      <c r="EP53" s="462">
        <v>0</v>
      </c>
      <c r="EQ53" s="462">
        <v>0</v>
      </c>
      <c r="ER53" s="462">
        <v>0</v>
      </c>
      <c r="ES53" s="462">
        <v>0</v>
      </c>
      <c r="ET53" s="462">
        <v>0</v>
      </c>
      <c r="EU53" s="462">
        <v>0</v>
      </c>
      <c r="EV53" s="462">
        <v>0</v>
      </c>
      <c r="EW53" s="462">
        <v>0</v>
      </c>
      <c r="EX53" s="462">
        <v>0</v>
      </c>
      <c r="EY53" s="462">
        <v>0</v>
      </c>
      <c r="EZ53" s="462">
        <v>0</v>
      </c>
      <c r="FA53" s="462">
        <v>0</v>
      </c>
      <c r="FB53" s="462">
        <v>0</v>
      </c>
      <c r="FC53" s="462">
        <v>0</v>
      </c>
      <c r="FD53" s="462">
        <v>0</v>
      </c>
      <c r="FE53" s="462">
        <v>0</v>
      </c>
      <c r="FF53" s="462">
        <v>0</v>
      </c>
      <c r="FG53" s="462">
        <v>0</v>
      </c>
      <c r="FH53" s="462">
        <v>0</v>
      </c>
      <c r="FI53" s="462">
        <v>0</v>
      </c>
      <c r="FJ53" s="462">
        <v>0</v>
      </c>
      <c r="FK53" s="462">
        <v>0</v>
      </c>
      <c r="FL53" s="462">
        <v>0</v>
      </c>
      <c r="FM53" s="462">
        <v>7</v>
      </c>
      <c r="FN53" s="462">
        <v>0</v>
      </c>
      <c r="FO53" s="462">
        <v>0</v>
      </c>
      <c r="FP53" s="462">
        <v>0</v>
      </c>
      <c r="FQ53" s="462">
        <v>0</v>
      </c>
      <c r="FR53" s="462">
        <v>0</v>
      </c>
      <c r="FS53" s="462">
        <v>0</v>
      </c>
      <c r="FT53" s="462">
        <v>0</v>
      </c>
      <c r="FU53" s="462">
        <v>0</v>
      </c>
      <c r="FV53" s="462">
        <v>0</v>
      </c>
      <c r="FW53" s="462">
        <v>0</v>
      </c>
      <c r="FX53" s="462">
        <v>0</v>
      </c>
      <c r="FY53" s="462">
        <v>0</v>
      </c>
      <c r="FZ53" s="462">
        <v>0</v>
      </c>
      <c r="GA53" s="462">
        <v>0</v>
      </c>
      <c r="GB53" s="462">
        <v>0</v>
      </c>
      <c r="GC53" s="462">
        <v>1</v>
      </c>
      <c r="GD53" s="462">
        <v>0</v>
      </c>
      <c r="GE53" s="462">
        <v>0</v>
      </c>
      <c r="GF53" s="462">
        <v>0</v>
      </c>
      <c r="GG53" s="462">
        <v>0</v>
      </c>
      <c r="GH53" s="462">
        <v>0</v>
      </c>
      <c r="GI53" s="462">
        <v>0</v>
      </c>
      <c r="GJ53" s="462">
        <v>0</v>
      </c>
      <c r="GK53" s="462">
        <v>0</v>
      </c>
      <c r="GL53" s="462">
        <v>0</v>
      </c>
      <c r="GM53" s="462">
        <v>0</v>
      </c>
      <c r="GN53" s="462">
        <v>0</v>
      </c>
      <c r="GO53" s="462">
        <v>0</v>
      </c>
      <c r="GP53" s="462">
        <v>0</v>
      </c>
      <c r="GQ53" s="462">
        <v>0</v>
      </c>
      <c r="GR53" s="1"/>
    </row>
    <row r="54" spans="1:200" ht="13">
      <c r="A54" s="1" t="s">
        <v>96</v>
      </c>
      <c r="B54" s="1" t="s">
        <v>42</v>
      </c>
      <c r="C54" s="462">
        <v>205</v>
      </c>
      <c r="D54" s="462">
        <v>0</v>
      </c>
      <c r="E54" s="462">
        <v>0</v>
      </c>
      <c r="F54" s="462">
        <v>0</v>
      </c>
      <c r="G54" s="462">
        <v>0</v>
      </c>
      <c r="H54" s="462">
        <v>0</v>
      </c>
      <c r="I54" s="462">
        <v>0</v>
      </c>
      <c r="J54" s="462">
        <v>0</v>
      </c>
      <c r="K54" s="462">
        <v>80</v>
      </c>
      <c r="L54" s="462">
        <v>0</v>
      </c>
      <c r="M54" s="462">
        <v>0</v>
      </c>
      <c r="N54" s="462">
        <v>8</v>
      </c>
      <c r="O54" s="462">
        <v>1</v>
      </c>
      <c r="P54" s="462">
        <v>8</v>
      </c>
      <c r="Q54" s="462">
        <v>0</v>
      </c>
      <c r="R54" s="462">
        <v>0</v>
      </c>
      <c r="S54" s="462">
        <v>0</v>
      </c>
      <c r="T54" s="462">
        <v>0</v>
      </c>
      <c r="U54" s="462">
        <v>0</v>
      </c>
      <c r="V54" s="462">
        <v>0</v>
      </c>
      <c r="W54" s="462">
        <v>0</v>
      </c>
      <c r="X54" s="462">
        <v>1</v>
      </c>
      <c r="Y54" s="462">
        <v>21</v>
      </c>
      <c r="Z54" s="462">
        <v>0</v>
      </c>
      <c r="AA54" s="462">
        <v>9</v>
      </c>
      <c r="AB54" s="462">
        <v>0</v>
      </c>
      <c r="AC54" s="462">
        <v>0</v>
      </c>
      <c r="AD54" s="462">
        <v>0</v>
      </c>
      <c r="AE54" s="462">
        <v>0</v>
      </c>
      <c r="AF54" s="462">
        <v>0</v>
      </c>
      <c r="AG54" s="462">
        <v>4</v>
      </c>
      <c r="AH54" s="462">
        <v>0</v>
      </c>
      <c r="AI54" s="462">
        <v>0</v>
      </c>
      <c r="AJ54" s="462">
        <v>41</v>
      </c>
      <c r="AK54" s="462">
        <v>0</v>
      </c>
      <c r="AL54" s="462">
        <v>23</v>
      </c>
      <c r="AM54" s="462">
        <v>0</v>
      </c>
      <c r="AN54" s="462">
        <v>2</v>
      </c>
      <c r="AO54" s="462">
        <v>0</v>
      </c>
      <c r="AP54" s="462">
        <v>0</v>
      </c>
      <c r="AQ54" s="462">
        <v>0</v>
      </c>
      <c r="AR54" s="462">
        <v>0</v>
      </c>
      <c r="AS54" s="462">
        <v>0</v>
      </c>
      <c r="AT54" s="462">
        <v>0</v>
      </c>
      <c r="AU54" s="462">
        <v>0</v>
      </c>
      <c r="AV54" s="462">
        <v>0</v>
      </c>
      <c r="AW54" s="462">
        <v>0</v>
      </c>
      <c r="AX54" s="462">
        <v>0</v>
      </c>
      <c r="AY54" s="462">
        <v>0</v>
      </c>
      <c r="AZ54" s="462">
        <v>0</v>
      </c>
      <c r="BA54" s="462">
        <v>1</v>
      </c>
      <c r="BB54" s="462">
        <v>0</v>
      </c>
      <c r="BC54" s="462">
        <v>0</v>
      </c>
      <c r="BD54" s="462">
        <v>0</v>
      </c>
      <c r="BE54" s="462">
        <v>0</v>
      </c>
      <c r="BF54" s="462">
        <v>0</v>
      </c>
      <c r="BG54" s="462">
        <v>0</v>
      </c>
      <c r="BH54" s="462">
        <v>0</v>
      </c>
      <c r="BI54" s="462">
        <v>0</v>
      </c>
      <c r="BJ54" s="462">
        <v>0</v>
      </c>
      <c r="BK54" s="462">
        <v>0</v>
      </c>
      <c r="BL54" s="462">
        <v>0</v>
      </c>
      <c r="BM54" s="462">
        <v>0</v>
      </c>
      <c r="BN54" s="462">
        <v>0</v>
      </c>
      <c r="BO54" s="462">
        <v>0</v>
      </c>
      <c r="BP54" s="462">
        <v>0</v>
      </c>
      <c r="BQ54" s="462">
        <v>0</v>
      </c>
      <c r="BR54" s="462">
        <v>0</v>
      </c>
      <c r="BS54" s="462">
        <v>0</v>
      </c>
      <c r="BT54" s="462">
        <v>0</v>
      </c>
      <c r="BU54" s="462">
        <v>0</v>
      </c>
      <c r="BV54" s="462">
        <v>0</v>
      </c>
      <c r="BW54" s="462">
        <v>0</v>
      </c>
      <c r="BX54" s="462">
        <v>0</v>
      </c>
      <c r="BY54" s="462">
        <v>0</v>
      </c>
      <c r="BZ54" s="462">
        <v>0</v>
      </c>
      <c r="CA54" s="462">
        <v>0</v>
      </c>
      <c r="CB54" s="462">
        <v>0</v>
      </c>
      <c r="CC54" s="462">
        <v>0</v>
      </c>
      <c r="CD54" s="462">
        <v>0</v>
      </c>
      <c r="CE54" s="462">
        <v>0</v>
      </c>
      <c r="CF54" s="462">
        <v>0</v>
      </c>
      <c r="CG54" s="462">
        <v>0</v>
      </c>
      <c r="CH54" s="462">
        <v>0</v>
      </c>
      <c r="CI54" s="462">
        <v>0</v>
      </c>
      <c r="CJ54" s="462">
        <v>0</v>
      </c>
      <c r="CK54" s="462">
        <v>0</v>
      </c>
      <c r="CL54" s="462">
        <v>0</v>
      </c>
      <c r="CM54" s="462">
        <v>0</v>
      </c>
      <c r="CN54" s="462">
        <v>0</v>
      </c>
      <c r="CO54" s="462">
        <v>0</v>
      </c>
      <c r="CP54" s="462">
        <v>0</v>
      </c>
      <c r="CQ54" s="462">
        <v>0</v>
      </c>
      <c r="CR54" s="462">
        <v>0</v>
      </c>
      <c r="CS54" s="462">
        <v>0</v>
      </c>
      <c r="CT54" s="462">
        <v>0</v>
      </c>
      <c r="CU54" s="462">
        <v>0</v>
      </c>
      <c r="CV54" s="462">
        <v>0</v>
      </c>
      <c r="CW54" s="462">
        <v>0</v>
      </c>
      <c r="CX54" s="462">
        <v>0</v>
      </c>
      <c r="CY54" s="462">
        <v>0</v>
      </c>
      <c r="CZ54" s="462">
        <v>0</v>
      </c>
      <c r="DA54" s="462">
        <v>0</v>
      </c>
      <c r="DB54" s="462">
        <v>0</v>
      </c>
      <c r="DC54" s="462">
        <v>0</v>
      </c>
      <c r="DD54" s="462">
        <v>0</v>
      </c>
      <c r="DE54" s="462">
        <v>0</v>
      </c>
      <c r="DF54" s="462">
        <v>0</v>
      </c>
      <c r="DG54" s="462">
        <v>0</v>
      </c>
      <c r="DH54" s="462">
        <v>0</v>
      </c>
      <c r="DI54" s="462">
        <v>0</v>
      </c>
      <c r="DJ54" s="462">
        <v>0</v>
      </c>
      <c r="DK54" s="462">
        <v>0</v>
      </c>
      <c r="DL54" s="462">
        <v>0</v>
      </c>
      <c r="DM54" s="462">
        <v>0</v>
      </c>
      <c r="DN54" s="462">
        <v>0</v>
      </c>
      <c r="DO54" s="462">
        <v>0</v>
      </c>
      <c r="DP54" s="462">
        <v>0</v>
      </c>
      <c r="DQ54" s="462">
        <v>0</v>
      </c>
      <c r="DR54" s="462">
        <v>0</v>
      </c>
      <c r="DS54" s="462">
        <v>0</v>
      </c>
      <c r="DT54" s="462">
        <v>0</v>
      </c>
      <c r="DU54" s="462">
        <v>0</v>
      </c>
      <c r="DV54" s="462">
        <v>0</v>
      </c>
      <c r="DW54" s="462">
        <v>0</v>
      </c>
      <c r="DX54" s="462">
        <v>0</v>
      </c>
      <c r="DY54" s="462">
        <v>0</v>
      </c>
      <c r="DZ54" s="462">
        <v>0</v>
      </c>
      <c r="EA54" s="462">
        <v>0</v>
      </c>
      <c r="EB54" s="462">
        <v>0</v>
      </c>
      <c r="EC54" s="462">
        <v>0</v>
      </c>
      <c r="ED54" s="462">
        <v>0</v>
      </c>
      <c r="EE54" s="462">
        <v>0</v>
      </c>
      <c r="EF54" s="462">
        <v>0</v>
      </c>
      <c r="EG54" s="462">
        <v>0</v>
      </c>
      <c r="EH54" s="462">
        <v>0</v>
      </c>
      <c r="EI54" s="462">
        <v>0</v>
      </c>
      <c r="EJ54" s="462">
        <v>0</v>
      </c>
      <c r="EK54" s="462">
        <v>0</v>
      </c>
      <c r="EL54" s="462">
        <v>0</v>
      </c>
      <c r="EM54" s="462">
        <v>0</v>
      </c>
      <c r="EN54" s="462">
        <v>0</v>
      </c>
      <c r="EO54" s="462">
        <v>0</v>
      </c>
      <c r="EP54" s="462">
        <v>0</v>
      </c>
      <c r="EQ54" s="462">
        <v>0</v>
      </c>
      <c r="ER54" s="462">
        <v>0</v>
      </c>
      <c r="ES54" s="462">
        <v>0</v>
      </c>
      <c r="ET54" s="462">
        <v>0</v>
      </c>
      <c r="EU54" s="462">
        <v>0</v>
      </c>
      <c r="EV54" s="462">
        <v>0</v>
      </c>
      <c r="EW54" s="462">
        <v>0</v>
      </c>
      <c r="EX54" s="462">
        <v>0</v>
      </c>
      <c r="EY54" s="462">
        <v>0</v>
      </c>
      <c r="EZ54" s="462">
        <v>0</v>
      </c>
      <c r="FA54" s="462">
        <v>0</v>
      </c>
      <c r="FB54" s="462">
        <v>0</v>
      </c>
      <c r="FC54" s="462">
        <v>0</v>
      </c>
      <c r="FD54" s="462">
        <v>0</v>
      </c>
      <c r="FE54" s="462">
        <v>0</v>
      </c>
      <c r="FF54" s="462">
        <v>0</v>
      </c>
      <c r="FG54" s="462">
        <v>0</v>
      </c>
      <c r="FH54" s="462">
        <v>0</v>
      </c>
      <c r="FI54" s="462">
        <v>0</v>
      </c>
      <c r="FJ54" s="462">
        <v>0</v>
      </c>
      <c r="FK54" s="462">
        <v>0</v>
      </c>
      <c r="FL54" s="462">
        <v>0</v>
      </c>
      <c r="FM54" s="462">
        <v>5</v>
      </c>
      <c r="FN54" s="462">
        <v>0</v>
      </c>
      <c r="FO54" s="462">
        <v>0</v>
      </c>
      <c r="FP54" s="462">
        <v>0</v>
      </c>
      <c r="FQ54" s="462">
        <v>0</v>
      </c>
      <c r="FR54" s="462">
        <v>0</v>
      </c>
      <c r="FS54" s="462">
        <v>0</v>
      </c>
      <c r="FT54" s="462">
        <v>0</v>
      </c>
      <c r="FU54" s="462">
        <v>0</v>
      </c>
      <c r="FV54" s="462">
        <v>0</v>
      </c>
      <c r="FW54" s="462">
        <v>0</v>
      </c>
      <c r="FX54" s="462">
        <v>0</v>
      </c>
      <c r="FY54" s="462">
        <v>0</v>
      </c>
      <c r="FZ54" s="462">
        <v>0</v>
      </c>
      <c r="GA54" s="462">
        <v>0</v>
      </c>
      <c r="GB54" s="462">
        <v>0</v>
      </c>
      <c r="GC54" s="462">
        <v>0</v>
      </c>
      <c r="GD54" s="462">
        <v>0</v>
      </c>
      <c r="GE54" s="462">
        <v>0</v>
      </c>
      <c r="GF54" s="462">
        <v>0</v>
      </c>
      <c r="GG54" s="462">
        <v>0</v>
      </c>
      <c r="GH54" s="462">
        <v>0</v>
      </c>
      <c r="GI54" s="462">
        <v>0</v>
      </c>
      <c r="GJ54" s="462">
        <v>1</v>
      </c>
      <c r="GK54" s="462">
        <v>0</v>
      </c>
      <c r="GL54" s="462">
        <v>0</v>
      </c>
      <c r="GM54" s="462">
        <v>0</v>
      </c>
      <c r="GN54" s="462">
        <v>0</v>
      </c>
      <c r="GO54" s="462">
        <v>0</v>
      </c>
      <c r="GP54" s="462">
        <v>0</v>
      </c>
      <c r="GQ54" s="462">
        <v>0</v>
      </c>
      <c r="GR54" s="1"/>
    </row>
    <row r="55" spans="1:200" ht="13">
      <c r="GR55" s="1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866A-CB27-40A6-8FD1-610A51097572}">
  <sheetPr>
    <tabColor theme="5" tint="0.79998168889431442"/>
  </sheetPr>
  <dimension ref="A1:GS55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1" sqref="H21"/>
    </sheetView>
  </sheetViews>
  <sheetFormatPr defaultRowHeight="14"/>
  <cols>
    <col min="1" max="1" width="7.25" style="1" customWidth="1"/>
    <col min="2" max="2" width="12" style="1" customWidth="1"/>
    <col min="3" max="200" width="8.6640625" style="1"/>
    <col min="202" max="16384" width="8.6640625" style="1"/>
  </cols>
  <sheetData>
    <row r="1" spans="1:201" ht="13">
      <c r="B1" s="464">
        <v>45809</v>
      </c>
      <c r="GS1" s="1"/>
    </row>
    <row r="2" spans="1:201" ht="13">
      <c r="A2" s="1" t="s">
        <v>823</v>
      </c>
      <c r="GS2" s="1"/>
    </row>
    <row r="3" spans="1:201" ht="32.5" customHeight="1">
      <c r="A3" s="8" t="s">
        <v>826</v>
      </c>
      <c r="B3" s="8" t="s">
        <v>827</v>
      </c>
      <c r="C3" s="468" t="s">
        <v>973</v>
      </c>
      <c r="D3" s="469" t="s">
        <v>1031</v>
      </c>
      <c r="E3" s="469" t="s">
        <v>1032</v>
      </c>
      <c r="F3" s="469" t="s">
        <v>1033</v>
      </c>
      <c r="G3" s="469" t="s">
        <v>1034</v>
      </c>
      <c r="H3" s="469" t="s">
        <v>1035</v>
      </c>
      <c r="I3" s="469" t="s">
        <v>1036</v>
      </c>
      <c r="J3" s="469" t="s">
        <v>1037</v>
      </c>
      <c r="K3" s="469" t="s">
        <v>1038</v>
      </c>
      <c r="L3" s="469" t="s">
        <v>1039</v>
      </c>
      <c r="M3" s="469" t="s">
        <v>1040</v>
      </c>
      <c r="N3" s="469" t="s">
        <v>1041</v>
      </c>
      <c r="O3" s="469" t="s">
        <v>1042</v>
      </c>
      <c r="P3" s="469" t="s">
        <v>1043</v>
      </c>
      <c r="Q3" s="469" t="s">
        <v>1044</v>
      </c>
      <c r="R3" s="469" t="s">
        <v>1045</v>
      </c>
      <c r="S3" s="469" t="s">
        <v>1046</v>
      </c>
      <c r="T3" s="469" t="s">
        <v>1047</v>
      </c>
      <c r="U3" s="469" t="s">
        <v>1048</v>
      </c>
      <c r="V3" s="469" t="s">
        <v>1049</v>
      </c>
      <c r="W3" s="469" t="s">
        <v>1050</v>
      </c>
      <c r="X3" s="469" t="s">
        <v>1051</v>
      </c>
      <c r="Y3" s="469" t="s">
        <v>1052</v>
      </c>
      <c r="Z3" s="469" t="s">
        <v>1053</v>
      </c>
      <c r="AA3" s="469" t="s">
        <v>1054</v>
      </c>
      <c r="AB3" s="469" t="s">
        <v>1055</v>
      </c>
      <c r="AC3" s="469" t="s">
        <v>1056</v>
      </c>
      <c r="AD3" s="469" t="s">
        <v>1057</v>
      </c>
      <c r="AE3" s="469" t="s">
        <v>1058</v>
      </c>
      <c r="AF3" s="469" t="s">
        <v>1059</v>
      </c>
      <c r="AG3" s="469" t="s">
        <v>1060</v>
      </c>
      <c r="AH3" s="469" t="s">
        <v>1061</v>
      </c>
      <c r="AI3" s="469" t="s">
        <v>1062</v>
      </c>
      <c r="AJ3" s="469" t="s">
        <v>1063</v>
      </c>
      <c r="AK3" s="469" t="s">
        <v>1064</v>
      </c>
      <c r="AL3" s="469" t="s">
        <v>1065</v>
      </c>
      <c r="AM3" s="469" t="s">
        <v>1066</v>
      </c>
      <c r="AN3" s="469" t="s">
        <v>1067</v>
      </c>
      <c r="AO3" s="469" t="s">
        <v>1068</v>
      </c>
      <c r="AP3" s="469" t="s">
        <v>1069</v>
      </c>
      <c r="AQ3" s="469" t="s">
        <v>1070</v>
      </c>
      <c r="AR3" s="469" t="s">
        <v>1071</v>
      </c>
      <c r="AS3" s="469" t="s">
        <v>1072</v>
      </c>
      <c r="AT3" s="469" t="s">
        <v>1073</v>
      </c>
      <c r="AU3" s="469" t="s">
        <v>1074</v>
      </c>
      <c r="AV3" s="469" t="s">
        <v>1075</v>
      </c>
      <c r="AW3" s="469" t="s">
        <v>1076</v>
      </c>
      <c r="AX3" s="469" t="s">
        <v>1077</v>
      </c>
      <c r="AY3" s="469" t="s">
        <v>1078</v>
      </c>
      <c r="AZ3" s="469" t="s">
        <v>1079</v>
      </c>
      <c r="BA3" s="469" t="s">
        <v>1080</v>
      </c>
      <c r="BB3" s="469" t="s">
        <v>1081</v>
      </c>
      <c r="BC3" s="469" t="s">
        <v>1082</v>
      </c>
      <c r="BD3" s="469" t="s">
        <v>1083</v>
      </c>
      <c r="BE3" s="469" t="s">
        <v>1084</v>
      </c>
      <c r="BF3" s="469" t="s">
        <v>1085</v>
      </c>
      <c r="BG3" s="469" t="s">
        <v>1086</v>
      </c>
      <c r="BH3" s="469" t="s">
        <v>1087</v>
      </c>
      <c r="BI3" s="469" t="s">
        <v>1088</v>
      </c>
      <c r="BJ3" s="469" t="s">
        <v>1089</v>
      </c>
      <c r="BK3" s="469" t="s">
        <v>1090</v>
      </c>
      <c r="BL3" s="469" t="s">
        <v>1091</v>
      </c>
      <c r="BM3" s="469" t="s">
        <v>1092</v>
      </c>
      <c r="BN3" s="469" t="s">
        <v>1093</v>
      </c>
      <c r="BO3" s="469" t="s">
        <v>1094</v>
      </c>
      <c r="BP3" s="469" t="s">
        <v>1095</v>
      </c>
      <c r="BQ3" s="469" t="s">
        <v>1096</v>
      </c>
      <c r="BR3" s="469" t="s">
        <v>1097</v>
      </c>
      <c r="BS3" s="469" t="s">
        <v>1098</v>
      </c>
      <c r="BT3" s="469" t="s">
        <v>1099</v>
      </c>
      <c r="BU3" s="469" t="s">
        <v>1100</v>
      </c>
      <c r="BV3" s="469" t="s">
        <v>1101</v>
      </c>
      <c r="BW3" s="469" t="s">
        <v>1102</v>
      </c>
      <c r="BX3" s="469" t="s">
        <v>1103</v>
      </c>
      <c r="BY3" s="469" t="s">
        <v>1104</v>
      </c>
      <c r="BZ3" s="469" t="s">
        <v>1105</v>
      </c>
      <c r="CA3" s="469" t="s">
        <v>1106</v>
      </c>
      <c r="CB3" s="469" t="s">
        <v>1107</v>
      </c>
      <c r="CC3" s="469" t="s">
        <v>1108</v>
      </c>
      <c r="CD3" s="469" t="s">
        <v>1109</v>
      </c>
      <c r="CE3" s="469" t="s">
        <v>1110</v>
      </c>
      <c r="CF3" s="469" t="s">
        <v>1111</v>
      </c>
      <c r="CG3" s="469" t="s">
        <v>1112</v>
      </c>
      <c r="CH3" s="469" t="s">
        <v>1113</v>
      </c>
      <c r="CI3" s="469" t="s">
        <v>1114</v>
      </c>
      <c r="CJ3" s="469" t="s">
        <v>1115</v>
      </c>
      <c r="CK3" s="469" t="s">
        <v>1116</v>
      </c>
      <c r="CL3" s="469" t="s">
        <v>1117</v>
      </c>
      <c r="CM3" s="469" t="s">
        <v>1118</v>
      </c>
      <c r="CN3" s="469" t="s">
        <v>1119</v>
      </c>
      <c r="CO3" s="469" t="s">
        <v>1120</v>
      </c>
      <c r="CP3" s="469" t="s">
        <v>1121</v>
      </c>
      <c r="CQ3" s="469" t="s">
        <v>1122</v>
      </c>
      <c r="CR3" s="469" t="s">
        <v>1123</v>
      </c>
      <c r="CS3" s="469" t="s">
        <v>1124</v>
      </c>
      <c r="CT3" s="469" t="s">
        <v>1125</v>
      </c>
      <c r="CU3" s="469" t="s">
        <v>1126</v>
      </c>
      <c r="CV3" s="469" t="s">
        <v>1127</v>
      </c>
      <c r="CW3" s="469" t="s">
        <v>1128</v>
      </c>
      <c r="CX3" s="469" t="s">
        <v>1129</v>
      </c>
      <c r="CY3" s="469" t="s">
        <v>1130</v>
      </c>
      <c r="CZ3" s="469" t="s">
        <v>1131</v>
      </c>
      <c r="DA3" s="469" t="s">
        <v>1132</v>
      </c>
      <c r="DB3" s="469" t="s">
        <v>1133</v>
      </c>
      <c r="DC3" s="469" t="s">
        <v>1134</v>
      </c>
      <c r="DD3" s="469" t="s">
        <v>1135</v>
      </c>
      <c r="DE3" s="469" t="s">
        <v>1136</v>
      </c>
      <c r="DF3" s="469" t="s">
        <v>1137</v>
      </c>
      <c r="DG3" s="469" t="s">
        <v>1138</v>
      </c>
      <c r="DH3" s="469" t="s">
        <v>1139</v>
      </c>
      <c r="DI3" s="469" t="s">
        <v>1140</v>
      </c>
      <c r="DJ3" s="469" t="s">
        <v>1141</v>
      </c>
      <c r="DK3" s="469" t="s">
        <v>1142</v>
      </c>
      <c r="DL3" s="469" t="s">
        <v>1143</v>
      </c>
      <c r="DM3" s="469" t="s">
        <v>1144</v>
      </c>
      <c r="DN3" s="469" t="s">
        <v>1145</v>
      </c>
      <c r="DO3" s="469" t="s">
        <v>1146</v>
      </c>
      <c r="DP3" s="469" t="s">
        <v>1147</v>
      </c>
      <c r="DQ3" s="469" t="s">
        <v>1148</v>
      </c>
      <c r="DR3" s="469" t="s">
        <v>1149</v>
      </c>
      <c r="DS3" s="469" t="s">
        <v>1150</v>
      </c>
      <c r="DT3" s="469" t="s">
        <v>1151</v>
      </c>
      <c r="DU3" s="469" t="s">
        <v>1152</v>
      </c>
      <c r="DV3" s="469" t="s">
        <v>1153</v>
      </c>
      <c r="DW3" s="469" t="s">
        <v>1154</v>
      </c>
      <c r="DX3" s="469" t="s">
        <v>1155</v>
      </c>
      <c r="DY3" s="469" t="s">
        <v>1156</v>
      </c>
      <c r="DZ3" s="469" t="s">
        <v>1157</v>
      </c>
      <c r="EA3" s="469" t="s">
        <v>1158</v>
      </c>
      <c r="EB3" s="469" t="s">
        <v>1159</v>
      </c>
      <c r="EC3" s="469" t="s">
        <v>1160</v>
      </c>
      <c r="ED3" s="469" t="s">
        <v>1161</v>
      </c>
      <c r="EE3" s="469" t="s">
        <v>1162</v>
      </c>
      <c r="EF3" s="469" t="s">
        <v>1163</v>
      </c>
      <c r="EG3" s="469" t="s">
        <v>1164</v>
      </c>
      <c r="EH3" s="469" t="s">
        <v>1165</v>
      </c>
      <c r="EI3" s="469" t="s">
        <v>1166</v>
      </c>
      <c r="EJ3" s="469" t="s">
        <v>1167</v>
      </c>
      <c r="EK3" s="469" t="s">
        <v>1168</v>
      </c>
      <c r="EL3" s="469" t="s">
        <v>1169</v>
      </c>
      <c r="EM3" s="469" t="s">
        <v>1170</v>
      </c>
      <c r="EN3" s="469" t="s">
        <v>1171</v>
      </c>
      <c r="EO3" s="469" t="s">
        <v>1172</v>
      </c>
      <c r="EP3" s="469" t="s">
        <v>1173</v>
      </c>
      <c r="EQ3" s="469" t="s">
        <v>1174</v>
      </c>
      <c r="ER3" s="469" t="s">
        <v>1175</v>
      </c>
      <c r="ES3" s="469" t="s">
        <v>1176</v>
      </c>
      <c r="ET3" s="469" t="s">
        <v>1177</v>
      </c>
      <c r="EU3" s="469" t="s">
        <v>1178</v>
      </c>
      <c r="EV3" s="469" t="s">
        <v>1179</v>
      </c>
      <c r="EW3" s="469" t="s">
        <v>1180</v>
      </c>
      <c r="EX3" s="469" t="s">
        <v>1181</v>
      </c>
      <c r="EY3" s="469" t="s">
        <v>1182</v>
      </c>
      <c r="EZ3" s="469" t="s">
        <v>1183</v>
      </c>
      <c r="FA3" s="469" t="s">
        <v>1184</v>
      </c>
      <c r="FB3" s="469" t="s">
        <v>1185</v>
      </c>
      <c r="FC3" s="469" t="s">
        <v>1186</v>
      </c>
      <c r="FD3" s="469" t="s">
        <v>1187</v>
      </c>
      <c r="FE3" s="469" t="s">
        <v>1188</v>
      </c>
      <c r="FF3" s="469" t="s">
        <v>1189</v>
      </c>
      <c r="FG3" s="469" t="s">
        <v>1190</v>
      </c>
      <c r="FH3" s="469" t="s">
        <v>1191</v>
      </c>
      <c r="FI3" s="469" t="s">
        <v>1192</v>
      </c>
      <c r="FJ3" s="469" t="s">
        <v>1193</v>
      </c>
      <c r="FK3" s="469" t="s">
        <v>1194</v>
      </c>
      <c r="FL3" s="469" t="s">
        <v>1195</v>
      </c>
      <c r="FM3" s="469" t="s">
        <v>1196</v>
      </c>
      <c r="FN3" s="469" t="s">
        <v>1197</v>
      </c>
      <c r="FO3" s="469" t="s">
        <v>1198</v>
      </c>
      <c r="FP3" s="469" t="s">
        <v>1199</v>
      </c>
      <c r="FQ3" s="469" t="s">
        <v>1200</v>
      </c>
      <c r="FR3" s="469" t="s">
        <v>1201</v>
      </c>
      <c r="FS3" s="469" t="s">
        <v>1202</v>
      </c>
      <c r="FT3" s="469" t="s">
        <v>1203</v>
      </c>
      <c r="FU3" s="469" t="s">
        <v>1204</v>
      </c>
      <c r="FV3" s="469" t="s">
        <v>1205</v>
      </c>
      <c r="FW3" s="469" t="s">
        <v>1206</v>
      </c>
      <c r="FX3" s="469" t="s">
        <v>1207</v>
      </c>
      <c r="FY3" s="469" t="s">
        <v>1208</v>
      </c>
      <c r="FZ3" s="469" t="s">
        <v>1209</v>
      </c>
      <c r="GA3" s="469" t="s">
        <v>1210</v>
      </c>
      <c r="GB3" s="469" t="s">
        <v>1211</v>
      </c>
      <c r="GC3" s="469" t="s">
        <v>1212</v>
      </c>
      <c r="GD3" s="469" t="s">
        <v>1213</v>
      </c>
      <c r="GE3" s="469" t="s">
        <v>1214</v>
      </c>
      <c r="GF3" s="469" t="s">
        <v>1215</v>
      </c>
      <c r="GG3" s="469" t="s">
        <v>1216</v>
      </c>
      <c r="GH3" s="469" t="s">
        <v>1217</v>
      </c>
      <c r="GI3" s="469" t="s">
        <v>1218</v>
      </c>
      <c r="GJ3" s="469" t="s">
        <v>1219</v>
      </c>
      <c r="GK3" s="469" t="s">
        <v>1220</v>
      </c>
      <c r="GL3" s="469" t="s">
        <v>1221</v>
      </c>
      <c r="GM3" s="469" t="s">
        <v>1222</v>
      </c>
      <c r="GN3" s="469" t="s">
        <v>1223</v>
      </c>
      <c r="GO3" s="469" t="s">
        <v>1224</v>
      </c>
      <c r="GP3" s="469" t="s">
        <v>1225</v>
      </c>
      <c r="GQ3" s="469" t="s">
        <v>1226</v>
      </c>
      <c r="GR3" s="469" t="s">
        <v>1227</v>
      </c>
      <c r="GS3" s="1"/>
    </row>
    <row r="4" spans="1:201" ht="13">
      <c r="A4" s="4" t="s">
        <v>974</v>
      </c>
      <c r="B4" s="4"/>
      <c r="C4" s="463">
        <f>SUM(C6:C54)</f>
        <v>148569</v>
      </c>
      <c r="D4" s="463">
        <f t="shared" ref="D4:BO4" si="0">SUM(D6:D54)</f>
        <v>122</v>
      </c>
      <c r="E4" s="463">
        <f t="shared" si="0"/>
        <v>0</v>
      </c>
      <c r="F4" s="463">
        <f t="shared" si="0"/>
        <v>10</v>
      </c>
      <c r="G4" s="463">
        <f t="shared" si="0"/>
        <v>34</v>
      </c>
      <c r="H4" s="463">
        <f t="shared" si="0"/>
        <v>6</v>
      </c>
      <c r="I4" s="463">
        <f t="shared" si="0"/>
        <v>104</v>
      </c>
      <c r="J4" s="463">
        <f t="shared" si="0"/>
        <v>1778</v>
      </c>
      <c r="K4" s="463">
        <f t="shared" si="0"/>
        <v>6287</v>
      </c>
      <c r="L4" s="463">
        <f t="shared" si="0"/>
        <v>1</v>
      </c>
      <c r="M4" s="463">
        <f t="shared" si="0"/>
        <v>0</v>
      </c>
      <c r="N4" s="463">
        <f t="shared" si="0"/>
        <v>34040</v>
      </c>
      <c r="O4" s="463">
        <f t="shared" si="0"/>
        <v>2138</v>
      </c>
      <c r="P4" s="463">
        <f t="shared" si="0"/>
        <v>870</v>
      </c>
      <c r="Q4" s="463">
        <f t="shared" si="0"/>
        <v>3</v>
      </c>
      <c r="R4" s="463">
        <f t="shared" si="0"/>
        <v>1</v>
      </c>
      <c r="S4" s="463">
        <f t="shared" si="0"/>
        <v>5</v>
      </c>
      <c r="T4" s="463">
        <f t="shared" si="0"/>
        <v>307</v>
      </c>
      <c r="U4" s="463">
        <f t="shared" si="0"/>
        <v>141</v>
      </c>
      <c r="V4" s="463">
        <f t="shared" si="0"/>
        <v>1315</v>
      </c>
      <c r="W4" s="463">
        <f t="shared" si="0"/>
        <v>1486</v>
      </c>
      <c r="X4" s="463">
        <f t="shared" si="0"/>
        <v>2280</v>
      </c>
      <c r="Y4" s="463">
        <f t="shared" si="0"/>
        <v>24972</v>
      </c>
      <c r="Z4" s="463">
        <f t="shared" si="0"/>
        <v>109</v>
      </c>
      <c r="AA4" s="463">
        <f t="shared" si="0"/>
        <v>10439</v>
      </c>
      <c r="AB4" s="463">
        <f t="shared" si="0"/>
        <v>1</v>
      </c>
      <c r="AC4" s="463">
        <f t="shared" si="0"/>
        <v>649</v>
      </c>
      <c r="AD4" s="463">
        <f t="shared" si="0"/>
        <v>9</v>
      </c>
      <c r="AE4" s="463">
        <f t="shared" si="0"/>
        <v>1979</v>
      </c>
      <c r="AF4" s="463">
        <f t="shared" si="0"/>
        <v>1</v>
      </c>
      <c r="AG4" s="463">
        <f t="shared" si="0"/>
        <v>6977</v>
      </c>
      <c r="AH4" s="463">
        <f t="shared" si="0"/>
        <v>19</v>
      </c>
      <c r="AI4" s="463">
        <f t="shared" si="0"/>
        <v>2</v>
      </c>
      <c r="AJ4" s="463">
        <f t="shared" si="0"/>
        <v>32933</v>
      </c>
      <c r="AK4" s="463">
        <f t="shared" si="0"/>
        <v>293</v>
      </c>
      <c r="AL4" s="463">
        <f t="shared" si="0"/>
        <v>6348</v>
      </c>
      <c r="AM4" s="463">
        <f t="shared" si="0"/>
        <v>2</v>
      </c>
      <c r="AN4" s="463">
        <f t="shared" si="0"/>
        <v>403</v>
      </c>
      <c r="AO4" s="463">
        <f t="shared" si="0"/>
        <v>18</v>
      </c>
      <c r="AP4" s="463">
        <f t="shared" si="0"/>
        <v>167</v>
      </c>
      <c r="AQ4" s="463">
        <f t="shared" si="0"/>
        <v>49</v>
      </c>
      <c r="AR4" s="463">
        <f t="shared" si="0"/>
        <v>2</v>
      </c>
      <c r="AS4" s="463">
        <f t="shared" si="0"/>
        <v>63</v>
      </c>
      <c r="AT4" s="463">
        <f t="shared" si="0"/>
        <v>1</v>
      </c>
      <c r="AU4" s="463">
        <f t="shared" si="0"/>
        <v>2</v>
      </c>
      <c r="AV4" s="463">
        <f t="shared" si="0"/>
        <v>5</v>
      </c>
      <c r="AW4" s="463">
        <f t="shared" si="0"/>
        <v>0</v>
      </c>
      <c r="AX4" s="463">
        <f t="shared" si="0"/>
        <v>238</v>
      </c>
      <c r="AY4" s="463">
        <f t="shared" si="0"/>
        <v>210</v>
      </c>
      <c r="AZ4" s="463">
        <f t="shared" si="0"/>
        <v>124</v>
      </c>
      <c r="BA4" s="463">
        <f t="shared" si="0"/>
        <v>757</v>
      </c>
      <c r="BB4" s="463">
        <f t="shared" si="0"/>
        <v>6</v>
      </c>
      <c r="BC4" s="463">
        <f t="shared" si="0"/>
        <v>34</v>
      </c>
      <c r="BD4" s="463">
        <f t="shared" si="0"/>
        <v>73</v>
      </c>
      <c r="BE4" s="463">
        <f t="shared" si="0"/>
        <v>28</v>
      </c>
      <c r="BF4" s="463">
        <f t="shared" si="0"/>
        <v>1</v>
      </c>
      <c r="BG4" s="463">
        <f t="shared" si="0"/>
        <v>17</v>
      </c>
      <c r="BH4" s="463">
        <f t="shared" si="0"/>
        <v>38</v>
      </c>
      <c r="BI4" s="463">
        <f t="shared" si="0"/>
        <v>0</v>
      </c>
      <c r="BJ4" s="463">
        <f t="shared" si="0"/>
        <v>0</v>
      </c>
      <c r="BK4" s="463">
        <f t="shared" si="0"/>
        <v>0</v>
      </c>
      <c r="BL4" s="463">
        <f t="shared" si="0"/>
        <v>12</v>
      </c>
      <c r="BM4" s="463">
        <f t="shared" si="0"/>
        <v>71</v>
      </c>
      <c r="BN4" s="463">
        <f t="shared" si="0"/>
        <v>48</v>
      </c>
      <c r="BO4" s="463">
        <f t="shared" si="0"/>
        <v>157</v>
      </c>
      <c r="BP4" s="463">
        <f t="shared" ref="BP4:EA4" si="1">SUM(BP6:BP54)</f>
        <v>17</v>
      </c>
      <c r="BQ4" s="463">
        <f t="shared" si="1"/>
        <v>2</v>
      </c>
      <c r="BR4" s="463">
        <f t="shared" si="1"/>
        <v>15</v>
      </c>
      <c r="BS4" s="463">
        <f t="shared" si="1"/>
        <v>0</v>
      </c>
      <c r="BT4" s="463">
        <f t="shared" si="1"/>
        <v>27</v>
      </c>
      <c r="BU4" s="463">
        <f t="shared" si="1"/>
        <v>27</v>
      </c>
      <c r="BV4" s="463">
        <f t="shared" si="1"/>
        <v>35</v>
      </c>
      <c r="BW4" s="463">
        <f t="shared" si="1"/>
        <v>355</v>
      </c>
      <c r="BX4" s="463">
        <f t="shared" si="1"/>
        <v>0</v>
      </c>
      <c r="BY4" s="463">
        <f t="shared" si="1"/>
        <v>53</v>
      </c>
      <c r="BZ4" s="463">
        <f t="shared" si="1"/>
        <v>23</v>
      </c>
      <c r="CA4" s="463">
        <f t="shared" si="1"/>
        <v>38</v>
      </c>
      <c r="CB4" s="463">
        <f t="shared" si="1"/>
        <v>509</v>
      </c>
      <c r="CC4" s="463">
        <f t="shared" si="1"/>
        <v>29</v>
      </c>
      <c r="CD4" s="463">
        <f t="shared" si="1"/>
        <v>20</v>
      </c>
      <c r="CE4" s="463">
        <f t="shared" si="1"/>
        <v>62</v>
      </c>
      <c r="CF4" s="463">
        <f t="shared" si="1"/>
        <v>69</v>
      </c>
      <c r="CG4" s="463">
        <f t="shared" si="1"/>
        <v>2</v>
      </c>
      <c r="CH4" s="463">
        <f t="shared" si="1"/>
        <v>29</v>
      </c>
      <c r="CI4" s="463">
        <f t="shared" si="1"/>
        <v>2</v>
      </c>
      <c r="CJ4" s="463">
        <f t="shared" si="1"/>
        <v>0</v>
      </c>
      <c r="CK4" s="463">
        <f t="shared" si="1"/>
        <v>5</v>
      </c>
      <c r="CL4" s="463">
        <f t="shared" si="1"/>
        <v>0</v>
      </c>
      <c r="CM4" s="463">
        <f t="shared" si="1"/>
        <v>8</v>
      </c>
      <c r="CN4" s="463">
        <f t="shared" si="1"/>
        <v>14</v>
      </c>
      <c r="CO4" s="463">
        <f t="shared" si="1"/>
        <v>0</v>
      </c>
      <c r="CP4" s="463">
        <f t="shared" si="1"/>
        <v>66</v>
      </c>
      <c r="CQ4" s="463">
        <f t="shared" si="1"/>
        <v>2</v>
      </c>
      <c r="CR4" s="463">
        <f t="shared" si="1"/>
        <v>344</v>
      </c>
      <c r="CS4" s="463">
        <f t="shared" si="1"/>
        <v>24</v>
      </c>
      <c r="CT4" s="463">
        <f t="shared" si="1"/>
        <v>1</v>
      </c>
      <c r="CU4" s="463">
        <f t="shared" si="1"/>
        <v>32</v>
      </c>
      <c r="CV4" s="463">
        <f t="shared" si="1"/>
        <v>111</v>
      </c>
      <c r="CW4" s="463">
        <f t="shared" si="1"/>
        <v>0</v>
      </c>
      <c r="CX4" s="463">
        <f t="shared" si="1"/>
        <v>8</v>
      </c>
      <c r="CY4" s="463">
        <f t="shared" si="1"/>
        <v>0</v>
      </c>
      <c r="CZ4" s="463">
        <f t="shared" si="1"/>
        <v>56</v>
      </c>
      <c r="DA4" s="463">
        <f t="shared" si="1"/>
        <v>1</v>
      </c>
      <c r="DB4" s="463">
        <f t="shared" si="1"/>
        <v>0</v>
      </c>
      <c r="DC4" s="463">
        <f t="shared" si="1"/>
        <v>40</v>
      </c>
      <c r="DD4" s="463">
        <f t="shared" si="1"/>
        <v>2</v>
      </c>
      <c r="DE4" s="463">
        <f t="shared" si="1"/>
        <v>14</v>
      </c>
      <c r="DF4" s="463">
        <f t="shared" si="1"/>
        <v>0</v>
      </c>
      <c r="DG4" s="463">
        <f t="shared" si="1"/>
        <v>24</v>
      </c>
      <c r="DH4" s="463">
        <f t="shared" si="1"/>
        <v>9</v>
      </c>
      <c r="DI4" s="463">
        <f t="shared" si="1"/>
        <v>0</v>
      </c>
      <c r="DJ4" s="463">
        <f t="shared" si="1"/>
        <v>1</v>
      </c>
      <c r="DK4" s="463">
        <f t="shared" si="1"/>
        <v>23</v>
      </c>
      <c r="DL4" s="463">
        <f t="shared" si="1"/>
        <v>0</v>
      </c>
      <c r="DM4" s="463">
        <f t="shared" si="1"/>
        <v>14</v>
      </c>
      <c r="DN4" s="463">
        <f t="shared" si="1"/>
        <v>1</v>
      </c>
      <c r="DO4" s="463">
        <f t="shared" si="1"/>
        <v>1</v>
      </c>
      <c r="DP4" s="463">
        <f t="shared" si="1"/>
        <v>11</v>
      </c>
      <c r="DQ4" s="463">
        <f t="shared" si="1"/>
        <v>6</v>
      </c>
      <c r="DR4" s="463">
        <f t="shared" si="1"/>
        <v>1</v>
      </c>
      <c r="DS4" s="463">
        <f t="shared" si="1"/>
        <v>6</v>
      </c>
      <c r="DT4" s="463">
        <f t="shared" si="1"/>
        <v>18</v>
      </c>
      <c r="DU4" s="463">
        <f t="shared" si="1"/>
        <v>0</v>
      </c>
      <c r="DV4" s="463">
        <f t="shared" si="1"/>
        <v>33</v>
      </c>
      <c r="DW4" s="463">
        <f t="shared" si="1"/>
        <v>0</v>
      </c>
      <c r="DX4" s="463">
        <f t="shared" si="1"/>
        <v>0</v>
      </c>
      <c r="DY4" s="463">
        <f t="shared" si="1"/>
        <v>41</v>
      </c>
      <c r="DZ4" s="463">
        <f t="shared" si="1"/>
        <v>4</v>
      </c>
      <c r="EA4" s="463">
        <f t="shared" si="1"/>
        <v>151</v>
      </c>
      <c r="EB4" s="463">
        <f t="shared" ref="EB4:GM4" si="2">SUM(EB6:EB54)</f>
        <v>2</v>
      </c>
      <c r="EC4" s="463">
        <f t="shared" si="2"/>
        <v>2</v>
      </c>
      <c r="ED4" s="463">
        <f t="shared" si="2"/>
        <v>6</v>
      </c>
      <c r="EE4" s="463">
        <f t="shared" si="2"/>
        <v>3</v>
      </c>
      <c r="EF4" s="463">
        <f t="shared" si="2"/>
        <v>9</v>
      </c>
      <c r="EG4" s="463">
        <f t="shared" si="2"/>
        <v>2</v>
      </c>
      <c r="EH4" s="463">
        <f t="shared" si="2"/>
        <v>6</v>
      </c>
      <c r="EI4" s="463">
        <f t="shared" si="2"/>
        <v>13</v>
      </c>
      <c r="EJ4" s="463">
        <f t="shared" si="2"/>
        <v>1</v>
      </c>
      <c r="EK4" s="463">
        <f t="shared" si="2"/>
        <v>78</v>
      </c>
      <c r="EL4" s="463">
        <f t="shared" si="2"/>
        <v>0</v>
      </c>
      <c r="EM4" s="463">
        <f t="shared" si="2"/>
        <v>5</v>
      </c>
      <c r="EN4" s="463">
        <f t="shared" si="2"/>
        <v>1</v>
      </c>
      <c r="EO4" s="463">
        <f t="shared" si="2"/>
        <v>4</v>
      </c>
      <c r="EP4" s="463">
        <f t="shared" si="2"/>
        <v>37</v>
      </c>
      <c r="EQ4" s="463">
        <f t="shared" si="2"/>
        <v>11</v>
      </c>
      <c r="ER4" s="463">
        <f t="shared" si="2"/>
        <v>0</v>
      </c>
      <c r="ES4" s="463">
        <f t="shared" si="2"/>
        <v>5</v>
      </c>
      <c r="ET4" s="463">
        <f t="shared" si="2"/>
        <v>0</v>
      </c>
      <c r="EU4" s="463">
        <f t="shared" si="2"/>
        <v>0</v>
      </c>
      <c r="EV4" s="463">
        <f t="shared" si="2"/>
        <v>11</v>
      </c>
      <c r="EW4" s="463">
        <f t="shared" si="2"/>
        <v>574</v>
      </c>
      <c r="EX4" s="463">
        <f t="shared" si="2"/>
        <v>11</v>
      </c>
      <c r="EY4" s="463">
        <f t="shared" si="2"/>
        <v>10</v>
      </c>
      <c r="EZ4" s="463">
        <f t="shared" si="2"/>
        <v>0</v>
      </c>
      <c r="FA4" s="463">
        <f t="shared" si="2"/>
        <v>5</v>
      </c>
      <c r="FB4" s="463">
        <f t="shared" si="2"/>
        <v>47</v>
      </c>
      <c r="FC4" s="463">
        <f t="shared" si="2"/>
        <v>4</v>
      </c>
      <c r="FD4" s="463">
        <f t="shared" si="2"/>
        <v>0</v>
      </c>
      <c r="FE4" s="463">
        <f t="shared" si="2"/>
        <v>1</v>
      </c>
      <c r="FF4" s="463">
        <f t="shared" si="2"/>
        <v>7</v>
      </c>
      <c r="FG4" s="463">
        <f t="shared" si="2"/>
        <v>49</v>
      </c>
      <c r="FH4" s="463">
        <f t="shared" si="2"/>
        <v>22</v>
      </c>
      <c r="FI4" s="463">
        <f t="shared" si="2"/>
        <v>4</v>
      </c>
      <c r="FJ4" s="463">
        <f t="shared" si="2"/>
        <v>1</v>
      </c>
      <c r="FK4" s="463">
        <f t="shared" si="2"/>
        <v>5</v>
      </c>
      <c r="FL4" s="463">
        <f t="shared" si="2"/>
        <v>0</v>
      </c>
      <c r="FM4" s="463">
        <f t="shared" si="2"/>
        <v>3</v>
      </c>
      <c r="FN4" s="463">
        <f t="shared" si="2"/>
        <v>2665</v>
      </c>
      <c r="FO4" s="463">
        <f t="shared" si="2"/>
        <v>0</v>
      </c>
      <c r="FP4" s="463">
        <f t="shared" si="2"/>
        <v>2</v>
      </c>
      <c r="FQ4" s="463">
        <f t="shared" si="2"/>
        <v>114</v>
      </c>
      <c r="FR4" s="463">
        <f t="shared" si="2"/>
        <v>55</v>
      </c>
      <c r="FS4" s="463">
        <f t="shared" si="2"/>
        <v>0</v>
      </c>
      <c r="FT4" s="463">
        <f t="shared" si="2"/>
        <v>17</v>
      </c>
      <c r="FU4" s="463">
        <f t="shared" si="2"/>
        <v>0</v>
      </c>
      <c r="FV4" s="463">
        <f t="shared" si="2"/>
        <v>55</v>
      </c>
      <c r="FW4" s="463">
        <f t="shared" si="2"/>
        <v>0</v>
      </c>
      <c r="FX4" s="463">
        <f t="shared" si="2"/>
        <v>25</v>
      </c>
      <c r="FY4" s="463">
        <f t="shared" si="2"/>
        <v>46</v>
      </c>
      <c r="FZ4" s="463">
        <f t="shared" si="2"/>
        <v>2387</v>
      </c>
      <c r="GA4" s="463">
        <f t="shared" si="2"/>
        <v>16</v>
      </c>
      <c r="GB4" s="463">
        <f t="shared" si="2"/>
        <v>835</v>
      </c>
      <c r="GC4" s="463">
        <f t="shared" si="2"/>
        <v>100</v>
      </c>
      <c r="GD4" s="463">
        <f t="shared" si="2"/>
        <v>501</v>
      </c>
      <c r="GE4" s="463">
        <f t="shared" si="2"/>
        <v>1</v>
      </c>
      <c r="GF4" s="463">
        <f t="shared" si="2"/>
        <v>0</v>
      </c>
      <c r="GG4" s="463">
        <f t="shared" si="2"/>
        <v>0</v>
      </c>
      <c r="GH4" s="463">
        <f t="shared" si="2"/>
        <v>0</v>
      </c>
      <c r="GI4" s="463">
        <f t="shared" si="2"/>
        <v>6</v>
      </c>
      <c r="GJ4" s="463">
        <f t="shared" si="2"/>
        <v>0</v>
      </c>
      <c r="GK4" s="463">
        <f t="shared" si="2"/>
        <v>174</v>
      </c>
      <c r="GL4" s="463">
        <f t="shared" si="2"/>
        <v>2</v>
      </c>
      <c r="GM4" s="463">
        <f t="shared" si="2"/>
        <v>1</v>
      </c>
      <c r="GN4" s="463">
        <f t="shared" ref="GN4:GQ4" si="3">SUM(GN6:GN54)</f>
        <v>2</v>
      </c>
      <c r="GO4" s="463">
        <f t="shared" si="3"/>
        <v>10</v>
      </c>
      <c r="GP4" s="463">
        <f t="shared" si="3"/>
        <v>0</v>
      </c>
      <c r="GQ4" s="463">
        <f t="shared" si="3"/>
        <v>0</v>
      </c>
      <c r="GR4" s="463">
        <f>SUM(GR6:GR54)</f>
        <v>45</v>
      </c>
      <c r="GS4" s="1"/>
    </row>
    <row r="5" spans="1:201" ht="13">
      <c r="A5" s="4"/>
      <c r="B5" s="222" t="s">
        <v>975</v>
      </c>
      <c r="C5" s="463">
        <f>SUM(C6:C14)</f>
        <v>62808</v>
      </c>
      <c r="D5" s="463">
        <f t="shared" ref="D5:BO5" si="4">SUM(D6:D14)</f>
        <v>38</v>
      </c>
      <c r="E5" s="463">
        <f t="shared" si="4"/>
        <v>0</v>
      </c>
      <c r="F5" s="463">
        <f t="shared" si="4"/>
        <v>3</v>
      </c>
      <c r="G5" s="463">
        <f t="shared" si="4"/>
        <v>22</v>
      </c>
      <c r="H5" s="463">
        <f t="shared" si="4"/>
        <v>6</v>
      </c>
      <c r="I5" s="463">
        <f t="shared" si="4"/>
        <v>35</v>
      </c>
      <c r="J5" s="463">
        <f t="shared" si="4"/>
        <v>1112</v>
      </c>
      <c r="K5" s="463">
        <f t="shared" si="4"/>
        <v>1684</v>
      </c>
      <c r="L5" s="463">
        <f t="shared" si="4"/>
        <v>1</v>
      </c>
      <c r="M5" s="463">
        <f t="shared" si="4"/>
        <v>0</v>
      </c>
      <c r="N5" s="463">
        <f t="shared" si="4"/>
        <v>13754</v>
      </c>
      <c r="O5" s="463">
        <f t="shared" si="4"/>
        <v>616</v>
      </c>
      <c r="P5" s="463">
        <f t="shared" si="4"/>
        <v>119</v>
      </c>
      <c r="Q5" s="463">
        <f t="shared" si="4"/>
        <v>2</v>
      </c>
      <c r="R5" s="463">
        <f t="shared" si="4"/>
        <v>1</v>
      </c>
      <c r="S5" s="463">
        <f t="shared" si="4"/>
        <v>0</v>
      </c>
      <c r="T5" s="463">
        <f t="shared" si="4"/>
        <v>55</v>
      </c>
      <c r="U5" s="463">
        <f t="shared" si="4"/>
        <v>94</v>
      </c>
      <c r="V5" s="463">
        <f t="shared" si="4"/>
        <v>686</v>
      </c>
      <c r="W5" s="463">
        <f t="shared" si="4"/>
        <v>441</v>
      </c>
      <c r="X5" s="463">
        <f t="shared" si="4"/>
        <v>1406</v>
      </c>
      <c r="Y5" s="463">
        <f t="shared" si="4"/>
        <v>15033</v>
      </c>
      <c r="Z5" s="463">
        <f t="shared" si="4"/>
        <v>66</v>
      </c>
      <c r="AA5" s="463">
        <f t="shared" si="4"/>
        <v>6003</v>
      </c>
      <c r="AB5" s="463">
        <f t="shared" si="4"/>
        <v>0</v>
      </c>
      <c r="AC5" s="463">
        <f t="shared" si="4"/>
        <v>332</v>
      </c>
      <c r="AD5" s="463">
        <f t="shared" si="4"/>
        <v>9</v>
      </c>
      <c r="AE5" s="463">
        <f t="shared" si="4"/>
        <v>1350</v>
      </c>
      <c r="AF5" s="463">
        <f t="shared" si="4"/>
        <v>1</v>
      </c>
      <c r="AG5" s="463">
        <f t="shared" si="4"/>
        <v>1950</v>
      </c>
      <c r="AH5" s="463">
        <f t="shared" si="4"/>
        <v>6</v>
      </c>
      <c r="AI5" s="463">
        <f t="shared" si="4"/>
        <v>0</v>
      </c>
      <c r="AJ5" s="463">
        <f t="shared" si="4"/>
        <v>9277</v>
      </c>
      <c r="AK5" s="463">
        <f t="shared" si="4"/>
        <v>157</v>
      </c>
      <c r="AL5" s="463">
        <f t="shared" si="4"/>
        <v>2831</v>
      </c>
      <c r="AM5" s="463">
        <f t="shared" si="4"/>
        <v>0</v>
      </c>
      <c r="AN5" s="463">
        <f t="shared" si="4"/>
        <v>191</v>
      </c>
      <c r="AO5" s="463">
        <f t="shared" si="4"/>
        <v>7</v>
      </c>
      <c r="AP5" s="463">
        <f t="shared" si="4"/>
        <v>40</v>
      </c>
      <c r="AQ5" s="463">
        <f t="shared" si="4"/>
        <v>15</v>
      </c>
      <c r="AR5" s="463">
        <f t="shared" si="4"/>
        <v>1</v>
      </c>
      <c r="AS5" s="463">
        <f t="shared" si="4"/>
        <v>38</v>
      </c>
      <c r="AT5" s="463">
        <f t="shared" si="4"/>
        <v>0</v>
      </c>
      <c r="AU5" s="463">
        <f t="shared" si="4"/>
        <v>1</v>
      </c>
      <c r="AV5" s="463">
        <f t="shared" si="4"/>
        <v>3</v>
      </c>
      <c r="AW5" s="463">
        <f t="shared" si="4"/>
        <v>0</v>
      </c>
      <c r="AX5" s="463">
        <f t="shared" si="4"/>
        <v>117</v>
      </c>
      <c r="AY5" s="463">
        <f t="shared" si="4"/>
        <v>139</v>
      </c>
      <c r="AZ5" s="463">
        <f t="shared" si="4"/>
        <v>95</v>
      </c>
      <c r="BA5" s="463">
        <f t="shared" si="4"/>
        <v>409</v>
      </c>
      <c r="BB5" s="463">
        <f t="shared" si="4"/>
        <v>2</v>
      </c>
      <c r="BC5" s="463">
        <f t="shared" si="4"/>
        <v>18</v>
      </c>
      <c r="BD5" s="463">
        <f t="shared" si="4"/>
        <v>28</v>
      </c>
      <c r="BE5" s="463">
        <f t="shared" si="4"/>
        <v>23</v>
      </c>
      <c r="BF5" s="463">
        <f t="shared" si="4"/>
        <v>0</v>
      </c>
      <c r="BG5" s="463">
        <f t="shared" si="4"/>
        <v>9</v>
      </c>
      <c r="BH5" s="463">
        <f t="shared" si="4"/>
        <v>25</v>
      </c>
      <c r="BI5" s="463">
        <f t="shared" si="4"/>
        <v>0</v>
      </c>
      <c r="BJ5" s="463">
        <f t="shared" si="4"/>
        <v>0</v>
      </c>
      <c r="BK5" s="463">
        <f t="shared" si="4"/>
        <v>0</v>
      </c>
      <c r="BL5" s="463">
        <f t="shared" si="4"/>
        <v>6</v>
      </c>
      <c r="BM5" s="463">
        <f t="shared" si="4"/>
        <v>39</v>
      </c>
      <c r="BN5" s="463">
        <f t="shared" si="4"/>
        <v>19</v>
      </c>
      <c r="BO5" s="463">
        <f t="shared" si="4"/>
        <v>94</v>
      </c>
      <c r="BP5" s="463">
        <f t="shared" ref="BP5:EA5" si="5">SUM(BP6:BP14)</f>
        <v>8</v>
      </c>
      <c r="BQ5" s="463">
        <f t="shared" si="5"/>
        <v>1</v>
      </c>
      <c r="BR5" s="463">
        <f t="shared" si="5"/>
        <v>10</v>
      </c>
      <c r="BS5" s="463">
        <f t="shared" si="5"/>
        <v>0</v>
      </c>
      <c r="BT5" s="463">
        <f t="shared" si="5"/>
        <v>27</v>
      </c>
      <c r="BU5" s="463">
        <f t="shared" si="5"/>
        <v>18</v>
      </c>
      <c r="BV5" s="463">
        <f t="shared" si="5"/>
        <v>19</v>
      </c>
      <c r="BW5" s="463">
        <f t="shared" si="5"/>
        <v>190</v>
      </c>
      <c r="BX5" s="463">
        <f t="shared" si="5"/>
        <v>0</v>
      </c>
      <c r="BY5" s="463">
        <f t="shared" si="5"/>
        <v>39</v>
      </c>
      <c r="BZ5" s="463">
        <f t="shared" si="5"/>
        <v>8</v>
      </c>
      <c r="CA5" s="463">
        <f t="shared" si="5"/>
        <v>24</v>
      </c>
      <c r="CB5" s="463">
        <f t="shared" si="5"/>
        <v>283</v>
      </c>
      <c r="CC5" s="463">
        <f t="shared" si="5"/>
        <v>22</v>
      </c>
      <c r="CD5" s="463">
        <f t="shared" si="5"/>
        <v>13</v>
      </c>
      <c r="CE5" s="463">
        <f t="shared" si="5"/>
        <v>35</v>
      </c>
      <c r="CF5" s="463">
        <f t="shared" si="5"/>
        <v>31</v>
      </c>
      <c r="CG5" s="463">
        <f t="shared" si="5"/>
        <v>0</v>
      </c>
      <c r="CH5" s="463">
        <f t="shared" si="5"/>
        <v>21</v>
      </c>
      <c r="CI5" s="463">
        <f t="shared" si="5"/>
        <v>2</v>
      </c>
      <c r="CJ5" s="463">
        <f t="shared" si="5"/>
        <v>0</v>
      </c>
      <c r="CK5" s="463">
        <f t="shared" si="5"/>
        <v>5</v>
      </c>
      <c r="CL5" s="463">
        <f t="shared" si="5"/>
        <v>0</v>
      </c>
      <c r="CM5" s="463">
        <f t="shared" si="5"/>
        <v>2</v>
      </c>
      <c r="CN5" s="463">
        <f t="shared" si="5"/>
        <v>11</v>
      </c>
      <c r="CO5" s="463">
        <f t="shared" si="5"/>
        <v>0</v>
      </c>
      <c r="CP5" s="463">
        <f t="shared" si="5"/>
        <v>36</v>
      </c>
      <c r="CQ5" s="463">
        <f t="shared" si="5"/>
        <v>1</v>
      </c>
      <c r="CR5" s="463">
        <f t="shared" si="5"/>
        <v>208</v>
      </c>
      <c r="CS5" s="463">
        <f t="shared" si="5"/>
        <v>19</v>
      </c>
      <c r="CT5" s="463">
        <f t="shared" si="5"/>
        <v>1</v>
      </c>
      <c r="CU5" s="463">
        <f t="shared" si="5"/>
        <v>19</v>
      </c>
      <c r="CV5" s="463">
        <f t="shared" si="5"/>
        <v>75</v>
      </c>
      <c r="CW5" s="463">
        <f t="shared" si="5"/>
        <v>0</v>
      </c>
      <c r="CX5" s="463">
        <f t="shared" si="5"/>
        <v>4</v>
      </c>
      <c r="CY5" s="463">
        <f t="shared" si="5"/>
        <v>0</v>
      </c>
      <c r="CZ5" s="463">
        <f t="shared" si="5"/>
        <v>22</v>
      </c>
      <c r="DA5" s="463">
        <f t="shared" si="5"/>
        <v>1</v>
      </c>
      <c r="DB5" s="463">
        <f t="shared" si="5"/>
        <v>0</v>
      </c>
      <c r="DC5" s="463">
        <f t="shared" si="5"/>
        <v>22</v>
      </c>
      <c r="DD5" s="463">
        <f t="shared" si="5"/>
        <v>1</v>
      </c>
      <c r="DE5" s="463">
        <f t="shared" si="5"/>
        <v>6</v>
      </c>
      <c r="DF5" s="463">
        <f t="shared" si="5"/>
        <v>0</v>
      </c>
      <c r="DG5" s="463">
        <f t="shared" si="5"/>
        <v>13</v>
      </c>
      <c r="DH5" s="463">
        <f t="shared" si="5"/>
        <v>9</v>
      </c>
      <c r="DI5" s="463">
        <f t="shared" si="5"/>
        <v>0</v>
      </c>
      <c r="DJ5" s="463">
        <f t="shared" si="5"/>
        <v>0</v>
      </c>
      <c r="DK5" s="463">
        <f t="shared" si="5"/>
        <v>12</v>
      </c>
      <c r="DL5" s="463">
        <f t="shared" si="5"/>
        <v>0</v>
      </c>
      <c r="DM5" s="463">
        <f t="shared" si="5"/>
        <v>11</v>
      </c>
      <c r="DN5" s="463">
        <f t="shared" si="5"/>
        <v>1</v>
      </c>
      <c r="DO5" s="463">
        <f t="shared" si="5"/>
        <v>1</v>
      </c>
      <c r="DP5" s="463">
        <f t="shared" si="5"/>
        <v>2</v>
      </c>
      <c r="DQ5" s="463">
        <f t="shared" si="5"/>
        <v>4</v>
      </c>
      <c r="DR5" s="463">
        <f t="shared" si="5"/>
        <v>0</v>
      </c>
      <c r="DS5" s="463">
        <f t="shared" si="5"/>
        <v>0</v>
      </c>
      <c r="DT5" s="463">
        <f t="shared" si="5"/>
        <v>8</v>
      </c>
      <c r="DU5" s="463">
        <f t="shared" si="5"/>
        <v>0</v>
      </c>
      <c r="DV5" s="463">
        <f t="shared" si="5"/>
        <v>23</v>
      </c>
      <c r="DW5" s="463">
        <f t="shared" si="5"/>
        <v>0</v>
      </c>
      <c r="DX5" s="463">
        <f t="shared" si="5"/>
        <v>0</v>
      </c>
      <c r="DY5" s="463">
        <f t="shared" si="5"/>
        <v>16</v>
      </c>
      <c r="DZ5" s="463">
        <f t="shared" si="5"/>
        <v>1</v>
      </c>
      <c r="EA5" s="463">
        <f t="shared" si="5"/>
        <v>72</v>
      </c>
      <c r="EB5" s="463">
        <f t="shared" ref="EB5:GM5" si="6">SUM(EB6:EB14)</f>
        <v>0</v>
      </c>
      <c r="EC5" s="463">
        <f t="shared" si="6"/>
        <v>2</v>
      </c>
      <c r="ED5" s="463">
        <f t="shared" si="6"/>
        <v>5</v>
      </c>
      <c r="EE5" s="463">
        <f t="shared" si="6"/>
        <v>2</v>
      </c>
      <c r="EF5" s="463">
        <f t="shared" si="6"/>
        <v>7</v>
      </c>
      <c r="EG5" s="463">
        <f t="shared" si="6"/>
        <v>2</v>
      </c>
      <c r="EH5" s="463">
        <f t="shared" si="6"/>
        <v>5</v>
      </c>
      <c r="EI5" s="463">
        <f t="shared" si="6"/>
        <v>1</v>
      </c>
      <c r="EJ5" s="463">
        <f t="shared" si="6"/>
        <v>0</v>
      </c>
      <c r="EK5" s="463">
        <f t="shared" si="6"/>
        <v>53</v>
      </c>
      <c r="EL5" s="463">
        <f t="shared" si="6"/>
        <v>0</v>
      </c>
      <c r="EM5" s="463">
        <f t="shared" si="6"/>
        <v>2</v>
      </c>
      <c r="EN5" s="463">
        <f t="shared" si="6"/>
        <v>1</v>
      </c>
      <c r="EO5" s="463">
        <f t="shared" si="6"/>
        <v>3</v>
      </c>
      <c r="EP5" s="463">
        <f t="shared" si="6"/>
        <v>17</v>
      </c>
      <c r="EQ5" s="463">
        <f t="shared" si="6"/>
        <v>10</v>
      </c>
      <c r="ER5" s="463">
        <f t="shared" si="6"/>
        <v>0</v>
      </c>
      <c r="ES5" s="463">
        <f t="shared" si="6"/>
        <v>5</v>
      </c>
      <c r="ET5" s="463">
        <f t="shared" si="6"/>
        <v>0</v>
      </c>
      <c r="EU5" s="463">
        <f t="shared" si="6"/>
        <v>0</v>
      </c>
      <c r="EV5" s="463">
        <f t="shared" si="6"/>
        <v>9</v>
      </c>
      <c r="EW5" s="463">
        <f t="shared" si="6"/>
        <v>283</v>
      </c>
      <c r="EX5" s="463">
        <f t="shared" si="6"/>
        <v>6</v>
      </c>
      <c r="EY5" s="463">
        <f t="shared" si="6"/>
        <v>6</v>
      </c>
      <c r="EZ5" s="463">
        <f t="shared" si="6"/>
        <v>0</v>
      </c>
      <c r="FA5" s="463">
        <f t="shared" si="6"/>
        <v>2</v>
      </c>
      <c r="FB5" s="463">
        <f t="shared" si="6"/>
        <v>25</v>
      </c>
      <c r="FC5" s="463">
        <f t="shared" si="6"/>
        <v>2</v>
      </c>
      <c r="FD5" s="463">
        <f t="shared" si="6"/>
        <v>0</v>
      </c>
      <c r="FE5" s="463">
        <f t="shared" si="6"/>
        <v>0</v>
      </c>
      <c r="FF5" s="463">
        <f t="shared" si="6"/>
        <v>6</v>
      </c>
      <c r="FG5" s="463">
        <f t="shared" si="6"/>
        <v>19</v>
      </c>
      <c r="FH5" s="463">
        <f t="shared" si="6"/>
        <v>11</v>
      </c>
      <c r="FI5" s="463">
        <f t="shared" si="6"/>
        <v>1</v>
      </c>
      <c r="FJ5" s="463">
        <f t="shared" si="6"/>
        <v>0</v>
      </c>
      <c r="FK5" s="463">
        <f t="shared" si="6"/>
        <v>2</v>
      </c>
      <c r="FL5" s="463">
        <f t="shared" si="6"/>
        <v>0</v>
      </c>
      <c r="FM5" s="463">
        <f t="shared" si="6"/>
        <v>3</v>
      </c>
      <c r="FN5" s="463">
        <f t="shared" si="6"/>
        <v>1376</v>
      </c>
      <c r="FO5" s="463">
        <f t="shared" si="6"/>
        <v>0</v>
      </c>
      <c r="FP5" s="463">
        <f t="shared" si="6"/>
        <v>0</v>
      </c>
      <c r="FQ5" s="463">
        <f t="shared" si="6"/>
        <v>58</v>
      </c>
      <c r="FR5" s="463">
        <f t="shared" si="6"/>
        <v>26</v>
      </c>
      <c r="FS5" s="463">
        <f t="shared" si="6"/>
        <v>0</v>
      </c>
      <c r="FT5" s="463">
        <f t="shared" si="6"/>
        <v>12</v>
      </c>
      <c r="FU5" s="463">
        <f t="shared" si="6"/>
        <v>0</v>
      </c>
      <c r="FV5" s="463">
        <f t="shared" si="6"/>
        <v>23</v>
      </c>
      <c r="FW5" s="463">
        <f t="shared" si="6"/>
        <v>0</v>
      </c>
      <c r="FX5" s="463">
        <f t="shared" si="6"/>
        <v>15</v>
      </c>
      <c r="FY5" s="463">
        <f t="shared" si="6"/>
        <v>2</v>
      </c>
      <c r="FZ5" s="463">
        <f t="shared" si="6"/>
        <v>479</v>
      </c>
      <c r="GA5" s="463">
        <f t="shared" si="6"/>
        <v>5</v>
      </c>
      <c r="GB5" s="463">
        <f t="shared" si="6"/>
        <v>197</v>
      </c>
      <c r="GC5" s="463">
        <f t="shared" si="6"/>
        <v>11</v>
      </c>
      <c r="GD5" s="463">
        <f t="shared" si="6"/>
        <v>212</v>
      </c>
      <c r="GE5" s="463">
        <f t="shared" si="6"/>
        <v>1</v>
      </c>
      <c r="GF5" s="463">
        <f t="shared" si="6"/>
        <v>0</v>
      </c>
      <c r="GG5" s="463">
        <f t="shared" si="6"/>
        <v>0</v>
      </c>
      <c r="GH5" s="463">
        <f t="shared" si="6"/>
        <v>0</v>
      </c>
      <c r="GI5" s="463">
        <f t="shared" si="6"/>
        <v>6</v>
      </c>
      <c r="GJ5" s="463">
        <f t="shared" si="6"/>
        <v>0</v>
      </c>
      <c r="GK5" s="463">
        <f t="shared" si="6"/>
        <v>93</v>
      </c>
      <c r="GL5" s="463">
        <f t="shared" si="6"/>
        <v>1</v>
      </c>
      <c r="GM5" s="463">
        <f t="shared" si="6"/>
        <v>0</v>
      </c>
      <c r="GN5" s="463">
        <f t="shared" ref="GN5:GQ5" si="7">SUM(GN6:GN14)</f>
        <v>2</v>
      </c>
      <c r="GO5" s="463">
        <f t="shared" si="7"/>
        <v>9</v>
      </c>
      <c r="GP5" s="463">
        <f t="shared" si="7"/>
        <v>0</v>
      </c>
      <c r="GQ5" s="463">
        <f t="shared" si="7"/>
        <v>0</v>
      </c>
      <c r="GR5" s="463">
        <f>SUM(GR6:GR14)</f>
        <v>24</v>
      </c>
      <c r="GS5" s="1"/>
    </row>
    <row r="6" spans="1:201" ht="13">
      <c r="A6" s="314" t="s">
        <v>48</v>
      </c>
      <c r="B6" s="314" t="s">
        <v>783</v>
      </c>
      <c r="C6" s="465">
        <v>8826</v>
      </c>
      <c r="D6" s="465">
        <v>5</v>
      </c>
      <c r="E6" s="465"/>
      <c r="F6" s="465"/>
      <c r="G6" s="465">
        <v>1</v>
      </c>
      <c r="H6" s="465">
        <v>1</v>
      </c>
      <c r="I6" s="465">
        <v>6</v>
      </c>
      <c r="J6" s="465">
        <v>91</v>
      </c>
      <c r="K6" s="465">
        <v>274</v>
      </c>
      <c r="L6" s="465"/>
      <c r="M6" s="465"/>
      <c r="N6" s="465">
        <v>1177</v>
      </c>
      <c r="O6" s="465">
        <v>48</v>
      </c>
      <c r="P6" s="465">
        <v>9</v>
      </c>
      <c r="Q6" s="465"/>
      <c r="R6" s="465"/>
      <c r="S6" s="465"/>
      <c r="T6" s="465">
        <v>2</v>
      </c>
      <c r="U6" s="465">
        <v>29</v>
      </c>
      <c r="V6" s="465">
        <v>163</v>
      </c>
      <c r="W6" s="465">
        <v>51</v>
      </c>
      <c r="X6" s="465">
        <v>178</v>
      </c>
      <c r="Y6" s="465">
        <v>1527</v>
      </c>
      <c r="Z6" s="465">
        <v>7</v>
      </c>
      <c r="AA6" s="465">
        <v>1749</v>
      </c>
      <c r="AB6" s="465"/>
      <c r="AC6" s="465">
        <v>33</v>
      </c>
      <c r="AD6" s="465">
        <v>1</v>
      </c>
      <c r="AE6" s="465">
        <v>48</v>
      </c>
      <c r="AF6" s="465"/>
      <c r="AG6" s="465">
        <v>421</v>
      </c>
      <c r="AH6" s="465"/>
      <c r="AI6" s="465"/>
      <c r="AJ6" s="465">
        <v>1501</v>
      </c>
      <c r="AK6" s="465">
        <v>23</v>
      </c>
      <c r="AL6" s="465">
        <v>260</v>
      </c>
      <c r="AM6" s="465"/>
      <c r="AN6" s="465">
        <v>7</v>
      </c>
      <c r="AO6" s="465">
        <v>2</v>
      </c>
      <c r="AP6" s="465">
        <v>3</v>
      </c>
      <c r="AQ6" s="465">
        <v>4</v>
      </c>
      <c r="AR6" s="465">
        <v>1</v>
      </c>
      <c r="AS6" s="465">
        <v>6</v>
      </c>
      <c r="AT6" s="465"/>
      <c r="AU6" s="465"/>
      <c r="AV6" s="465"/>
      <c r="AW6" s="465"/>
      <c r="AX6" s="465">
        <v>15</v>
      </c>
      <c r="AY6" s="465">
        <v>32</v>
      </c>
      <c r="AZ6" s="465">
        <v>10</v>
      </c>
      <c r="BA6" s="465">
        <v>64</v>
      </c>
      <c r="BB6" s="465"/>
      <c r="BC6" s="465">
        <v>4</v>
      </c>
      <c r="BD6" s="465">
        <v>5</v>
      </c>
      <c r="BE6" s="465">
        <v>2</v>
      </c>
      <c r="BF6" s="465"/>
      <c r="BG6" s="465"/>
      <c r="BH6" s="465">
        <v>19</v>
      </c>
      <c r="BI6" s="465"/>
      <c r="BJ6" s="465"/>
      <c r="BK6" s="465"/>
      <c r="BL6" s="465"/>
      <c r="BM6" s="465">
        <v>8</v>
      </c>
      <c r="BN6" s="465">
        <v>2</v>
      </c>
      <c r="BO6" s="465">
        <v>14</v>
      </c>
      <c r="BP6" s="465">
        <v>3</v>
      </c>
      <c r="BQ6" s="465"/>
      <c r="BR6" s="465"/>
      <c r="BS6" s="465"/>
      <c r="BT6" s="465"/>
      <c r="BU6" s="465">
        <v>6</v>
      </c>
      <c r="BV6" s="465">
        <v>5</v>
      </c>
      <c r="BW6" s="465">
        <v>61</v>
      </c>
      <c r="BX6" s="465"/>
      <c r="BY6" s="465">
        <v>1</v>
      </c>
      <c r="BZ6" s="465"/>
      <c r="CA6" s="465">
        <v>8</v>
      </c>
      <c r="CB6" s="465">
        <v>71</v>
      </c>
      <c r="CC6" s="465">
        <v>2</v>
      </c>
      <c r="CD6" s="465">
        <v>2</v>
      </c>
      <c r="CE6" s="465">
        <v>11</v>
      </c>
      <c r="CF6" s="465">
        <v>4</v>
      </c>
      <c r="CG6" s="465"/>
      <c r="CH6" s="465">
        <v>2</v>
      </c>
      <c r="CI6" s="465"/>
      <c r="CJ6" s="465"/>
      <c r="CK6" s="465"/>
      <c r="CL6" s="465"/>
      <c r="CM6" s="465"/>
      <c r="CN6" s="465">
        <v>1</v>
      </c>
      <c r="CO6" s="465"/>
      <c r="CP6" s="465">
        <v>10</v>
      </c>
      <c r="CQ6" s="465">
        <v>1</v>
      </c>
      <c r="CR6" s="465">
        <v>48</v>
      </c>
      <c r="CS6" s="465">
        <v>3</v>
      </c>
      <c r="CT6" s="465"/>
      <c r="CU6" s="465">
        <v>1</v>
      </c>
      <c r="CV6" s="465">
        <v>2</v>
      </c>
      <c r="CW6" s="465"/>
      <c r="CX6" s="465"/>
      <c r="CY6" s="465"/>
      <c r="CZ6" s="465">
        <v>2</v>
      </c>
      <c r="DA6" s="465"/>
      <c r="DB6" s="465"/>
      <c r="DC6" s="465"/>
      <c r="DD6" s="465"/>
      <c r="DE6" s="465"/>
      <c r="DF6" s="465"/>
      <c r="DG6" s="465"/>
      <c r="DH6" s="465"/>
      <c r="DI6" s="465"/>
      <c r="DJ6" s="465"/>
      <c r="DK6" s="465">
        <v>4</v>
      </c>
      <c r="DL6" s="465"/>
      <c r="DM6" s="465">
        <v>4</v>
      </c>
      <c r="DN6" s="465"/>
      <c r="DO6" s="465"/>
      <c r="DP6" s="465"/>
      <c r="DQ6" s="465">
        <v>2</v>
      </c>
      <c r="DR6" s="465"/>
      <c r="DS6" s="465"/>
      <c r="DT6" s="465"/>
      <c r="DU6" s="465"/>
      <c r="DV6" s="465"/>
      <c r="DW6" s="465"/>
      <c r="DX6" s="465"/>
      <c r="DY6" s="465">
        <v>3</v>
      </c>
      <c r="DZ6" s="465"/>
      <c r="EA6" s="465">
        <v>6</v>
      </c>
      <c r="EB6" s="465"/>
      <c r="EC6" s="465"/>
      <c r="ED6" s="465">
        <v>2</v>
      </c>
      <c r="EE6" s="465"/>
      <c r="EF6" s="465"/>
      <c r="EG6" s="465">
        <v>1</v>
      </c>
      <c r="EH6" s="465">
        <v>4</v>
      </c>
      <c r="EI6" s="465"/>
      <c r="EJ6" s="465"/>
      <c r="EK6" s="465">
        <v>8</v>
      </c>
      <c r="EL6" s="465"/>
      <c r="EM6" s="465"/>
      <c r="EN6" s="465"/>
      <c r="EO6" s="465"/>
      <c r="EP6" s="465"/>
      <c r="EQ6" s="465"/>
      <c r="ER6" s="465"/>
      <c r="ES6" s="465"/>
      <c r="ET6" s="465"/>
      <c r="EU6" s="465"/>
      <c r="EV6" s="465">
        <v>1</v>
      </c>
      <c r="EW6" s="465">
        <v>72</v>
      </c>
      <c r="EX6" s="465">
        <v>2</v>
      </c>
      <c r="EY6" s="465">
        <v>1</v>
      </c>
      <c r="EZ6" s="465"/>
      <c r="FA6" s="465">
        <v>1</v>
      </c>
      <c r="FB6" s="465">
        <v>1</v>
      </c>
      <c r="FC6" s="465"/>
      <c r="FD6" s="465"/>
      <c r="FE6" s="465"/>
      <c r="FF6" s="465"/>
      <c r="FG6" s="465">
        <v>2</v>
      </c>
      <c r="FH6" s="465">
        <v>1</v>
      </c>
      <c r="FI6" s="465"/>
      <c r="FJ6" s="465"/>
      <c r="FK6" s="465">
        <v>2</v>
      </c>
      <c r="FL6" s="465"/>
      <c r="FM6" s="465"/>
      <c r="FN6" s="465">
        <v>314</v>
      </c>
      <c r="FO6" s="465"/>
      <c r="FP6" s="465"/>
      <c r="FQ6" s="465">
        <v>6</v>
      </c>
      <c r="FR6" s="465">
        <v>11</v>
      </c>
      <c r="FS6" s="465"/>
      <c r="FT6" s="465">
        <v>9</v>
      </c>
      <c r="FU6" s="465"/>
      <c r="FV6" s="465">
        <v>8</v>
      </c>
      <c r="FW6" s="465"/>
      <c r="FX6" s="465">
        <v>6</v>
      </c>
      <c r="FY6" s="465">
        <v>2</v>
      </c>
      <c r="FZ6" s="465">
        <v>126</v>
      </c>
      <c r="GA6" s="465">
        <v>2</v>
      </c>
      <c r="GB6" s="465">
        <v>83</v>
      </c>
      <c r="GC6" s="465">
        <v>4</v>
      </c>
      <c r="GD6" s="465">
        <v>44</v>
      </c>
      <c r="GE6" s="465"/>
      <c r="GF6" s="465"/>
      <c r="GG6" s="465"/>
      <c r="GH6" s="465"/>
      <c r="GI6" s="465">
        <v>1</v>
      </c>
      <c r="GJ6" s="465"/>
      <c r="GK6" s="465">
        <v>39</v>
      </c>
      <c r="GL6" s="465"/>
      <c r="GM6" s="465"/>
      <c r="GN6" s="465"/>
      <c r="GO6" s="465">
        <v>4</v>
      </c>
      <c r="GP6" s="465"/>
      <c r="GQ6" s="465"/>
      <c r="GR6" s="465">
        <v>3</v>
      </c>
      <c r="GS6" s="1"/>
    </row>
    <row r="7" spans="1:201" ht="13">
      <c r="A7" s="1" t="s">
        <v>49</v>
      </c>
      <c r="B7" s="1" t="s">
        <v>784</v>
      </c>
      <c r="C7" s="466">
        <v>5392</v>
      </c>
      <c r="D7" s="466">
        <v>5</v>
      </c>
      <c r="E7" s="466"/>
      <c r="F7" s="466"/>
      <c r="G7" s="466"/>
      <c r="H7" s="466">
        <v>1</v>
      </c>
      <c r="I7" s="466">
        <v>7</v>
      </c>
      <c r="J7" s="466">
        <v>121</v>
      </c>
      <c r="K7" s="466">
        <v>144</v>
      </c>
      <c r="L7" s="466"/>
      <c r="M7" s="466"/>
      <c r="N7" s="466">
        <v>1238</v>
      </c>
      <c r="O7" s="466">
        <v>44</v>
      </c>
      <c r="P7" s="466">
        <v>1</v>
      </c>
      <c r="Q7" s="466"/>
      <c r="R7" s="466">
        <v>1</v>
      </c>
      <c r="S7" s="466"/>
      <c r="T7" s="466">
        <v>5</v>
      </c>
      <c r="U7" s="466">
        <v>15</v>
      </c>
      <c r="V7" s="466">
        <v>124</v>
      </c>
      <c r="W7" s="466">
        <v>36</v>
      </c>
      <c r="X7" s="466">
        <v>152</v>
      </c>
      <c r="Y7" s="466">
        <v>1318</v>
      </c>
      <c r="Z7" s="466">
        <v>4</v>
      </c>
      <c r="AA7" s="466">
        <v>503</v>
      </c>
      <c r="AB7" s="466"/>
      <c r="AC7" s="466">
        <v>17</v>
      </c>
      <c r="AD7" s="466"/>
      <c r="AE7" s="466">
        <v>108</v>
      </c>
      <c r="AF7" s="466"/>
      <c r="AG7" s="466">
        <v>125</v>
      </c>
      <c r="AH7" s="466"/>
      <c r="AI7" s="466"/>
      <c r="AJ7" s="466">
        <v>473</v>
      </c>
      <c r="AK7" s="466">
        <v>40</v>
      </c>
      <c r="AL7" s="466">
        <v>160</v>
      </c>
      <c r="AM7" s="466"/>
      <c r="AN7" s="466">
        <v>29</v>
      </c>
      <c r="AO7" s="466"/>
      <c r="AP7" s="466">
        <v>9</v>
      </c>
      <c r="AQ7" s="466">
        <v>2</v>
      </c>
      <c r="AR7" s="466"/>
      <c r="AS7" s="466">
        <v>7</v>
      </c>
      <c r="AT7" s="466"/>
      <c r="AU7" s="466"/>
      <c r="AV7" s="466"/>
      <c r="AW7" s="466"/>
      <c r="AX7" s="466">
        <v>19</v>
      </c>
      <c r="AY7" s="466">
        <v>8</v>
      </c>
      <c r="AZ7" s="466">
        <v>10</v>
      </c>
      <c r="BA7" s="466">
        <v>62</v>
      </c>
      <c r="BB7" s="466">
        <v>2</v>
      </c>
      <c r="BC7" s="466">
        <v>6</v>
      </c>
      <c r="BD7" s="466">
        <v>7</v>
      </c>
      <c r="BE7" s="466"/>
      <c r="BF7" s="466"/>
      <c r="BG7" s="466">
        <v>1</v>
      </c>
      <c r="BH7" s="466"/>
      <c r="BI7" s="466"/>
      <c r="BJ7" s="466"/>
      <c r="BK7" s="466"/>
      <c r="BL7" s="466"/>
      <c r="BM7" s="466">
        <v>2</v>
      </c>
      <c r="BN7" s="466">
        <v>4</v>
      </c>
      <c r="BO7" s="466">
        <v>9</v>
      </c>
      <c r="BP7" s="466">
        <v>2</v>
      </c>
      <c r="BQ7" s="466">
        <v>1</v>
      </c>
      <c r="BR7" s="466"/>
      <c r="BS7" s="466"/>
      <c r="BT7" s="466"/>
      <c r="BU7" s="466">
        <v>3</v>
      </c>
      <c r="BV7" s="466">
        <v>2</v>
      </c>
      <c r="BW7" s="466">
        <v>32</v>
      </c>
      <c r="BX7" s="466"/>
      <c r="BY7" s="466">
        <v>3</v>
      </c>
      <c r="BZ7" s="466">
        <v>3</v>
      </c>
      <c r="CA7" s="466">
        <v>8</v>
      </c>
      <c r="CB7" s="466">
        <v>42</v>
      </c>
      <c r="CC7" s="466">
        <v>3</v>
      </c>
      <c r="CD7" s="466">
        <v>1</v>
      </c>
      <c r="CE7" s="466">
        <v>10</v>
      </c>
      <c r="CF7" s="466">
        <v>6</v>
      </c>
      <c r="CG7" s="466"/>
      <c r="CH7" s="466">
        <v>1</v>
      </c>
      <c r="CI7" s="466"/>
      <c r="CJ7" s="466"/>
      <c r="CK7" s="466"/>
      <c r="CL7" s="466"/>
      <c r="CM7" s="466"/>
      <c r="CN7" s="466"/>
      <c r="CO7" s="466"/>
      <c r="CP7" s="466">
        <v>1</v>
      </c>
      <c r="CQ7" s="466"/>
      <c r="CR7" s="466">
        <v>9</v>
      </c>
      <c r="CS7" s="466">
        <v>5</v>
      </c>
      <c r="CT7" s="466">
        <v>1</v>
      </c>
      <c r="CU7" s="466"/>
      <c r="CV7" s="466">
        <v>11</v>
      </c>
      <c r="CW7" s="466"/>
      <c r="CX7" s="466"/>
      <c r="CY7" s="466"/>
      <c r="CZ7" s="466">
        <v>7</v>
      </c>
      <c r="DA7" s="466"/>
      <c r="DB7" s="466"/>
      <c r="DC7" s="466">
        <v>4</v>
      </c>
      <c r="DD7" s="466"/>
      <c r="DE7" s="466"/>
      <c r="DF7" s="466"/>
      <c r="DG7" s="466">
        <v>1</v>
      </c>
      <c r="DH7" s="466"/>
      <c r="DI7" s="466"/>
      <c r="DJ7" s="466"/>
      <c r="DK7" s="466"/>
      <c r="DL7" s="466"/>
      <c r="DM7" s="466"/>
      <c r="DN7" s="466"/>
      <c r="DO7" s="466"/>
      <c r="DP7" s="466">
        <v>2</v>
      </c>
      <c r="DQ7" s="466"/>
      <c r="DR7" s="466"/>
      <c r="DS7" s="466"/>
      <c r="DT7" s="466">
        <v>1</v>
      </c>
      <c r="DU7" s="466"/>
      <c r="DV7" s="466">
        <v>1</v>
      </c>
      <c r="DW7" s="466"/>
      <c r="DX7" s="466"/>
      <c r="DY7" s="466">
        <v>2</v>
      </c>
      <c r="DZ7" s="466"/>
      <c r="EA7" s="466">
        <v>15</v>
      </c>
      <c r="EB7" s="466"/>
      <c r="EC7" s="466"/>
      <c r="ED7" s="466">
        <v>2</v>
      </c>
      <c r="EE7" s="466">
        <v>1</v>
      </c>
      <c r="EF7" s="466">
        <v>1</v>
      </c>
      <c r="EG7" s="466"/>
      <c r="EH7" s="466"/>
      <c r="EI7" s="466"/>
      <c r="EJ7" s="466"/>
      <c r="EK7" s="466">
        <v>2</v>
      </c>
      <c r="EL7" s="466"/>
      <c r="EM7" s="466">
        <v>1</v>
      </c>
      <c r="EN7" s="466">
        <v>1</v>
      </c>
      <c r="EO7" s="466"/>
      <c r="EP7" s="466">
        <v>2</v>
      </c>
      <c r="EQ7" s="466"/>
      <c r="ER7" s="466"/>
      <c r="ES7" s="466"/>
      <c r="ET7" s="466"/>
      <c r="EU7" s="466"/>
      <c r="EV7" s="466">
        <v>2</v>
      </c>
      <c r="EW7" s="466">
        <v>33</v>
      </c>
      <c r="EX7" s="466">
        <v>3</v>
      </c>
      <c r="EY7" s="466"/>
      <c r="EZ7" s="466"/>
      <c r="FA7" s="466"/>
      <c r="FB7" s="466"/>
      <c r="FC7" s="466"/>
      <c r="FD7" s="466"/>
      <c r="FE7" s="466"/>
      <c r="FF7" s="466"/>
      <c r="FG7" s="466">
        <v>4</v>
      </c>
      <c r="FH7" s="466"/>
      <c r="FI7" s="466"/>
      <c r="FJ7" s="466"/>
      <c r="FK7" s="466"/>
      <c r="FL7" s="466"/>
      <c r="FM7" s="466"/>
      <c r="FN7" s="466">
        <v>251</v>
      </c>
      <c r="FO7" s="466"/>
      <c r="FP7" s="466"/>
      <c r="FQ7" s="466">
        <v>8</v>
      </c>
      <c r="FR7" s="466">
        <v>4</v>
      </c>
      <c r="FS7" s="466"/>
      <c r="FT7" s="466">
        <v>1</v>
      </c>
      <c r="FU7" s="466"/>
      <c r="FV7" s="466">
        <v>4</v>
      </c>
      <c r="FW7" s="466"/>
      <c r="FX7" s="466"/>
      <c r="FY7" s="466"/>
      <c r="FZ7" s="466">
        <v>32</v>
      </c>
      <c r="GA7" s="466"/>
      <c r="GB7" s="466">
        <v>11</v>
      </c>
      <c r="GC7" s="466">
        <v>1</v>
      </c>
      <c r="GD7" s="466">
        <v>20</v>
      </c>
      <c r="GE7" s="466"/>
      <c r="GF7" s="466"/>
      <c r="GG7" s="466"/>
      <c r="GH7" s="466"/>
      <c r="GI7" s="466">
        <v>5</v>
      </c>
      <c r="GJ7" s="466"/>
      <c r="GK7" s="466">
        <v>5</v>
      </c>
      <c r="GL7" s="466"/>
      <c r="GM7" s="466"/>
      <c r="GN7" s="466"/>
      <c r="GO7" s="466"/>
      <c r="GP7" s="466"/>
      <c r="GQ7" s="466"/>
      <c r="GR7" s="466">
        <v>2</v>
      </c>
      <c r="GS7" s="1"/>
    </row>
    <row r="8" spans="1:201" ht="13">
      <c r="A8" s="1" t="s">
        <v>50</v>
      </c>
      <c r="B8" s="1" t="s">
        <v>785</v>
      </c>
      <c r="C8" s="466">
        <v>8768</v>
      </c>
      <c r="D8" s="466">
        <v>3</v>
      </c>
      <c r="E8" s="466"/>
      <c r="F8" s="466">
        <v>2</v>
      </c>
      <c r="G8" s="466"/>
      <c r="H8" s="466"/>
      <c r="I8" s="466">
        <v>2</v>
      </c>
      <c r="J8" s="466">
        <v>61</v>
      </c>
      <c r="K8" s="466">
        <v>134</v>
      </c>
      <c r="L8" s="466">
        <v>1</v>
      </c>
      <c r="M8" s="466"/>
      <c r="N8" s="466">
        <v>1195</v>
      </c>
      <c r="O8" s="466">
        <v>63</v>
      </c>
      <c r="P8" s="466">
        <v>4</v>
      </c>
      <c r="Q8" s="466"/>
      <c r="R8" s="466"/>
      <c r="S8" s="466"/>
      <c r="T8" s="466">
        <v>3</v>
      </c>
      <c r="U8" s="466">
        <v>1</v>
      </c>
      <c r="V8" s="466">
        <v>107</v>
      </c>
      <c r="W8" s="466">
        <v>49</v>
      </c>
      <c r="X8" s="466">
        <v>116</v>
      </c>
      <c r="Y8" s="466">
        <v>2216</v>
      </c>
      <c r="Z8" s="466">
        <v>4</v>
      </c>
      <c r="AA8" s="466">
        <v>1248</v>
      </c>
      <c r="AB8" s="466"/>
      <c r="AC8" s="466">
        <v>11</v>
      </c>
      <c r="AD8" s="466"/>
      <c r="AE8" s="466">
        <v>389</v>
      </c>
      <c r="AF8" s="466"/>
      <c r="AG8" s="466">
        <v>139</v>
      </c>
      <c r="AH8" s="466">
        <v>6</v>
      </c>
      <c r="AI8" s="466"/>
      <c r="AJ8" s="466">
        <v>1938</v>
      </c>
      <c r="AK8" s="466">
        <v>9</v>
      </c>
      <c r="AL8" s="466">
        <v>713</v>
      </c>
      <c r="AM8" s="466"/>
      <c r="AN8" s="466">
        <v>32</v>
      </c>
      <c r="AO8" s="466"/>
      <c r="AP8" s="466"/>
      <c r="AQ8" s="466"/>
      <c r="AR8" s="466"/>
      <c r="AS8" s="466">
        <v>1</v>
      </c>
      <c r="AT8" s="466"/>
      <c r="AU8" s="466"/>
      <c r="AV8" s="466"/>
      <c r="AW8" s="466"/>
      <c r="AX8" s="466">
        <v>10</v>
      </c>
      <c r="AY8" s="466">
        <v>7</v>
      </c>
      <c r="AZ8" s="466">
        <v>22</v>
      </c>
      <c r="BA8" s="466">
        <v>24</v>
      </c>
      <c r="BB8" s="466"/>
      <c r="BC8" s="466">
        <v>1</v>
      </c>
      <c r="BD8" s="466">
        <v>3</v>
      </c>
      <c r="BE8" s="466"/>
      <c r="BF8" s="466"/>
      <c r="BG8" s="466">
        <v>3</v>
      </c>
      <c r="BH8" s="466"/>
      <c r="BI8" s="466"/>
      <c r="BJ8" s="466"/>
      <c r="BK8" s="466"/>
      <c r="BL8" s="466"/>
      <c r="BM8" s="466">
        <v>3</v>
      </c>
      <c r="BN8" s="466"/>
      <c r="BO8" s="466">
        <v>9</v>
      </c>
      <c r="BP8" s="466">
        <v>1</v>
      </c>
      <c r="BQ8" s="466"/>
      <c r="BR8" s="466">
        <v>1</v>
      </c>
      <c r="BS8" s="466"/>
      <c r="BT8" s="466">
        <v>4</v>
      </c>
      <c r="BU8" s="466"/>
      <c r="BV8" s="466">
        <v>2</v>
      </c>
      <c r="BW8" s="466">
        <v>6</v>
      </c>
      <c r="BX8" s="466"/>
      <c r="BY8" s="466">
        <v>3</v>
      </c>
      <c r="BZ8" s="466"/>
      <c r="CA8" s="466"/>
      <c r="CB8" s="466">
        <v>21</v>
      </c>
      <c r="CC8" s="466">
        <v>3</v>
      </c>
      <c r="CD8" s="466"/>
      <c r="CE8" s="466"/>
      <c r="CF8" s="466">
        <v>2</v>
      </c>
      <c r="CG8" s="466"/>
      <c r="CH8" s="466"/>
      <c r="CI8" s="466">
        <v>1</v>
      </c>
      <c r="CJ8" s="466"/>
      <c r="CK8" s="466"/>
      <c r="CL8" s="466"/>
      <c r="CM8" s="466">
        <v>1</v>
      </c>
      <c r="CN8" s="466"/>
      <c r="CO8" s="466"/>
      <c r="CP8" s="466">
        <v>1</v>
      </c>
      <c r="CQ8" s="466"/>
      <c r="CR8" s="466">
        <v>22</v>
      </c>
      <c r="CS8" s="466"/>
      <c r="CT8" s="466"/>
      <c r="CU8" s="466">
        <v>3</v>
      </c>
      <c r="CV8" s="466">
        <v>13</v>
      </c>
      <c r="CW8" s="466"/>
      <c r="CX8" s="466">
        <v>1</v>
      </c>
      <c r="CY8" s="466"/>
      <c r="CZ8" s="466"/>
      <c r="DA8" s="466"/>
      <c r="DB8" s="466"/>
      <c r="DC8" s="466">
        <v>9</v>
      </c>
      <c r="DD8" s="466"/>
      <c r="DE8" s="466"/>
      <c r="DF8" s="466"/>
      <c r="DG8" s="466"/>
      <c r="DH8" s="466"/>
      <c r="DI8" s="466"/>
      <c r="DJ8" s="466"/>
      <c r="DK8" s="466"/>
      <c r="DL8" s="466"/>
      <c r="DM8" s="466">
        <v>2</v>
      </c>
      <c r="DN8" s="466"/>
      <c r="DO8" s="466"/>
      <c r="DP8" s="466"/>
      <c r="DQ8" s="466"/>
      <c r="DR8" s="466"/>
      <c r="DS8" s="466"/>
      <c r="DT8" s="466"/>
      <c r="DU8" s="466"/>
      <c r="DV8" s="466"/>
      <c r="DW8" s="466"/>
      <c r="DX8" s="466"/>
      <c r="DY8" s="466">
        <v>1</v>
      </c>
      <c r="DZ8" s="466"/>
      <c r="EA8" s="466">
        <v>2</v>
      </c>
      <c r="EB8" s="466"/>
      <c r="EC8" s="466"/>
      <c r="ED8" s="466"/>
      <c r="EE8" s="466"/>
      <c r="EF8" s="466"/>
      <c r="EG8" s="466"/>
      <c r="EH8" s="466"/>
      <c r="EI8" s="466"/>
      <c r="EJ8" s="466"/>
      <c r="EK8" s="466">
        <v>2</v>
      </c>
      <c r="EL8" s="466"/>
      <c r="EM8" s="466"/>
      <c r="EN8" s="466"/>
      <c r="EO8" s="466">
        <v>1</v>
      </c>
      <c r="EP8" s="466"/>
      <c r="EQ8" s="466"/>
      <c r="ER8" s="466"/>
      <c r="ES8" s="466"/>
      <c r="ET8" s="466"/>
      <c r="EU8" s="466"/>
      <c r="EV8" s="466">
        <v>3</v>
      </c>
      <c r="EW8" s="466">
        <v>8</v>
      </c>
      <c r="EX8" s="466"/>
      <c r="EY8" s="466"/>
      <c r="EZ8" s="466"/>
      <c r="FA8" s="466"/>
      <c r="FB8" s="466">
        <v>2</v>
      </c>
      <c r="FC8" s="466"/>
      <c r="FD8" s="466"/>
      <c r="FE8" s="466"/>
      <c r="FF8" s="466"/>
      <c r="FG8" s="466"/>
      <c r="FH8" s="466"/>
      <c r="FI8" s="466"/>
      <c r="FJ8" s="466"/>
      <c r="FK8" s="466"/>
      <c r="FL8" s="466"/>
      <c r="FM8" s="466"/>
      <c r="FN8" s="466">
        <v>61</v>
      </c>
      <c r="FO8" s="466"/>
      <c r="FP8" s="466"/>
      <c r="FQ8" s="466">
        <v>8</v>
      </c>
      <c r="FR8" s="466">
        <v>1</v>
      </c>
      <c r="FS8" s="466"/>
      <c r="FT8" s="466">
        <v>1</v>
      </c>
      <c r="FU8" s="466"/>
      <c r="FV8" s="466">
        <v>1</v>
      </c>
      <c r="FW8" s="466"/>
      <c r="FX8" s="466"/>
      <c r="FY8" s="466"/>
      <c r="FZ8" s="466">
        <v>17</v>
      </c>
      <c r="GA8" s="466"/>
      <c r="GB8" s="466">
        <v>18</v>
      </c>
      <c r="GC8" s="466"/>
      <c r="GD8" s="466">
        <v>12</v>
      </c>
      <c r="GE8" s="466"/>
      <c r="GF8" s="466"/>
      <c r="GG8" s="466"/>
      <c r="GH8" s="466"/>
      <c r="GI8" s="466"/>
      <c r="GJ8" s="466"/>
      <c r="GK8" s="466"/>
      <c r="GL8" s="466"/>
      <c r="GM8" s="466"/>
      <c r="GN8" s="466"/>
      <c r="GO8" s="466">
        <v>4</v>
      </c>
      <c r="GP8" s="466"/>
      <c r="GQ8" s="466"/>
      <c r="GR8" s="466">
        <v>1</v>
      </c>
      <c r="GS8" s="1"/>
    </row>
    <row r="9" spans="1:201" ht="13">
      <c r="A9" s="1" t="s">
        <v>51</v>
      </c>
      <c r="B9" s="1" t="s">
        <v>786</v>
      </c>
      <c r="C9" s="466">
        <v>8685</v>
      </c>
      <c r="D9" s="466"/>
      <c r="E9" s="466"/>
      <c r="F9" s="466"/>
      <c r="G9" s="466">
        <v>1</v>
      </c>
      <c r="H9" s="466">
        <v>2</v>
      </c>
      <c r="I9" s="466">
        <v>3</v>
      </c>
      <c r="J9" s="466">
        <v>67</v>
      </c>
      <c r="K9" s="466">
        <v>182</v>
      </c>
      <c r="L9" s="466"/>
      <c r="M9" s="466"/>
      <c r="N9" s="466">
        <v>3417</v>
      </c>
      <c r="O9" s="466">
        <v>172</v>
      </c>
      <c r="P9" s="466">
        <v>11</v>
      </c>
      <c r="Q9" s="466"/>
      <c r="R9" s="466"/>
      <c r="S9" s="466"/>
      <c r="T9" s="466">
        <v>2</v>
      </c>
      <c r="U9" s="466">
        <v>6</v>
      </c>
      <c r="V9" s="466">
        <v>81</v>
      </c>
      <c r="W9" s="466">
        <v>26</v>
      </c>
      <c r="X9" s="466">
        <v>68</v>
      </c>
      <c r="Y9" s="466">
        <v>1070</v>
      </c>
      <c r="Z9" s="466">
        <v>6</v>
      </c>
      <c r="AA9" s="466">
        <v>782</v>
      </c>
      <c r="AB9" s="466"/>
      <c r="AC9" s="466">
        <v>42</v>
      </c>
      <c r="AD9" s="466"/>
      <c r="AE9" s="466">
        <v>211</v>
      </c>
      <c r="AF9" s="466"/>
      <c r="AG9" s="466">
        <v>130</v>
      </c>
      <c r="AH9" s="466"/>
      <c r="AI9" s="466"/>
      <c r="AJ9" s="466">
        <v>1775</v>
      </c>
      <c r="AK9" s="466">
        <v>2</v>
      </c>
      <c r="AL9" s="466">
        <v>392</v>
      </c>
      <c r="AM9" s="466"/>
      <c r="AN9" s="466">
        <v>16</v>
      </c>
      <c r="AO9" s="466">
        <v>1</v>
      </c>
      <c r="AP9" s="466"/>
      <c r="AQ9" s="466"/>
      <c r="AR9" s="466"/>
      <c r="AS9" s="466">
        <v>1</v>
      </c>
      <c r="AT9" s="466"/>
      <c r="AU9" s="466"/>
      <c r="AV9" s="466"/>
      <c r="AW9" s="466"/>
      <c r="AX9" s="466">
        <v>6</v>
      </c>
      <c r="AY9" s="466">
        <v>4</v>
      </c>
      <c r="AZ9" s="466">
        <v>4</v>
      </c>
      <c r="BA9" s="466">
        <v>11</v>
      </c>
      <c r="BB9" s="466"/>
      <c r="BC9" s="466">
        <v>1</v>
      </c>
      <c r="BD9" s="466"/>
      <c r="BE9" s="466">
        <v>3</v>
      </c>
      <c r="BF9" s="466"/>
      <c r="BG9" s="466"/>
      <c r="BH9" s="466"/>
      <c r="BI9" s="466"/>
      <c r="BJ9" s="466"/>
      <c r="BK9" s="466"/>
      <c r="BL9" s="466"/>
      <c r="BM9" s="466">
        <v>1</v>
      </c>
      <c r="BN9" s="466">
        <v>1</v>
      </c>
      <c r="BO9" s="466">
        <v>5</v>
      </c>
      <c r="BP9" s="466"/>
      <c r="BQ9" s="466"/>
      <c r="BR9" s="466"/>
      <c r="BS9" s="466"/>
      <c r="BT9" s="466">
        <v>22</v>
      </c>
      <c r="BU9" s="466"/>
      <c r="BV9" s="466">
        <v>2</v>
      </c>
      <c r="BW9" s="466">
        <v>4</v>
      </c>
      <c r="BX9" s="466"/>
      <c r="BY9" s="466">
        <v>1</v>
      </c>
      <c r="BZ9" s="466"/>
      <c r="CA9" s="466">
        <v>1</v>
      </c>
      <c r="CB9" s="466">
        <v>6</v>
      </c>
      <c r="CC9" s="466"/>
      <c r="CD9" s="466"/>
      <c r="CE9" s="466">
        <v>1</v>
      </c>
      <c r="CF9" s="466"/>
      <c r="CG9" s="466"/>
      <c r="CH9" s="466">
        <v>1</v>
      </c>
      <c r="CI9" s="466"/>
      <c r="CJ9" s="466"/>
      <c r="CK9" s="466"/>
      <c r="CL9" s="466"/>
      <c r="CM9" s="466"/>
      <c r="CN9" s="466"/>
      <c r="CO9" s="466"/>
      <c r="CP9" s="466">
        <v>1</v>
      </c>
      <c r="CQ9" s="466"/>
      <c r="CR9" s="466">
        <v>13</v>
      </c>
      <c r="CS9" s="466"/>
      <c r="CT9" s="466"/>
      <c r="CU9" s="466"/>
      <c r="CV9" s="466"/>
      <c r="CW9" s="466"/>
      <c r="CX9" s="466"/>
      <c r="CY9" s="466"/>
      <c r="CZ9" s="466">
        <v>1</v>
      </c>
      <c r="DA9" s="466"/>
      <c r="DB9" s="466"/>
      <c r="DC9" s="466">
        <v>1</v>
      </c>
      <c r="DD9" s="466"/>
      <c r="DE9" s="466"/>
      <c r="DF9" s="466"/>
      <c r="DG9" s="466"/>
      <c r="DH9" s="466"/>
      <c r="DI9" s="466"/>
      <c r="DJ9" s="466"/>
      <c r="DK9" s="466"/>
      <c r="DL9" s="466"/>
      <c r="DM9" s="466"/>
      <c r="DN9" s="466"/>
      <c r="DO9" s="466"/>
      <c r="DP9" s="466"/>
      <c r="DQ9" s="466"/>
      <c r="DR9" s="466"/>
      <c r="DS9" s="466"/>
      <c r="DT9" s="466"/>
      <c r="DU9" s="466"/>
      <c r="DV9" s="466">
        <v>2</v>
      </c>
      <c r="DW9" s="466"/>
      <c r="DX9" s="466"/>
      <c r="DY9" s="466"/>
      <c r="DZ9" s="466">
        <v>1</v>
      </c>
      <c r="EA9" s="466">
        <v>1</v>
      </c>
      <c r="EB9" s="466"/>
      <c r="EC9" s="466"/>
      <c r="ED9" s="466"/>
      <c r="EE9" s="466"/>
      <c r="EF9" s="466"/>
      <c r="EG9" s="466"/>
      <c r="EH9" s="466"/>
      <c r="EI9" s="466"/>
      <c r="EJ9" s="466"/>
      <c r="EK9" s="466">
        <v>2</v>
      </c>
      <c r="EL9" s="466"/>
      <c r="EM9" s="466"/>
      <c r="EN9" s="466"/>
      <c r="EO9" s="466"/>
      <c r="EP9" s="466">
        <v>2</v>
      </c>
      <c r="EQ9" s="466"/>
      <c r="ER9" s="466"/>
      <c r="ES9" s="466"/>
      <c r="ET9" s="466"/>
      <c r="EU9" s="466"/>
      <c r="EV9" s="466"/>
      <c r="EW9" s="466">
        <v>10</v>
      </c>
      <c r="EX9" s="466"/>
      <c r="EY9" s="466"/>
      <c r="EZ9" s="466"/>
      <c r="FA9" s="466"/>
      <c r="FB9" s="466"/>
      <c r="FC9" s="466"/>
      <c r="FD9" s="466"/>
      <c r="FE9" s="466"/>
      <c r="FF9" s="466"/>
      <c r="FG9" s="466"/>
      <c r="FH9" s="466"/>
      <c r="FI9" s="466"/>
      <c r="FJ9" s="466"/>
      <c r="FK9" s="466"/>
      <c r="FL9" s="466"/>
      <c r="FM9" s="466"/>
      <c r="FN9" s="466">
        <v>55</v>
      </c>
      <c r="FO9" s="466"/>
      <c r="FP9" s="466"/>
      <c r="FQ9" s="466">
        <v>2</v>
      </c>
      <c r="FR9" s="466">
        <v>1</v>
      </c>
      <c r="FS9" s="466"/>
      <c r="FT9" s="466"/>
      <c r="FU9" s="466"/>
      <c r="FV9" s="466"/>
      <c r="FW9" s="466"/>
      <c r="FX9" s="466">
        <v>1</v>
      </c>
      <c r="FY9" s="466"/>
      <c r="FZ9" s="466">
        <v>20</v>
      </c>
      <c r="GA9" s="466"/>
      <c r="GB9" s="466">
        <v>17</v>
      </c>
      <c r="GC9" s="466">
        <v>2</v>
      </c>
      <c r="GD9" s="466">
        <v>6</v>
      </c>
      <c r="GE9" s="466"/>
      <c r="GF9" s="466"/>
      <c r="GG9" s="466"/>
      <c r="GH9" s="466"/>
      <c r="GI9" s="466"/>
      <c r="GJ9" s="466"/>
      <c r="GK9" s="466"/>
      <c r="GL9" s="466"/>
      <c r="GM9" s="466"/>
      <c r="GN9" s="466"/>
      <c r="GO9" s="466"/>
      <c r="GP9" s="466"/>
      <c r="GQ9" s="466"/>
      <c r="GR9" s="466">
        <v>7</v>
      </c>
      <c r="GS9" s="1"/>
    </row>
    <row r="10" spans="1:201" ht="13">
      <c r="A10" s="1" t="s">
        <v>52</v>
      </c>
      <c r="B10" s="1" t="s">
        <v>787</v>
      </c>
      <c r="C10" s="466">
        <v>3763</v>
      </c>
      <c r="D10" s="466"/>
      <c r="E10" s="466"/>
      <c r="F10" s="466">
        <v>1</v>
      </c>
      <c r="G10" s="466">
        <v>3</v>
      </c>
      <c r="H10" s="466"/>
      <c r="I10" s="466">
        <v>1</v>
      </c>
      <c r="J10" s="466">
        <v>28</v>
      </c>
      <c r="K10" s="466">
        <v>106</v>
      </c>
      <c r="L10" s="466"/>
      <c r="M10" s="466"/>
      <c r="N10" s="466">
        <v>1895</v>
      </c>
      <c r="O10" s="466">
        <v>93</v>
      </c>
      <c r="P10" s="466">
        <v>5</v>
      </c>
      <c r="Q10" s="466">
        <v>1</v>
      </c>
      <c r="R10" s="466"/>
      <c r="S10" s="466"/>
      <c r="T10" s="466">
        <v>3</v>
      </c>
      <c r="U10" s="466">
        <v>3</v>
      </c>
      <c r="V10" s="466">
        <v>27</v>
      </c>
      <c r="W10" s="466">
        <v>23</v>
      </c>
      <c r="X10" s="466">
        <v>62</v>
      </c>
      <c r="Y10" s="466">
        <v>606</v>
      </c>
      <c r="Z10" s="466">
        <v>5</v>
      </c>
      <c r="AA10" s="466">
        <v>90</v>
      </c>
      <c r="AB10" s="466"/>
      <c r="AC10" s="466">
        <v>11</v>
      </c>
      <c r="AD10" s="466"/>
      <c r="AE10" s="466">
        <v>10</v>
      </c>
      <c r="AF10" s="466"/>
      <c r="AG10" s="466">
        <v>76</v>
      </c>
      <c r="AH10" s="466"/>
      <c r="AI10" s="466"/>
      <c r="AJ10" s="466">
        <v>282</v>
      </c>
      <c r="AK10" s="466">
        <v>7</v>
      </c>
      <c r="AL10" s="466">
        <v>90</v>
      </c>
      <c r="AM10" s="466"/>
      <c r="AN10" s="466">
        <v>9</v>
      </c>
      <c r="AO10" s="466"/>
      <c r="AP10" s="466">
        <v>7</v>
      </c>
      <c r="AQ10" s="466">
        <v>1</v>
      </c>
      <c r="AR10" s="466"/>
      <c r="AS10" s="466">
        <v>3</v>
      </c>
      <c r="AT10" s="466"/>
      <c r="AU10" s="466">
        <v>1</v>
      </c>
      <c r="AV10" s="466">
        <v>1</v>
      </c>
      <c r="AW10" s="466"/>
      <c r="AX10" s="466">
        <v>5</v>
      </c>
      <c r="AY10" s="466">
        <v>14</v>
      </c>
      <c r="AZ10" s="466"/>
      <c r="BA10" s="466">
        <v>18</v>
      </c>
      <c r="BB10" s="466"/>
      <c r="BC10" s="466"/>
      <c r="BD10" s="466">
        <v>3</v>
      </c>
      <c r="BE10" s="466">
        <v>5</v>
      </c>
      <c r="BF10" s="466"/>
      <c r="BG10" s="466"/>
      <c r="BH10" s="466"/>
      <c r="BI10" s="466"/>
      <c r="BJ10" s="466"/>
      <c r="BK10" s="466"/>
      <c r="BL10" s="466"/>
      <c r="BM10" s="466"/>
      <c r="BN10" s="466">
        <v>2</v>
      </c>
      <c r="BO10" s="466">
        <v>5</v>
      </c>
      <c r="BP10" s="466"/>
      <c r="BQ10" s="466"/>
      <c r="BR10" s="466">
        <v>1</v>
      </c>
      <c r="BS10" s="466"/>
      <c r="BT10" s="466"/>
      <c r="BU10" s="466"/>
      <c r="BV10" s="466"/>
      <c r="BW10" s="466">
        <v>12</v>
      </c>
      <c r="BX10" s="466"/>
      <c r="BY10" s="466">
        <v>3</v>
      </c>
      <c r="BZ10" s="466"/>
      <c r="CA10" s="466">
        <v>3</v>
      </c>
      <c r="CB10" s="466">
        <v>11</v>
      </c>
      <c r="CC10" s="466">
        <v>4</v>
      </c>
      <c r="CD10" s="466">
        <v>1</v>
      </c>
      <c r="CE10" s="466"/>
      <c r="CF10" s="466"/>
      <c r="CG10" s="466"/>
      <c r="CH10" s="466">
        <v>2</v>
      </c>
      <c r="CI10" s="466"/>
      <c r="CJ10" s="466"/>
      <c r="CK10" s="466">
        <v>1</v>
      </c>
      <c r="CL10" s="466"/>
      <c r="CM10" s="466"/>
      <c r="CN10" s="466"/>
      <c r="CO10" s="466"/>
      <c r="CP10" s="466">
        <v>1</v>
      </c>
      <c r="CQ10" s="466"/>
      <c r="CR10" s="466">
        <v>30</v>
      </c>
      <c r="CS10" s="466">
        <v>1</v>
      </c>
      <c r="CT10" s="466"/>
      <c r="CU10" s="466"/>
      <c r="CV10" s="466"/>
      <c r="CW10" s="466"/>
      <c r="CX10" s="466"/>
      <c r="CY10" s="466"/>
      <c r="CZ10" s="466">
        <v>1</v>
      </c>
      <c r="DA10" s="466"/>
      <c r="DB10" s="466"/>
      <c r="DC10" s="466">
        <v>1</v>
      </c>
      <c r="DD10" s="466"/>
      <c r="DE10" s="466"/>
      <c r="DF10" s="466"/>
      <c r="DG10" s="466"/>
      <c r="DH10" s="466"/>
      <c r="DI10" s="466"/>
      <c r="DJ10" s="466"/>
      <c r="DK10" s="466">
        <v>1</v>
      </c>
      <c r="DL10" s="466"/>
      <c r="DM10" s="466">
        <v>1</v>
      </c>
      <c r="DN10" s="466"/>
      <c r="DO10" s="466"/>
      <c r="DP10" s="466"/>
      <c r="DQ10" s="466"/>
      <c r="DR10" s="466"/>
      <c r="DS10" s="466"/>
      <c r="DT10" s="466"/>
      <c r="DU10" s="466"/>
      <c r="DV10" s="466">
        <v>8</v>
      </c>
      <c r="DW10" s="466"/>
      <c r="DX10" s="466"/>
      <c r="DY10" s="466">
        <v>2</v>
      </c>
      <c r="DZ10" s="466"/>
      <c r="EA10" s="466">
        <v>3</v>
      </c>
      <c r="EB10" s="466"/>
      <c r="EC10" s="466"/>
      <c r="ED10" s="466"/>
      <c r="EE10" s="466"/>
      <c r="EF10" s="466">
        <v>1</v>
      </c>
      <c r="EG10" s="466"/>
      <c r="EH10" s="466"/>
      <c r="EI10" s="466"/>
      <c r="EJ10" s="466"/>
      <c r="EK10" s="466">
        <v>1</v>
      </c>
      <c r="EL10" s="466"/>
      <c r="EM10" s="466"/>
      <c r="EN10" s="466"/>
      <c r="EO10" s="466"/>
      <c r="EP10" s="466">
        <v>1</v>
      </c>
      <c r="EQ10" s="466"/>
      <c r="ER10" s="466"/>
      <c r="ES10" s="466"/>
      <c r="ET10" s="466"/>
      <c r="EU10" s="466"/>
      <c r="EV10" s="466"/>
      <c r="EW10" s="466">
        <v>17</v>
      </c>
      <c r="EX10" s="466">
        <v>1</v>
      </c>
      <c r="EY10" s="466"/>
      <c r="EZ10" s="466"/>
      <c r="FA10" s="466"/>
      <c r="FB10" s="466">
        <v>1</v>
      </c>
      <c r="FC10" s="466"/>
      <c r="FD10" s="466"/>
      <c r="FE10" s="466"/>
      <c r="FF10" s="466"/>
      <c r="FG10" s="466"/>
      <c r="FH10" s="466">
        <v>1</v>
      </c>
      <c r="FI10" s="466"/>
      <c r="FJ10" s="466"/>
      <c r="FK10" s="466"/>
      <c r="FL10" s="466"/>
      <c r="FM10" s="466"/>
      <c r="FN10" s="466">
        <v>77</v>
      </c>
      <c r="FO10" s="466"/>
      <c r="FP10" s="466"/>
      <c r="FQ10" s="466">
        <v>4</v>
      </c>
      <c r="FR10" s="466">
        <v>1</v>
      </c>
      <c r="FS10" s="466"/>
      <c r="FT10" s="466"/>
      <c r="FU10" s="466"/>
      <c r="FV10" s="466"/>
      <c r="FW10" s="466"/>
      <c r="FX10" s="466"/>
      <c r="FY10" s="466"/>
      <c r="FZ10" s="466">
        <v>29</v>
      </c>
      <c r="GA10" s="466">
        <v>1</v>
      </c>
      <c r="GB10" s="466">
        <v>9</v>
      </c>
      <c r="GC10" s="466"/>
      <c r="GD10" s="466">
        <v>20</v>
      </c>
      <c r="GE10" s="466"/>
      <c r="GF10" s="466"/>
      <c r="GG10" s="466"/>
      <c r="GH10" s="466"/>
      <c r="GI10" s="466"/>
      <c r="GJ10" s="466"/>
      <c r="GK10" s="466">
        <v>9</v>
      </c>
      <c r="GL10" s="466"/>
      <c r="GM10" s="466"/>
      <c r="GN10" s="466"/>
      <c r="GO10" s="466"/>
      <c r="GP10" s="466"/>
      <c r="GQ10" s="466"/>
      <c r="GR10" s="466">
        <v>1</v>
      </c>
      <c r="GS10" s="1"/>
    </row>
    <row r="11" spans="1:201" ht="13">
      <c r="A11" s="1" t="s">
        <v>53</v>
      </c>
      <c r="B11" s="1" t="s">
        <v>788</v>
      </c>
      <c r="C11" s="466">
        <v>3336</v>
      </c>
      <c r="D11" s="466"/>
      <c r="E11" s="466"/>
      <c r="F11" s="466"/>
      <c r="G11" s="466"/>
      <c r="H11" s="466"/>
      <c r="I11" s="466">
        <v>5</v>
      </c>
      <c r="J11" s="466">
        <v>43</v>
      </c>
      <c r="K11" s="466">
        <v>165</v>
      </c>
      <c r="L11" s="466"/>
      <c r="M11" s="466"/>
      <c r="N11" s="466">
        <v>893</v>
      </c>
      <c r="O11" s="466">
        <v>46</v>
      </c>
      <c r="P11" s="466">
        <v>16</v>
      </c>
      <c r="Q11" s="466"/>
      <c r="R11" s="466"/>
      <c r="S11" s="466"/>
      <c r="T11" s="466">
        <v>14</v>
      </c>
      <c r="U11" s="466">
        <v>7</v>
      </c>
      <c r="V11" s="466">
        <v>13</v>
      </c>
      <c r="W11" s="466">
        <v>50</v>
      </c>
      <c r="X11" s="466">
        <v>57</v>
      </c>
      <c r="Y11" s="466">
        <v>842</v>
      </c>
      <c r="Z11" s="466">
        <v>7</v>
      </c>
      <c r="AA11" s="466">
        <v>119</v>
      </c>
      <c r="AB11" s="466"/>
      <c r="AC11" s="466">
        <v>10</v>
      </c>
      <c r="AD11" s="466"/>
      <c r="AE11" s="466">
        <v>7</v>
      </c>
      <c r="AF11" s="466"/>
      <c r="AG11" s="466">
        <v>183</v>
      </c>
      <c r="AH11" s="466"/>
      <c r="AI11" s="466"/>
      <c r="AJ11" s="466">
        <v>240</v>
      </c>
      <c r="AK11" s="466">
        <v>10</v>
      </c>
      <c r="AL11" s="466">
        <v>62</v>
      </c>
      <c r="AM11" s="466"/>
      <c r="AN11" s="466">
        <v>9</v>
      </c>
      <c r="AO11" s="466"/>
      <c r="AP11" s="466">
        <v>10</v>
      </c>
      <c r="AQ11" s="466">
        <v>1</v>
      </c>
      <c r="AR11" s="466"/>
      <c r="AS11" s="466">
        <v>8</v>
      </c>
      <c r="AT11" s="466"/>
      <c r="AU11" s="466"/>
      <c r="AV11" s="466"/>
      <c r="AW11" s="466"/>
      <c r="AX11" s="466">
        <v>5</v>
      </c>
      <c r="AY11" s="466">
        <v>12</v>
      </c>
      <c r="AZ11" s="466"/>
      <c r="BA11" s="466">
        <v>41</v>
      </c>
      <c r="BB11" s="466"/>
      <c r="BC11" s="466">
        <v>2</v>
      </c>
      <c r="BD11" s="466">
        <v>4</v>
      </c>
      <c r="BE11" s="466">
        <v>3</v>
      </c>
      <c r="BF11" s="466"/>
      <c r="BG11" s="466">
        <v>2</v>
      </c>
      <c r="BH11" s="466">
        <v>1</v>
      </c>
      <c r="BI11" s="466"/>
      <c r="BJ11" s="466"/>
      <c r="BK11" s="466"/>
      <c r="BL11" s="466"/>
      <c r="BM11" s="466">
        <v>10</v>
      </c>
      <c r="BN11" s="466">
        <v>1</v>
      </c>
      <c r="BO11" s="466">
        <v>7</v>
      </c>
      <c r="BP11" s="466"/>
      <c r="BQ11" s="466"/>
      <c r="BR11" s="466">
        <v>1</v>
      </c>
      <c r="BS11" s="466"/>
      <c r="BT11" s="466"/>
      <c r="BU11" s="466">
        <v>2</v>
      </c>
      <c r="BV11" s="466">
        <v>1</v>
      </c>
      <c r="BW11" s="466">
        <v>11</v>
      </c>
      <c r="BX11" s="466"/>
      <c r="BY11" s="466">
        <v>9</v>
      </c>
      <c r="BZ11" s="466"/>
      <c r="CA11" s="466"/>
      <c r="CB11" s="466">
        <v>30</v>
      </c>
      <c r="CC11" s="466">
        <v>1</v>
      </c>
      <c r="CD11" s="466">
        <v>6</v>
      </c>
      <c r="CE11" s="466"/>
      <c r="CF11" s="466">
        <v>6</v>
      </c>
      <c r="CG11" s="466"/>
      <c r="CH11" s="466">
        <v>3</v>
      </c>
      <c r="CI11" s="466"/>
      <c r="CJ11" s="466"/>
      <c r="CK11" s="466"/>
      <c r="CL11" s="466"/>
      <c r="CM11" s="466"/>
      <c r="CN11" s="466">
        <v>1</v>
      </c>
      <c r="CO11" s="466"/>
      <c r="CP11" s="466">
        <v>10</v>
      </c>
      <c r="CQ11" s="466"/>
      <c r="CR11" s="466">
        <v>20</v>
      </c>
      <c r="CS11" s="466">
        <v>1</v>
      </c>
      <c r="CT11" s="466"/>
      <c r="CU11" s="466"/>
      <c r="CV11" s="466">
        <v>4</v>
      </c>
      <c r="CW11" s="466"/>
      <c r="CX11" s="466">
        <v>1</v>
      </c>
      <c r="CY11" s="466"/>
      <c r="CZ11" s="466"/>
      <c r="DA11" s="466"/>
      <c r="DB11" s="466"/>
      <c r="DC11" s="466">
        <v>1</v>
      </c>
      <c r="DD11" s="466"/>
      <c r="DE11" s="466">
        <v>1</v>
      </c>
      <c r="DF11" s="466"/>
      <c r="DG11" s="466">
        <v>1</v>
      </c>
      <c r="DH11" s="466"/>
      <c r="DI11" s="466"/>
      <c r="DJ11" s="466"/>
      <c r="DK11" s="466"/>
      <c r="DL11" s="466"/>
      <c r="DM11" s="466"/>
      <c r="DN11" s="466"/>
      <c r="DO11" s="466"/>
      <c r="DP11" s="466"/>
      <c r="DQ11" s="466">
        <v>1</v>
      </c>
      <c r="DR11" s="466"/>
      <c r="DS11" s="466"/>
      <c r="DT11" s="466">
        <v>2</v>
      </c>
      <c r="DU11" s="466"/>
      <c r="DV11" s="466">
        <v>1</v>
      </c>
      <c r="DW11" s="466"/>
      <c r="DX11" s="466"/>
      <c r="DY11" s="466">
        <v>2</v>
      </c>
      <c r="DZ11" s="466"/>
      <c r="EA11" s="466">
        <v>7</v>
      </c>
      <c r="EB11" s="466"/>
      <c r="EC11" s="466"/>
      <c r="ED11" s="466"/>
      <c r="EE11" s="466"/>
      <c r="EF11" s="466"/>
      <c r="EG11" s="466"/>
      <c r="EH11" s="466"/>
      <c r="EI11" s="466"/>
      <c r="EJ11" s="466"/>
      <c r="EK11" s="466">
        <v>15</v>
      </c>
      <c r="EL11" s="466"/>
      <c r="EM11" s="466">
        <v>1</v>
      </c>
      <c r="EN11" s="466"/>
      <c r="EO11" s="466"/>
      <c r="EP11" s="466">
        <v>2</v>
      </c>
      <c r="EQ11" s="466"/>
      <c r="ER11" s="466"/>
      <c r="ES11" s="466"/>
      <c r="ET11" s="466"/>
      <c r="EU11" s="466"/>
      <c r="EV11" s="466">
        <v>1</v>
      </c>
      <c r="EW11" s="466">
        <v>35</v>
      </c>
      <c r="EX11" s="466"/>
      <c r="EY11" s="466">
        <v>1</v>
      </c>
      <c r="EZ11" s="466"/>
      <c r="FA11" s="466">
        <v>1</v>
      </c>
      <c r="FB11" s="466">
        <v>5</v>
      </c>
      <c r="FC11" s="466"/>
      <c r="FD11" s="466"/>
      <c r="FE11" s="466"/>
      <c r="FF11" s="466"/>
      <c r="FG11" s="466">
        <v>1</v>
      </c>
      <c r="FH11" s="466">
        <v>2</v>
      </c>
      <c r="FI11" s="466"/>
      <c r="FJ11" s="466"/>
      <c r="FK11" s="466"/>
      <c r="FL11" s="466"/>
      <c r="FM11" s="466">
        <v>1</v>
      </c>
      <c r="FN11" s="466">
        <v>151</v>
      </c>
      <c r="FO11" s="466"/>
      <c r="FP11" s="466"/>
      <c r="FQ11" s="466">
        <v>8</v>
      </c>
      <c r="FR11" s="466"/>
      <c r="FS11" s="466"/>
      <c r="FT11" s="466"/>
      <c r="FU11" s="466"/>
      <c r="FV11" s="466">
        <v>2</v>
      </c>
      <c r="FW11" s="466"/>
      <c r="FX11" s="466">
        <v>2</v>
      </c>
      <c r="FY11" s="466"/>
      <c r="FZ11" s="466">
        <v>29</v>
      </c>
      <c r="GA11" s="466">
        <v>1</v>
      </c>
      <c r="GB11" s="466">
        <v>4</v>
      </c>
      <c r="GC11" s="466"/>
      <c r="GD11" s="466">
        <v>28</v>
      </c>
      <c r="GE11" s="466"/>
      <c r="GF11" s="466"/>
      <c r="GG11" s="466"/>
      <c r="GH11" s="466"/>
      <c r="GI11" s="466"/>
      <c r="GJ11" s="466"/>
      <c r="GK11" s="466">
        <v>16</v>
      </c>
      <c r="GL11" s="466"/>
      <c r="GM11" s="466"/>
      <c r="GN11" s="466"/>
      <c r="GO11" s="466"/>
      <c r="GP11" s="466"/>
      <c r="GQ11" s="466"/>
      <c r="GR11" s="466">
        <v>2</v>
      </c>
      <c r="GS11" s="1"/>
    </row>
    <row r="12" spans="1:201" ht="13">
      <c r="A12" s="1" t="s">
        <v>54</v>
      </c>
      <c r="B12" s="1" t="s">
        <v>789</v>
      </c>
      <c r="C12" s="466">
        <v>3526</v>
      </c>
      <c r="D12" s="466">
        <v>3</v>
      </c>
      <c r="E12" s="466"/>
      <c r="F12" s="466"/>
      <c r="G12" s="466"/>
      <c r="H12" s="466"/>
      <c r="I12" s="466">
        <v>2</v>
      </c>
      <c r="J12" s="466">
        <v>52</v>
      </c>
      <c r="K12" s="466">
        <v>207</v>
      </c>
      <c r="L12" s="466"/>
      <c r="M12" s="466"/>
      <c r="N12" s="466">
        <v>869</v>
      </c>
      <c r="O12" s="466">
        <v>25</v>
      </c>
      <c r="P12" s="466">
        <v>33</v>
      </c>
      <c r="Q12" s="466"/>
      <c r="R12" s="466"/>
      <c r="S12" s="466"/>
      <c r="T12" s="466">
        <v>1</v>
      </c>
      <c r="U12" s="466">
        <v>4</v>
      </c>
      <c r="V12" s="466">
        <v>55</v>
      </c>
      <c r="W12" s="466">
        <v>54</v>
      </c>
      <c r="X12" s="466">
        <v>98</v>
      </c>
      <c r="Y12" s="466">
        <v>580</v>
      </c>
      <c r="Z12" s="466">
        <v>1</v>
      </c>
      <c r="AA12" s="466">
        <v>109</v>
      </c>
      <c r="AB12" s="466"/>
      <c r="AC12" s="466">
        <v>13</v>
      </c>
      <c r="AD12" s="466"/>
      <c r="AE12" s="466">
        <v>10</v>
      </c>
      <c r="AF12" s="466"/>
      <c r="AG12" s="466">
        <v>178</v>
      </c>
      <c r="AH12" s="466"/>
      <c r="AI12" s="466"/>
      <c r="AJ12" s="466">
        <v>584</v>
      </c>
      <c r="AK12" s="466">
        <v>3</v>
      </c>
      <c r="AL12" s="466">
        <v>135</v>
      </c>
      <c r="AM12" s="466"/>
      <c r="AN12" s="466">
        <v>21</v>
      </c>
      <c r="AO12" s="466"/>
      <c r="AP12" s="466">
        <v>1</v>
      </c>
      <c r="AQ12" s="466"/>
      <c r="AR12" s="466"/>
      <c r="AS12" s="466">
        <v>5</v>
      </c>
      <c r="AT12" s="466"/>
      <c r="AU12" s="466"/>
      <c r="AV12" s="466"/>
      <c r="AW12" s="466"/>
      <c r="AX12" s="466">
        <v>3</v>
      </c>
      <c r="AY12" s="466">
        <v>19</v>
      </c>
      <c r="AZ12" s="466">
        <v>1</v>
      </c>
      <c r="BA12" s="466">
        <v>39</v>
      </c>
      <c r="BB12" s="466"/>
      <c r="BC12" s="466">
        <v>1</v>
      </c>
      <c r="BD12" s="466"/>
      <c r="BE12" s="466">
        <v>5</v>
      </c>
      <c r="BF12" s="466"/>
      <c r="BG12" s="466"/>
      <c r="BH12" s="466"/>
      <c r="BI12" s="466"/>
      <c r="BJ12" s="466"/>
      <c r="BK12" s="466"/>
      <c r="BL12" s="466">
        <v>6</v>
      </c>
      <c r="BM12" s="466">
        <v>1</v>
      </c>
      <c r="BN12" s="466">
        <v>1</v>
      </c>
      <c r="BO12" s="466">
        <v>5</v>
      </c>
      <c r="BP12" s="466">
        <v>1</v>
      </c>
      <c r="BQ12" s="466"/>
      <c r="BR12" s="466"/>
      <c r="BS12" s="466"/>
      <c r="BT12" s="466"/>
      <c r="BU12" s="466">
        <v>1</v>
      </c>
      <c r="BV12" s="466">
        <v>1</v>
      </c>
      <c r="BW12" s="466">
        <v>11</v>
      </c>
      <c r="BX12" s="466"/>
      <c r="BY12" s="466"/>
      <c r="BZ12" s="466">
        <v>3</v>
      </c>
      <c r="CA12" s="466">
        <v>1</v>
      </c>
      <c r="CB12" s="466">
        <v>8</v>
      </c>
      <c r="CC12" s="466">
        <v>1</v>
      </c>
      <c r="CD12" s="466">
        <v>3</v>
      </c>
      <c r="CE12" s="466"/>
      <c r="CF12" s="466">
        <v>1</v>
      </c>
      <c r="CG12" s="466"/>
      <c r="CH12" s="466"/>
      <c r="CI12" s="466">
        <v>1</v>
      </c>
      <c r="CJ12" s="466"/>
      <c r="CK12" s="466"/>
      <c r="CL12" s="466"/>
      <c r="CM12" s="466"/>
      <c r="CN12" s="466">
        <v>2</v>
      </c>
      <c r="CO12" s="466"/>
      <c r="CP12" s="466"/>
      <c r="CQ12" s="466"/>
      <c r="CR12" s="466">
        <v>8</v>
      </c>
      <c r="CS12" s="466">
        <v>1</v>
      </c>
      <c r="CT12" s="466"/>
      <c r="CU12" s="466"/>
      <c r="CV12" s="466">
        <v>1</v>
      </c>
      <c r="CW12" s="466"/>
      <c r="CX12" s="466"/>
      <c r="CY12" s="466"/>
      <c r="CZ12" s="466">
        <v>2</v>
      </c>
      <c r="DA12" s="466"/>
      <c r="DB12" s="466"/>
      <c r="DC12" s="466"/>
      <c r="DD12" s="466"/>
      <c r="DE12" s="466"/>
      <c r="DF12" s="466"/>
      <c r="DG12" s="466"/>
      <c r="DH12" s="466"/>
      <c r="DI12" s="466"/>
      <c r="DJ12" s="466"/>
      <c r="DK12" s="466">
        <v>1</v>
      </c>
      <c r="DL12" s="466"/>
      <c r="DM12" s="466"/>
      <c r="DN12" s="466"/>
      <c r="DO12" s="466"/>
      <c r="DP12" s="466"/>
      <c r="DQ12" s="466"/>
      <c r="DR12" s="466"/>
      <c r="DS12" s="466"/>
      <c r="DT12" s="466"/>
      <c r="DU12" s="466"/>
      <c r="DV12" s="466"/>
      <c r="DW12" s="466"/>
      <c r="DX12" s="466"/>
      <c r="DY12" s="466">
        <v>1</v>
      </c>
      <c r="DZ12" s="466"/>
      <c r="EA12" s="466">
        <v>4</v>
      </c>
      <c r="EB12" s="466"/>
      <c r="EC12" s="466"/>
      <c r="ED12" s="466"/>
      <c r="EE12" s="466"/>
      <c r="EF12" s="466"/>
      <c r="EG12" s="466"/>
      <c r="EH12" s="466"/>
      <c r="EI12" s="466"/>
      <c r="EJ12" s="466"/>
      <c r="EK12" s="466">
        <v>13</v>
      </c>
      <c r="EL12" s="466"/>
      <c r="EM12" s="466"/>
      <c r="EN12" s="466"/>
      <c r="EO12" s="466"/>
      <c r="EP12" s="466">
        <v>3</v>
      </c>
      <c r="EQ12" s="466">
        <v>1</v>
      </c>
      <c r="ER12" s="466"/>
      <c r="ES12" s="466"/>
      <c r="ET12" s="466"/>
      <c r="EU12" s="466"/>
      <c r="EV12" s="466"/>
      <c r="EW12" s="466">
        <v>26</v>
      </c>
      <c r="EX12" s="466"/>
      <c r="EY12" s="466"/>
      <c r="EZ12" s="466"/>
      <c r="FA12" s="466"/>
      <c r="FB12" s="466">
        <v>8</v>
      </c>
      <c r="FC12" s="466"/>
      <c r="FD12" s="466"/>
      <c r="FE12" s="466"/>
      <c r="FF12" s="466"/>
      <c r="FG12" s="466">
        <v>3</v>
      </c>
      <c r="FH12" s="466">
        <v>7</v>
      </c>
      <c r="FI12" s="466"/>
      <c r="FJ12" s="466"/>
      <c r="FK12" s="466"/>
      <c r="FL12" s="466"/>
      <c r="FM12" s="466"/>
      <c r="FN12" s="466">
        <v>103</v>
      </c>
      <c r="FO12" s="466"/>
      <c r="FP12" s="466"/>
      <c r="FQ12" s="466">
        <v>3</v>
      </c>
      <c r="FR12" s="466">
        <v>1</v>
      </c>
      <c r="FS12" s="466"/>
      <c r="FT12" s="466">
        <v>1</v>
      </c>
      <c r="FU12" s="466"/>
      <c r="FV12" s="466">
        <v>3</v>
      </c>
      <c r="FW12" s="466"/>
      <c r="FX12" s="466">
        <v>1</v>
      </c>
      <c r="FY12" s="466"/>
      <c r="FZ12" s="466">
        <v>139</v>
      </c>
      <c r="GA12" s="466"/>
      <c r="GB12" s="466">
        <v>9</v>
      </c>
      <c r="GC12" s="466"/>
      <c r="GD12" s="466">
        <v>17</v>
      </c>
      <c r="GE12" s="466"/>
      <c r="GF12" s="466"/>
      <c r="GG12" s="466"/>
      <c r="GH12" s="466"/>
      <c r="GI12" s="466"/>
      <c r="GJ12" s="466"/>
      <c r="GK12" s="466">
        <v>10</v>
      </c>
      <c r="GL12" s="466"/>
      <c r="GM12" s="466"/>
      <c r="GN12" s="466"/>
      <c r="GO12" s="466"/>
      <c r="GP12" s="466"/>
      <c r="GQ12" s="466"/>
      <c r="GR12" s="466">
        <v>2</v>
      </c>
      <c r="GS12" s="1"/>
    </row>
    <row r="13" spans="1:201" ht="13">
      <c r="A13" s="1" t="s">
        <v>55</v>
      </c>
      <c r="B13" s="1" t="s">
        <v>790</v>
      </c>
      <c r="C13" s="466">
        <v>16130</v>
      </c>
      <c r="D13" s="466">
        <v>16</v>
      </c>
      <c r="E13" s="466"/>
      <c r="F13" s="466"/>
      <c r="G13" s="466">
        <v>17</v>
      </c>
      <c r="H13" s="466">
        <v>2</v>
      </c>
      <c r="I13" s="466">
        <v>6</v>
      </c>
      <c r="J13" s="466">
        <v>634</v>
      </c>
      <c r="K13" s="466">
        <v>173</v>
      </c>
      <c r="L13" s="466"/>
      <c r="M13" s="466"/>
      <c r="N13" s="466">
        <v>2289</v>
      </c>
      <c r="O13" s="466">
        <v>80</v>
      </c>
      <c r="P13" s="466">
        <v>18</v>
      </c>
      <c r="Q13" s="466">
        <v>1</v>
      </c>
      <c r="R13" s="466"/>
      <c r="S13" s="466"/>
      <c r="T13" s="466">
        <v>12</v>
      </c>
      <c r="U13" s="466">
        <v>26</v>
      </c>
      <c r="V13" s="466">
        <v>89</v>
      </c>
      <c r="W13" s="466">
        <v>110</v>
      </c>
      <c r="X13" s="466">
        <v>623</v>
      </c>
      <c r="Y13" s="466">
        <v>6077</v>
      </c>
      <c r="Z13" s="466">
        <v>31</v>
      </c>
      <c r="AA13" s="466">
        <v>1276</v>
      </c>
      <c r="AB13" s="466"/>
      <c r="AC13" s="466">
        <v>171</v>
      </c>
      <c r="AD13" s="466">
        <v>5</v>
      </c>
      <c r="AE13" s="466">
        <v>540</v>
      </c>
      <c r="AF13" s="466">
        <v>1</v>
      </c>
      <c r="AG13" s="466">
        <v>417</v>
      </c>
      <c r="AH13" s="466"/>
      <c r="AI13" s="466"/>
      <c r="AJ13" s="466">
        <v>1197</v>
      </c>
      <c r="AK13" s="466">
        <v>51</v>
      </c>
      <c r="AL13" s="466">
        <v>835</v>
      </c>
      <c r="AM13" s="466"/>
      <c r="AN13" s="466">
        <v>59</v>
      </c>
      <c r="AO13" s="466">
        <v>4</v>
      </c>
      <c r="AP13" s="466">
        <v>1</v>
      </c>
      <c r="AQ13" s="466">
        <v>3</v>
      </c>
      <c r="AR13" s="466"/>
      <c r="AS13" s="466">
        <v>6</v>
      </c>
      <c r="AT13" s="466"/>
      <c r="AU13" s="466"/>
      <c r="AV13" s="466">
        <v>1</v>
      </c>
      <c r="AW13" s="466"/>
      <c r="AX13" s="466">
        <v>35</v>
      </c>
      <c r="AY13" s="466">
        <v>32</v>
      </c>
      <c r="AZ13" s="466">
        <v>46</v>
      </c>
      <c r="BA13" s="466">
        <v>130</v>
      </c>
      <c r="BB13" s="466"/>
      <c r="BC13" s="466">
        <v>3</v>
      </c>
      <c r="BD13" s="466">
        <v>4</v>
      </c>
      <c r="BE13" s="466">
        <v>4</v>
      </c>
      <c r="BF13" s="466"/>
      <c r="BG13" s="466">
        <v>2</v>
      </c>
      <c r="BH13" s="466">
        <v>5</v>
      </c>
      <c r="BI13" s="466"/>
      <c r="BJ13" s="466"/>
      <c r="BK13" s="466"/>
      <c r="BL13" s="466"/>
      <c r="BM13" s="466">
        <v>14</v>
      </c>
      <c r="BN13" s="466">
        <v>7</v>
      </c>
      <c r="BO13" s="466">
        <v>30</v>
      </c>
      <c r="BP13" s="466"/>
      <c r="BQ13" s="466"/>
      <c r="BR13" s="466">
        <v>7</v>
      </c>
      <c r="BS13" s="466"/>
      <c r="BT13" s="466">
        <v>1</v>
      </c>
      <c r="BU13" s="466">
        <v>5</v>
      </c>
      <c r="BV13" s="466">
        <v>5</v>
      </c>
      <c r="BW13" s="466">
        <v>49</v>
      </c>
      <c r="BX13" s="466"/>
      <c r="BY13" s="466">
        <v>19</v>
      </c>
      <c r="BZ13" s="466">
        <v>2</v>
      </c>
      <c r="CA13" s="466">
        <v>3</v>
      </c>
      <c r="CB13" s="466">
        <v>88</v>
      </c>
      <c r="CC13" s="466">
        <v>7</v>
      </c>
      <c r="CD13" s="466"/>
      <c r="CE13" s="466">
        <v>13</v>
      </c>
      <c r="CF13" s="466">
        <v>11</v>
      </c>
      <c r="CG13" s="466"/>
      <c r="CH13" s="466">
        <v>12</v>
      </c>
      <c r="CI13" s="466"/>
      <c r="CJ13" s="466"/>
      <c r="CK13" s="466">
        <v>4</v>
      </c>
      <c r="CL13" s="466"/>
      <c r="CM13" s="466">
        <v>1</v>
      </c>
      <c r="CN13" s="466">
        <v>6</v>
      </c>
      <c r="CO13" s="466"/>
      <c r="CP13" s="466">
        <v>5</v>
      </c>
      <c r="CQ13" s="466"/>
      <c r="CR13" s="466">
        <v>50</v>
      </c>
      <c r="CS13" s="466">
        <v>8</v>
      </c>
      <c r="CT13" s="466"/>
      <c r="CU13" s="466">
        <v>15</v>
      </c>
      <c r="CV13" s="466">
        <v>38</v>
      </c>
      <c r="CW13" s="466"/>
      <c r="CX13" s="466">
        <v>2</v>
      </c>
      <c r="CY13" s="466"/>
      <c r="CZ13" s="466">
        <v>9</v>
      </c>
      <c r="DA13" s="466">
        <v>1</v>
      </c>
      <c r="DB13" s="466"/>
      <c r="DC13" s="466">
        <v>5</v>
      </c>
      <c r="DD13" s="466"/>
      <c r="DE13" s="466">
        <v>5</v>
      </c>
      <c r="DF13" s="466"/>
      <c r="DG13" s="466">
        <v>10</v>
      </c>
      <c r="DH13" s="466">
        <v>9</v>
      </c>
      <c r="DI13" s="466"/>
      <c r="DJ13" s="466"/>
      <c r="DK13" s="466">
        <v>6</v>
      </c>
      <c r="DL13" s="466"/>
      <c r="DM13" s="466">
        <v>3</v>
      </c>
      <c r="DN13" s="466">
        <v>1</v>
      </c>
      <c r="DO13" s="466">
        <v>1</v>
      </c>
      <c r="DP13" s="466"/>
      <c r="DQ13" s="466">
        <v>1</v>
      </c>
      <c r="DR13" s="466"/>
      <c r="DS13" s="466"/>
      <c r="DT13" s="466">
        <v>5</v>
      </c>
      <c r="DU13" s="466"/>
      <c r="DV13" s="466">
        <v>6</v>
      </c>
      <c r="DW13" s="466"/>
      <c r="DX13" s="466"/>
      <c r="DY13" s="466">
        <v>3</v>
      </c>
      <c r="DZ13" s="466"/>
      <c r="EA13" s="466">
        <v>14</v>
      </c>
      <c r="EB13" s="466"/>
      <c r="EC13" s="466">
        <v>1</v>
      </c>
      <c r="ED13" s="466">
        <v>1</v>
      </c>
      <c r="EE13" s="466">
        <v>1</v>
      </c>
      <c r="EF13" s="466">
        <v>5</v>
      </c>
      <c r="EG13" s="466">
        <v>1</v>
      </c>
      <c r="EH13" s="466">
        <v>1</v>
      </c>
      <c r="EI13" s="466">
        <v>1</v>
      </c>
      <c r="EJ13" s="466"/>
      <c r="EK13" s="466">
        <v>6</v>
      </c>
      <c r="EL13" s="466"/>
      <c r="EM13" s="466"/>
      <c r="EN13" s="466"/>
      <c r="EO13" s="466">
        <v>1</v>
      </c>
      <c r="EP13" s="466">
        <v>5</v>
      </c>
      <c r="EQ13" s="466">
        <v>2</v>
      </c>
      <c r="ER13" s="466"/>
      <c r="ES13" s="466">
        <v>4</v>
      </c>
      <c r="ET13" s="466"/>
      <c r="EU13" s="466"/>
      <c r="EV13" s="466">
        <v>2</v>
      </c>
      <c r="EW13" s="466">
        <v>72</v>
      </c>
      <c r="EX13" s="466"/>
      <c r="EY13" s="466">
        <v>4</v>
      </c>
      <c r="EZ13" s="466"/>
      <c r="FA13" s="466"/>
      <c r="FB13" s="466">
        <v>3</v>
      </c>
      <c r="FC13" s="466">
        <v>2</v>
      </c>
      <c r="FD13" s="466"/>
      <c r="FE13" s="466"/>
      <c r="FF13" s="466">
        <v>6</v>
      </c>
      <c r="FG13" s="466"/>
      <c r="FH13" s="466"/>
      <c r="FI13" s="466">
        <v>1</v>
      </c>
      <c r="FJ13" s="466"/>
      <c r="FK13" s="466"/>
      <c r="FL13" s="466"/>
      <c r="FM13" s="466">
        <v>1</v>
      </c>
      <c r="FN13" s="466">
        <v>303</v>
      </c>
      <c r="FO13" s="466"/>
      <c r="FP13" s="466"/>
      <c r="FQ13" s="466">
        <v>10</v>
      </c>
      <c r="FR13" s="466">
        <v>7</v>
      </c>
      <c r="FS13" s="466"/>
      <c r="FT13" s="466"/>
      <c r="FU13" s="466"/>
      <c r="FV13" s="466">
        <v>4</v>
      </c>
      <c r="FW13" s="466"/>
      <c r="FX13" s="466">
        <v>4</v>
      </c>
      <c r="FY13" s="466"/>
      <c r="FZ13" s="466">
        <v>62</v>
      </c>
      <c r="GA13" s="466">
        <v>1</v>
      </c>
      <c r="GB13" s="466">
        <v>25</v>
      </c>
      <c r="GC13" s="466">
        <v>4</v>
      </c>
      <c r="GD13" s="466">
        <v>58</v>
      </c>
      <c r="GE13" s="466">
        <v>1</v>
      </c>
      <c r="GF13" s="466"/>
      <c r="GG13" s="466"/>
      <c r="GH13" s="466"/>
      <c r="GI13" s="466"/>
      <c r="GJ13" s="466"/>
      <c r="GK13" s="466">
        <v>9</v>
      </c>
      <c r="GL13" s="466">
        <v>1</v>
      </c>
      <c r="GM13" s="466"/>
      <c r="GN13" s="466">
        <v>2</v>
      </c>
      <c r="GO13" s="466">
        <v>1</v>
      </c>
      <c r="GP13" s="466"/>
      <c r="GQ13" s="466"/>
      <c r="GR13" s="466">
        <v>5</v>
      </c>
      <c r="GS13" s="1"/>
    </row>
    <row r="14" spans="1:201" ht="13">
      <c r="A14" s="13" t="s">
        <v>56</v>
      </c>
      <c r="B14" s="13" t="s">
        <v>791</v>
      </c>
      <c r="C14" s="467">
        <v>4382</v>
      </c>
      <c r="D14" s="467">
        <v>6</v>
      </c>
      <c r="E14" s="467"/>
      <c r="F14" s="467"/>
      <c r="G14" s="467"/>
      <c r="H14" s="467"/>
      <c r="I14" s="467">
        <v>3</v>
      </c>
      <c r="J14" s="467">
        <v>15</v>
      </c>
      <c r="K14" s="467">
        <v>299</v>
      </c>
      <c r="L14" s="467"/>
      <c r="M14" s="467"/>
      <c r="N14" s="467">
        <v>781</v>
      </c>
      <c r="O14" s="467">
        <v>45</v>
      </c>
      <c r="P14" s="467">
        <v>22</v>
      </c>
      <c r="Q14" s="467"/>
      <c r="R14" s="467"/>
      <c r="S14" s="467"/>
      <c r="T14" s="467">
        <v>13</v>
      </c>
      <c r="U14" s="467">
        <v>3</v>
      </c>
      <c r="V14" s="467">
        <v>27</v>
      </c>
      <c r="W14" s="467">
        <v>42</v>
      </c>
      <c r="X14" s="467">
        <v>52</v>
      </c>
      <c r="Y14" s="467">
        <v>797</v>
      </c>
      <c r="Z14" s="467">
        <v>1</v>
      </c>
      <c r="AA14" s="467">
        <v>127</v>
      </c>
      <c r="AB14" s="467"/>
      <c r="AC14" s="467">
        <v>24</v>
      </c>
      <c r="AD14" s="467">
        <v>3</v>
      </c>
      <c r="AE14" s="467">
        <v>27</v>
      </c>
      <c r="AF14" s="467"/>
      <c r="AG14" s="467">
        <v>281</v>
      </c>
      <c r="AH14" s="467"/>
      <c r="AI14" s="467"/>
      <c r="AJ14" s="467">
        <v>1287</v>
      </c>
      <c r="AK14" s="467">
        <v>12</v>
      </c>
      <c r="AL14" s="467">
        <v>184</v>
      </c>
      <c r="AM14" s="467"/>
      <c r="AN14" s="467">
        <v>9</v>
      </c>
      <c r="AO14" s="467"/>
      <c r="AP14" s="467">
        <v>9</v>
      </c>
      <c r="AQ14" s="467">
        <v>4</v>
      </c>
      <c r="AR14" s="467"/>
      <c r="AS14" s="467">
        <v>1</v>
      </c>
      <c r="AT14" s="467"/>
      <c r="AU14" s="467"/>
      <c r="AV14" s="467">
        <v>1</v>
      </c>
      <c r="AW14" s="467"/>
      <c r="AX14" s="467">
        <v>19</v>
      </c>
      <c r="AY14" s="467">
        <v>11</v>
      </c>
      <c r="AZ14" s="467">
        <v>2</v>
      </c>
      <c r="BA14" s="467">
        <v>20</v>
      </c>
      <c r="BB14" s="467"/>
      <c r="BC14" s="467"/>
      <c r="BD14" s="467">
        <v>2</v>
      </c>
      <c r="BE14" s="467">
        <v>1</v>
      </c>
      <c r="BF14" s="467"/>
      <c r="BG14" s="467">
        <v>1</v>
      </c>
      <c r="BH14" s="467"/>
      <c r="BI14" s="467"/>
      <c r="BJ14" s="467"/>
      <c r="BK14" s="467"/>
      <c r="BL14" s="467"/>
      <c r="BM14" s="467"/>
      <c r="BN14" s="467">
        <v>1</v>
      </c>
      <c r="BO14" s="467">
        <v>10</v>
      </c>
      <c r="BP14" s="467">
        <v>1</v>
      </c>
      <c r="BQ14" s="467"/>
      <c r="BR14" s="467"/>
      <c r="BS14" s="467"/>
      <c r="BT14" s="467"/>
      <c r="BU14" s="467">
        <v>1</v>
      </c>
      <c r="BV14" s="467">
        <v>1</v>
      </c>
      <c r="BW14" s="467">
        <v>4</v>
      </c>
      <c r="BX14" s="467"/>
      <c r="BY14" s="467"/>
      <c r="BZ14" s="467"/>
      <c r="CA14" s="467"/>
      <c r="CB14" s="467">
        <v>6</v>
      </c>
      <c r="CC14" s="467">
        <v>1</v>
      </c>
      <c r="CD14" s="467"/>
      <c r="CE14" s="467"/>
      <c r="CF14" s="467">
        <v>1</v>
      </c>
      <c r="CG14" s="467"/>
      <c r="CH14" s="467"/>
      <c r="CI14" s="467"/>
      <c r="CJ14" s="467"/>
      <c r="CK14" s="467"/>
      <c r="CL14" s="467"/>
      <c r="CM14" s="467"/>
      <c r="CN14" s="467">
        <v>1</v>
      </c>
      <c r="CO14" s="467"/>
      <c r="CP14" s="467">
        <v>7</v>
      </c>
      <c r="CQ14" s="467"/>
      <c r="CR14" s="467">
        <v>8</v>
      </c>
      <c r="CS14" s="467"/>
      <c r="CT14" s="467"/>
      <c r="CU14" s="467"/>
      <c r="CV14" s="467">
        <v>6</v>
      </c>
      <c r="CW14" s="467"/>
      <c r="CX14" s="467"/>
      <c r="CY14" s="467"/>
      <c r="CZ14" s="467"/>
      <c r="DA14" s="467"/>
      <c r="DB14" s="467"/>
      <c r="DC14" s="467">
        <v>1</v>
      </c>
      <c r="DD14" s="467">
        <v>1</v>
      </c>
      <c r="DE14" s="467"/>
      <c r="DF14" s="467"/>
      <c r="DG14" s="467">
        <v>1</v>
      </c>
      <c r="DH14" s="467"/>
      <c r="DI14" s="467"/>
      <c r="DJ14" s="467"/>
      <c r="DK14" s="467"/>
      <c r="DL14" s="467"/>
      <c r="DM14" s="467">
        <v>1</v>
      </c>
      <c r="DN14" s="467"/>
      <c r="DO14" s="467"/>
      <c r="DP14" s="467"/>
      <c r="DQ14" s="467"/>
      <c r="DR14" s="467"/>
      <c r="DS14" s="467"/>
      <c r="DT14" s="467"/>
      <c r="DU14" s="467"/>
      <c r="DV14" s="467">
        <v>5</v>
      </c>
      <c r="DW14" s="467"/>
      <c r="DX14" s="467"/>
      <c r="DY14" s="467">
        <v>2</v>
      </c>
      <c r="DZ14" s="467"/>
      <c r="EA14" s="467">
        <v>20</v>
      </c>
      <c r="EB14" s="467"/>
      <c r="EC14" s="467">
        <v>1</v>
      </c>
      <c r="ED14" s="467"/>
      <c r="EE14" s="467"/>
      <c r="EF14" s="467"/>
      <c r="EG14" s="467"/>
      <c r="EH14" s="467"/>
      <c r="EI14" s="467"/>
      <c r="EJ14" s="467"/>
      <c r="EK14" s="467">
        <v>4</v>
      </c>
      <c r="EL14" s="467"/>
      <c r="EM14" s="467"/>
      <c r="EN14" s="467"/>
      <c r="EO14" s="467">
        <v>1</v>
      </c>
      <c r="EP14" s="467">
        <v>2</v>
      </c>
      <c r="EQ14" s="467">
        <v>7</v>
      </c>
      <c r="ER14" s="467"/>
      <c r="ES14" s="467">
        <v>1</v>
      </c>
      <c r="ET14" s="467"/>
      <c r="EU14" s="467"/>
      <c r="EV14" s="467"/>
      <c r="EW14" s="467">
        <v>10</v>
      </c>
      <c r="EX14" s="467"/>
      <c r="EY14" s="467"/>
      <c r="EZ14" s="467"/>
      <c r="FA14" s="467"/>
      <c r="FB14" s="467">
        <v>5</v>
      </c>
      <c r="FC14" s="467"/>
      <c r="FD14" s="467"/>
      <c r="FE14" s="467"/>
      <c r="FF14" s="467"/>
      <c r="FG14" s="467">
        <v>9</v>
      </c>
      <c r="FH14" s="467"/>
      <c r="FI14" s="467"/>
      <c r="FJ14" s="467"/>
      <c r="FK14" s="467"/>
      <c r="FL14" s="467"/>
      <c r="FM14" s="467">
        <v>1</v>
      </c>
      <c r="FN14" s="467">
        <v>61</v>
      </c>
      <c r="FO14" s="467"/>
      <c r="FP14" s="467"/>
      <c r="FQ14" s="467">
        <v>9</v>
      </c>
      <c r="FR14" s="467"/>
      <c r="FS14" s="467"/>
      <c r="FT14" s="467"/>
      <c r="FU14" s="467"/>
      <c r="FV14" s="467">
        <v>1</v>
      </c>
      <c r="FW14" s="467"/>
      <c r="FX14" s="467">
        <v>1</v>
      </c>
      <c r="FY14" s="467"/>
      <c r="FZ14" s="467">
        <v>25</v>
      </c>
      <c r="GA14" s="467"/>
      <c r="GB14" s="467">
        <v>21</v>
      </c>
      <c r="GC14" s="467"/>
      <c r="GD14" s="467">
        <v>7</v>
      </c>
      <c r="GE14" s="467"/>
      <c r="GF14" s="467"/>
      <c r="GG14" s="467"/>
      <c r="GH14" s="467"/>
      <c r="GI14" s="467"/>
      <c r="GJ14" s="467"/>
      <c r="GK14" s="467">
        <v>5</v>
      </c>
      <c r="GL14" s="467"/>
      <c r="GM14" s="467"/>
      <c r="GN14" s="467"/>
      <c r="GO14" s="467"/>
      <c r="GP14" s="467"/>
      <c r="GQ14" s="467"/>
      <c r="GR14" s="467">
        <v>1</v>
      </c>
      <c r="GS14" s="1"/>
    </row>
    <row r="15" spans="1:201" ht="13">
      <c r="A15" s="1" t="s">
        <v>57</v>
      </c>
      <c r="B15" s="1" t="s">
        <v>5</v>
      </c>
      <c r="C15" s="462">
        <v>14652</v>
      </c>
      <c r="D15" s="462">
        <v>8</v>
      </c>
      <c r="E15" s="462"/>
      <c r="F15" s="462"/>
      <c r="G15" s="462">
        <v>1</v>
      </c>
      <c r="H15" s="462"/>
      <c r="I15" s="462"/>
      <c r="J15" s="462">
        <v>27</v>
      </c>
      <c r="K15" s="462">
        <v>741</v>
      </c>
      <c r="L15" s="462"/>
      <c r="M15" s="462"/>
      <c r="N15" s="462">
        <v>3785</v>
      </c>
      <c r="O15" s="462">
        <v>406</v>
      </c>
      <c r="P15" s="462">
        <v>75</v>
      </c>
      <c r="Q15" s="462"/>
      <c r="R15" s="462"/>
      <c r="S15" s="462"/>
      <c r="T15" s="462">
        <v>5</v>
      </c>
      <c r="U15" s="462">
        <v>8</v>
      </c>
      <c r="V15" s="462">
        <v>124</v>
      </c>
      <c r="W15" s="462">
        <v>114</v>
      </c>
      <c r="X15" s="462">
        <v>71</v>
      </c>
      <c r="Y15" s="462">
        <v>1352</v>
      </c>
      <c r="Z15" s="462">
        <v>3</v>
      </c>
      <c r="AA15" s="462">
        <v>916</v>
      </c>
      <c r="AB15" s="462"/>
      <c r="AC15" s="462">
        <v>52</v>
      </c>
      <c r="AD15" s="462"/>
      <c r="AE15" s="462">
        <v>168</v>
      </c>
      <c r="AF15" s="462"/>
      <c r="AG15" s="462">
        <v>679</v>
      </c>
      <c r="AH15" s="462"/>
      <c r="AI15" s="462"/>
      <c r="AJ15" s="462">
        <v>4956</v>
      </c>
      <c r="AK15" s="462">
        <v>18</v>
      </c>
      <c r="AL15" s="462">
        <v>497</v>
      </c>
      <c r="AM15" s="462"/>
      <c r="AN15" s="462">
        <v>12</v>
      </c>
      <c r="AO15" s="462">
        <v>1</v>
      </c>
      <c r="AP15" s="462">
        <v>26</v>
      </c>
      <c r="AQ15" s="462"/>
      <c r="AR15" s="462"/>
      <c r="AS15" s="462">
        <v>2</v>
      </c>
      <c r="AT15" s="462"/>
      <c r="AU15" s="462">
        <v>1</v>
      </c>
      <c r="AV15" s="462"/>
      <c r="AW15" s="462"/>
      <c r="AX15" s="462">
        <v>3</v>
      </c>
      <c r="AY15" s="462">
        <v>10</v>
      </c>
      <c r="AZ15" s="462">
        <v>5</v>
      </c>
      <c r="BA15" s="462">
        <v>16</v>
      </c>
      <c r="BB15" s="462"/>
      <c r="BC15" s="462"/>
      <c r="BD15" s="462">
        <v>6</v>
      </c>
      <c r="BE15" s="462"/>
      <c r="BF15" s="462"/>
      <c r="BG15" s="462">
        <v>1</v>
      </c>
      <c r="BH15" s="462"/>
      <c r="BI15" s="462"/>
      <c r="BJ15" s="462"/>
      <c r="BK15" s="462"/>
      <c r="BL15" s="462"/>
      <c r="BM15" s="462">
        <v>2</v>
      </c>
      <c r="BN15" s="462">
        <v>2</v>
      </c>
      <c r="BO15" s="462">
        <v>4</v>
      </c>
      <c r="BP15" s="462"/>
      <c r="BQ15" s="462"/>
      <c r="BR15" s="462">
        <v>1</v>
      </c>
      <c r="BS15" s="462"/>
      <c r="BT15" s="462"/>
      <c r="BU15" s="462">
        <v>1</v>
      </c>
      <c r="BV15" s="462">
        <v>2</v>
      </c>
      <c r="BW15" s="462">
        <v>11</v>
      </c>
      <c r="BX15" s="462"/>
      <c r="BY15" s="462">
        <v>1</v>
      </c>
      <c r="BZ15" s="462">
        <v>4</v>
      </c>
      <c r="CA15" s="462">
        <v>1</v>
      </c>
      <c r="CB15" s="462">
        <v>12</v>
      </c>
      <c r="CC15" s="462"/>
      <c r="CD15" s="462">
        <v>1</v>
      </c>
      <c r="CE15" s="462">
        <v>8</v>
      </c>
      <c r="CF15" s="462">
        <v>6</v>
      </c>
      <c r="CG15" s="462"/>
      <c r="CH15" s="462">
        <v>2</v>
      </c>
      <c r="CI15" s="462"/>
      <c r="CJ15" s="462"/>
      <c r="CK15" s="462"/>
      <c r="CL15" s="462"/>
      <c r="CM15" s="462"/>
      <c r="CN15" s="462"/>
      <c r="CO15" s="462"/>
      <c r="CP15" s="462">
        <v>10</v>
      </c>
      <c r="CQ15" s="462"/>
      <c r="CR15" s="462">
        <v>9</v>
      </c>
      <c r="CS15" s="462">
        <v>1</v>
      </c>
      <c r="CT15" s="462"/>
      <c r="CU15" s="462">
        <v>1</v>
      </c>
      <c r="CV15" s="462"/>
      <c r="CW15" s="462"/>
      <c r="CX15" s="462"/>
      <c r="CY15" s="462"/>
      <c r="CZ15" s="462">
        <v>6</v>
      </c>
      <c r="DA15" s="462"/>
      <c r="DB15" s="462"/>
      <c r="DC15" s="462">
        <v>7</v>
      </c>
      <c r="DD15" s="462"/>
      <c r="DE15" s="462">
        <v>1</v>
      </c>
      <c r="DF15" s="462"/>
      <c r="DG15" s="462">
        <v>1</v>
      </c>
      <c r="DH15" s="462"/>
      <c r="DI15" s="462"/>
      <c r="DJ15" s="462"/>
      <c r="DK15" s="462">
        <v>4</v>
      </c>
      <c r="DL15" s="462"/>
      <c r="DM15" s="462">
        <v>1</v>
      </c>
      <c r="DN15" s="462"/>
      <c r="DO15" s="462"/>
      <c r="DP15" s="462">
        <v>2</v>
      </c>
      <c r="DQ15" s="462"/>
      <c r="DR15" s="462"/>
      <c r="DS15" s="462"/>
      <c r="DT15" s="462"/>
      <c r="DU15" s="462"/>
      <c r="DV15" s="462"/>
      <c r="DW15" s="462"/>
      <c r="DX15" s="462"/>
      <c r="DY15" s="462">
        <v>1</v>
      </c>
      <c r="DZ15" s="462"/>
      <c r="EA15" s="462">
        <v>19</v>
      </c>
      <c r="EB15" s="462"/>
      <c r="EC15" s="462"/>
      <c r="ED15" s="462">
        <v>1</v>
      </c>
      <c r="EE15" s="462"/>
      <c r="EF15" s="462"/>
      <c r="EG15" s="462"/>
      <c r="EH15" s="462"/>
      <c r="EI15" s="462">
        <v>2</v>
      </c>
      <c r="EJ15" s="462"/>
      <c r="EK15" s="462">
        <v>2</v>
      </c>
      <c r="EL15" s="462"/>
      <c r="EM15" s="462"/>
      <c r="EN15" s="462"/>
      <c r="EO15" s="462"/>
      <c r="EP15" s="462">
        <v>2</v>
      </c>
      <c r="EQ15" s="462"/>
      <c r="ER15" s="462"/>
      <c r="ES15" s="462"/>
      <c r="ET15" s="462"/>
      <c r="EU15" s="462"/>
      <c r="EV15" s="462"/>
      <c r="EW15" s="462">
        <v>20</v>
      </c>
      <c r="EX15" s="462"/>
      <c r="EY15" s="462">
        <v>1</v>
      </c>
      <c r="EZ15" s="462"/>
      <c r="FA15" s="462"/>
      <c r="FB15" s="462">
        <v>1</v>
      </c>
      <c r="FC15" s="462"/>
      <c r="FD15" s="462"/>
      <c r="FE15" s="462"/>
      <c r="FF15" s="462"/>
      <c r="FG15" s="462">
        <v>2</v>
      </c>
      <c r="FH15" s="462"/>
      <c r="FI15" s="462">
        <v>1</v>
      </c>
      <c r="FJ15" s="462"/>
      <c r="FK15" s="462"/>
      <c r="FL15" s="462"/>
      <c r="FM15" s="462"/>
      <c r="FN15" s="462">
        <v>122</v>
      </c>
      <c r="FO15" s="462"/>
      <c r="FP15" s="462"/>
      <c r="FQ15" s="462">
        <v>4</v>
      </c>
      <c r="FR15" s="462">
        <v>1</v>
      </c>
      <c r="FS15" s="462"/>
      <c r="FT15" s="462">
        <v>1</v>
      </c>
      <c r="FU15" s="462"/>
      <c r="FV15" s="462">
        <v>1</v>
      </c>
      <c r="FW15" s="462"/>
      <c r="FX15" s="462">
        <v>1</v>
      </c>
      <c r="FY15" s="462"/>
      <c r="FZ15" s="462">
        <v>160</v>
      </c>
      <c r="GA15" s="462">
        <v>1</v>
      </c>
      <c r="GB15" s="462">
        <v>79</v>
      </c>
      <c r="GC15" s="462"/>
      <c r="GD15" s="462">
        <v>29</v>
      </c>
      <c r="GE15" s="462"/>
      <c r="GF15" s="462"/>
      <c r="GG15" s="462"/>
      <c r="GH15" s="462"/>
      <c r="GI15" s="462"/>
      <c r="GJ15" s="462"/>
      <c r="GK15" s="462">
        <v>9</v>
      </c>
      <c r="GL15" s="462"/>
      <c r="GM15" s="462"/>
      <c r="GN15" s="462"/>
      <c r="GO15" s="462"/>
      <c r="GP15" s="462"/>
      <c r="GQ15" s="462"/>
      <c r="GR15" s="462">
        <v>2</v>
      </c>
      <c r="GS15" s="1"/>
    </row>
    <row r="16" spans="1:201" ht="13">
      <c r="A16" s="1" t="s">
        <v>58</v>
      </c>
      <c r="B16" s="1" t="s">
        <v>6</v>
      </c>
      <c r="C16" s="462">
        <v>15252</v>
      </c>
      <c r="D16" s="462">
        <v>8</v>
      </c>
      <c r="E16" s="462"/>
      <c r="F16" s="462">
        <v>2</v>
      </c>
      <c r="G16" s="462"/>
      <c r="H16" s="462"/>
      <c r="I16" s="462">
        <v>5</v>
      </c>
      <c r="J16" s="462">
        <v>92</v>
      </c>
      <c r="K16" s="462">
        <v>477</v>
      </c>
      <c r="L16" s="462"/>
      <c r="M16" s="462"/>
      <c r="N16" s="462">
        <v>5650</v>
      </c>
      <c r="O16" s="462">
        <v>416</v>
      </c>
      <c r="P16" s="462">
        <v>166</v>
      </c>
      <c r="Q16" s="462"/>
      <c r="R16" s="462"/>
      <c r="S16" s="462">
        <v>1</v>
      </c>
      <c r="T16" s="462">
        <v>1</v>
      </c>
      <c r="U16" s="462">
        <v>5</v>
      </c>
      <c r="V16" s="462">
        <v>110</v>
      </c>
      <c r="W16" s="462">
        <v>100</v>
      </c>
      <c r="X16" s="462">
        <v>161</v>
      </c>
      <c r="Y16" s="462">
        <v>1824</v>
      </c>
      <c r="Z16" s="462">
        <v>10</v>
      </c>
      <c r="AA16" s="462">
        <v>1202</v>
      </c>
      <c r="AB16" s="462"/>
      <c r="AC16" s="462">
        <v>34</v>
      </c>
      <c r="AD16" s="462"/>
      <c r="AE16" s="462">
        <v>166</v>
      </c>
      <c r="AF16" s="462"/>
      <c r="AG16" s="462">
        <v>649</v>
      </c>
      <c r="AH16" s="462">
        <v>4</v>
      </c>
      <c r="AI16" s="462"/>
      <c r="AJ16" s="462">
        <v>2809</v>
      </c>
      <c r="AK16" s="462">
        <v>19</v>
      </c>
      <c r="AL16" s="462">
        <v>526</v>
      </c>
      <c r="AM16" s="462">
        <v>1</v>
      </c>
      <c r="AN16" s="462">
        <v>36</v>
      </c>
      <c r="AO16" s="462"/>
      <c r="AP16" s="462">
        <v>11</v>
      </c>
      <c r="AQ16" s="462">
        <v>3</v>
      </c>
      <c r="AR16" s="462"/>
      <c r="AS16" s="462">
        <v>2</v>
      </c>
      <c r="AT16" s="462"/>
      <c r="AU16" s="462"/>
      <c r="AV16" s="462"/>
      <c r="AW16" s="462"/>
      <c r="AX16" s="462">
        <v>31</v>
      </c>
      <c r="AY16" s="462">
        <v>14</v>
      </c>
      <c r="AZ16" s="462">
        <v>3</v>
      </c>
      <c r="BA16" s="462">
        <v>33</v>
      </c>
      <c r="BB16" s="462"/>
      <c r="BC16" s="462">
        <v>2</v>
      </c>
      <c r="BD16" s="462">
        <v>6</v>
      </c>
      <c r="BE16" s="462">
        <v>2</v>
      </c>
      <c r="BF16" s="462"/>
      <c r="BG16" s="462"/>
      <c r="BH16" s="462"/>
      <c r="BI16" s="462"/>
      <c r="BJ16" s="462"/>
      <c r="BK16" s="462"/>
      <c r="BL16" s="462">
        <v>1</v>
      </c>
      <c r="BM16" s="462"/>
      <c r="BN16" s="462">
        <v>3</v>
      </c>
      <c r="BO16" s="462">
        <v>10</v>
      </c>
      <c r="BP16" s="462">
        <v>2</v>
      </c>
      <c r="BQ16" s="462"/>
      <c r="BR16" s="462">
        <v>1</v>
      </c>
      <c r="BS16" s="462"/>
      <c r="BT16" s="462"/>
      <c r="BU16" s="462">
        <v>3</v>
      </c>
      <c r="BV16" s="462"/>
      <c r="BW16" s="462">
        <v>22</v>
      </c>
      <c r="BX16" s="462"/>
      <c r="BY16" s="462"/>
      <c r="BZ16" s="462">
        <v>1</v>
      </c>
      <c r="CA16" s="462"/>
      <c r="CB16" s="462">
        <v>55</v>
      </c>
      <c r="CC16" s="462"/>
      <c r="CD16" s="462">
        <v>1</v>
      </c>
      <c r="CE16" s="462">
        <v>2</v>
      </c>
      <c r="CF16" s="462">
        <v>3</v>
      </c>
      <c r="CG16" s="462"/>
      <c r="CH16" s="462">
        <v>1</v>
      </c>
      <c r="CI16" s="462"/>
      <c r="CJ16" s="462"/>
      <c r="CK16" s="462"/>
      <c r="CL16" s="462"/>
      <c r="CM16" s="462">
        <v>1</v>
      </c>
      <c r="CN16" s="462"/>
      <c r="CO16" s="462"/>
      <c r="CP16" s="462">
        <v>3</v>
      </c>
      <c r="CQ16" s="462"/>
      <c r="CR16" s="462">
        <v>11</v>
      </c>
      <c r="CS16" s="462">
        <v>2</v>
      </c>
      <c r="CT16" s="462"/>
      <c r="CU16" s="462"/>
      <c r="CV16" s="462">
        <v>9</v>
      </c>
      <c r="CW16" s="462"/>
      <c r="CX16" s="462">
        <v>2</v>
      </c>
      <c r="CY16" s="462"/>
      <c r="CZ16" s="462">
        <v>6</v>
      </c>
      <c r="DA16" s="462"/>
      <c r="DB16" s="462"/>
      <c r="DC16" s="462"/>
      <c r="DD16" s="462"/>
      <c r="DE16" s="462">
        <v>2</v>
      </c>
      <c r="DF16" s="462"/>
      <c r="DG16" s="462">
        <v>3</v>
      </c>
      <c r="DH16" s="462"/>
      <c r="DI16" s="462"/>
      <c r="DJ16" s="462"/>
      <c r="DK16" s="462">
        <v>2</v>
      </c>
      <c r="DL16" s="462"/>
      <c r="DM16" s="462"/>
      <c r="DN16" s="462"/>
      <c r="DO16" s="462"/>
      <c r="DP16" s="462">
        <v>4</v>
      </c>
      <c r="DQ16" s="462">
        <v>2</v>
      </c>
      <c r="DR16" s="462"/>
      <c r="DS16" s="462">
        <v>6</v>
      </c>
      <c r="DT16" s="462">
        <v>1</v>
      </c>
      <c r="DU16" s="462"/>
      <c r="DV16" s="462">
        <v>2</v>
      </c>
      <c r="DW16" s="462"/>
      <c r="DX16" s="462"/>
      <c r="DY16" s="462">
        <v>5</v>
      </c>
      <c r="DZ16" s="462">
        <v>1</v>
      </c>
      <c r="EA16" s="462">
        <v>6</v>
      </c>
      <c r="EB16" s="462"/>
      <c r="EC16" s="462"/>
      <c r="ED16" s="462"/>
      <c r="EE16" s="462">
        <v>1</v>
      </c>
      <c r="EF16" s="462"/>
      <c r="EG16" s="462"/>
      <c r="EH16" s="462">
        <v>1</v>
      </c>
      <c r="EI16" s="462"/>
      <c r="EJ16" s="462"/>
      <c r="EK16" s="462">
        <v>1</v>
      </c>
      <c r="EL16" s="462"/>
      <c r="EM16" s="462"/>
      <c r="EN16" s="462"/>
      <c r="EO16" s="462"/>
      <c r="EP16" s="462">
        <v>2</v>
      </c>
      <c r="EQ16" s="462"/>
      <c r="ER16" s="462"/>
      <c r="ES16" s="462"/>
      <c r="ET16" s="462"/>
      <c r="EU16" s="462"/>
      <c r="EV16" s="462"/>
      <c r="EW16" s="462">
        <v>34</v>
      </c>
      <c r="EX16" s="462"/>
      <c r="EY16" s="462">
        <v>2</v>
      </c>
      <c r="EZ16" s="462"/>
      <c r="FA16" s="462"/>
      <c r="FB16" s="462">
        <v>5</v>
      </c>
      <c r="FC16" s="462"/>
      <c r="FD16" s="462"/>
      <c r="FE16" s="462"/>
      <c r="FF16" s="462"/>
      <c r="FG16" s="462">
        <v>5</v>
      </c>
      <c r="FH16" s="462">
        <v>1</v>
      </c>
      <c r="FI16" s="462"/>
      <c r="FJ16" s="462"/>
      <c r="FK16" s="462">
        <v>2</v>
      </c>
      <c r="FL16" s="462"/>
      <c r="FM16" s="462"/>
      <c r="FN16" s="462">
        <v>134</v>
      </c>
      <c r="FO16" s="462"/>
      <c r="FP16" s="462">
        <v>1</v>
      </c>
      <c r="FQ16" s="462">
        <v>8</v>
      </c>
      <c r="FR16" s="462">
        <v>4</v>
      </c>
      <c r="FS16" s="462"/>
      <c r="FT16" s="462">
        <v>1</v>
      </c>
      <c r="FU16" s="462"/>
      <c r="FV16" s="462">
        <v>8</v>
      </c>
      <c r="FW16" s="462"/>
      <c r="FX16" s="462">
        <v>3</v>
      </c>
      <c r="FY16" s="462"/>
      <c r="FZ16" s="462">
        <v>147</v>
      </c>
      <c r="GA16" s="462"/>
      <c r="GB16" s="462">
        <v>79</v>
      </c>
      <c r="GC16" s="462">
        <v>15</v>
      </c>
      <c r="GD16" s="462">
        <v>34</v>
      </c>
      <c r="GE16" s="462"/>
      <c r="GF16" s="462"/>
      <c r="GG16" s="462"/>
      <c r="GH16" s="462"/>
      <c r="GI16" s="462"/>
      <c r="GJ16" s="462"/>
      <c r="GK16" s="462">
        <v>9</v>
      </c>
      <c r="GL16" s="462"/>
      <c r="GM16" s="462"/>
      <c r="GN16" s="462"/>
      <c r="GO16" s="462"/>
      <c r="GP16" s="462"/>
      <c r="GQ16" s="462"/>
      <c r="GR16" s="462">
        <v>1</v>
      </c>
      <c r="GS16" s="1"/>
    </row>
    <row r="17" spans="1:201" ht="13">
      <c r="A17" s="1" t="s">
        <v>59</v>
      </c>
      <c r="B17" s="1" t="s">
        <v>7</v>
      </c>
      <c r="C17" s="462">
        <v>4278</v>
      </c>
      <c r="D17" s="462"/>
      <c r="E17" s="462"/>
      <c r="F17" s="462">
        <v>3</v>
      </c>
      <c r="G17" s="462"/>
      <c r="H17" s="462"/>
      <c r="I17" s="462">
        <v>2</v>
      </c>
      <c r="J17" s="462">
        <v>111</v>
      </c>
      <c r="K17" s="462">
        <v>105</v>
      </c>
      <c r="L17" s="462"/>
      <c r="M17" s="462"/>
      <c r="N17" s="462">
        <v>1039</v>
      </c>
      <c r="O17" s="462">
        <v>78</v>
      </c>
      <c r="P17" s="462">
        <v>20</v>
      </c>
      <c r="Q17" s="462"/>
      <c r="R17" s="462"/>
      <c r="S17" s="462"/>
      <c r="T17" s="462">
        <v>30</v>
      </c>
      <c r="U17" s="462">
        <v>2</v>
      </c>
      <c r="V17" s="462">
        <v>8</v>
      </c>
      <c r="W17" s="462">
        <v>68</v>
      </c>
      <c r="X17" s="462">
        <v>72</v>
      </c>
      <c r="Y17" s="462">
        <v>682</v>
      </c>
      <c r="Z17" s="462">
        <v>5</v>
      </c>
      <c r="AA17" s="462">
        <v>122</v>
      </c>
      <c r="AB17" s="462"/>
      <c r="AC17" s="462">
        <v>2</v>
      </c>
      <c r="AD17" s="462"/>
      <c r="AE17" s="462">
        <v>11</v>
      </c>
      <c r="AF17" s="462"/>
      <c r="AG17" s="462">
        <v>255</v>
      </c>
      <c r="AH17" s="462"/>
      <c r="AI17" s="462">
        <v>1</v>
      </c>
      <c r="AJ17" s="462">
        <v>1127</v>
      </c>
      <c r="AK17" s="462">
        <v>12</v>
      </c>
      <c r="AL17" s="462">
        <v>143</v>
      </c>
      <c r="AM17" s="462">
        <v>1</v>
      </c>
      <c r="AN17" s="462">
        <v>4</v>
      </c>
      <c r="AO17" s="462"/>
      <c r="AP17" s="462"/>
      <c r="AQ17" s="462"/>
      <c r="AR17" s="462"/>
      <c r="AS17" s="462">
        <v>1</v>
      </c>
      <c r="AT17" s="462"/>
      <c r="AU17" s="462"/>
      <c r="AV17" s="462"/>
      <c r="AW17" s="462"/>
      <c r="AX17" s="462">
        <v>5</v>
      </c>
      <c r="AY17" s="462">
        <v>4</v>
      </c>
      <c r="AZ17" s="462"/>
      <c r="BA17" s="462">
        <v>14</v>
      </c>
      <c r="BB17" s="462"/>
      <c r="BC17" s="462"/>
      <c r="BD17" s="462">
        <v>2</v>
      </c>
      <c r="BE17" s="462"/>
      <c r="BF17" s="462"/>
      <c r="BG17" s="462">
        <v>2</v>
      </c>
      <c r="BH17" s="462"/>
      <c r="BI17" s="462"/>
      <c r="BJ17" s="462"/>
      <c r="BK17" s="462"/>
      <c r="BL17" s="462">
        <v>3</v>
      </c>
      <c r="BM17" s="462">
        <v>2</v>
      </c>
      <c r="BN17" s="462"/>
      <c r="BO17" s="462">
        <v>2</v>
      </c>
      <c r="BP17" s="462">
        <v>2</v>
      </c>
      <c r="BQ17" s="462"/>
      <c r="BR17" s="462"/>
      <c r="BS17" s="462"/>
      <c r="BT17" s="462"/>
      <c r="BU17" s="462"/>
      <c r="BV17" s="462"/>
      <c r="BW17" s="462">
        <v>5</v>
      </c>
      <c r="BX17" s="462"/>
      <c r="BY17" s="462">
        <v>1</v>
      </c>
      <c r="BZ17" s="462"/>
      <c r="CA17" s="462"/>
      <c r="CB17" s="462">
        <v>6</v>
      </c>
      <c r="CC17" s="462"/>
      <c r="CD17" s="462"/>
      <c r="CE17" s="462">
        <v>1</v>
      </c>
      <c r="CF17" s="462">
        <v>1</v>
      </c>
      <c r="CG17" s="462"/>
      <c r="CH17" s="462">
        <v>1</v>
      </c>
      <c r="CI17" s="462"/>
      <c r="CJ17" s="462"/>
      <c r="CK17" s="462"/>
      <c r="CL17" s="462"/>
      <c r="CM17" s="462">
        <v>1</v>
      </c>
      <c r="CN17" s="462"/>
      <c r="CO17" s="462"/>
      <c r="CP17" s="462">
        <v>1</v>
      </c>
      <c r="CQ17" s="462"/>
      <c r="CR17" s="462">
        <v>15</v>
      </c>
      <c r="CS17" s="462"/>
      <c r="CT17" s="462"/>
      <c r="CU17" s="462"/>
      <c r="CV17" s="462">
        <v>1</v>
      </c>
      <c r="CW17" s="462"/>
      <c r="CX17" s="462">
        <v>1</v>
      </c>
      <c r="CY17" s="462"/>
      <c r="CZ17" s="462"/>
      <c r="DA17" s="462"/>
      <c r="DB17" s="462"/>
      <c r="DC17" s="462">
        <v>3</v>
      </c>
      <c r="DD17" s="462"/>
      <c r="DE17" s="462"/>
      <c r="DF17" s="462"/>
      <c r="DG17" s="462"/>
      <c r="DH17" s="462"/>
      <c r="DI17" s="462"/>
      <c r="DJ17" s="462"/>
      <c r="DK17" s="462"/>
      <c r="DL17" s="462"/>
      <c r="DM17" s="462"/>
      <c r="DN17" s="462"/>
      <c r="DO17" s="462"/>
      <c r="DP17" s="462"/>
      <c r="DQ17" s="462"/>
      <c r="DR17" s="462"/>
      <c r="DS17" s="462"/>
      <c r="DT17" s="462"/>
      <c r="DU17" s="462"/>
      <c r="DV17" s="462"/>
      <c r="DW17" s="462"/>
      <c r="DX17" s="462"/>
      <c r="DY17" s="462">
        <v>3</v>
      </c>
      <c r="DZ17" s="462"/>
      <c r="EA17" s="462">
        <v>6</v>
      </c>
      <c r="EB17" s="462"/>
      <c r="EC17" s="462"/>
      <c r="ED17" s="462"/>
      <c r="EE17" s="462"/>
      <c r="EF17" s="462"/>
      <c r="EG17" s="462"/>
      <c r="EH17" s="462"/>
      <c r="EI17" s="462">
        <v>3</v>
      </c>
      <c r="EJ17" s="462"/>
      <c r="EK17" s="462">
        <v>1</v>
      </c>
      <c r="EL17" s="462"/>
      <c r="EM17" s="462"/>
      <c r="EN17" s="462"/>
      <c r="EO17" s="462"/>
      <c r="EP17" s="462"/>
      <c r="EQ17" s="462"/>
      <c r="ER17" s="462"/>
      <c r="ES17" s="462"/>
      <c r="ET17" s="462"/>
      <c r="EU17" s="462"/>
      <c r="EV17" s="462"/>
      <c r="EW17" s="462">
        <v>19</v>
      </c>
      <c r="EX17" s="462"/>
      <c r="EY17" s="462"/>
      <c r="EZ17" s="462"/>
      <c r="FA17" s="462"/>
      <c r="FB17" s="462">
        <v>1</v>
      </c>
      <c r="FC17" s="462"/>
      <c r="FD17" s="462"/>
      <c r="FE17" s="462"/>
      <c r="FF17" s="462"/>
      <c r="FG17" s="462"/>
      <c r="FH17" s="462">
        <v>1</v>
      </c>
      <c r="FI17" s="462"/>
      <c r="FJ17" s="462"/>
      <c r="FK17" s="462"/>
      <c r="FL17" s="462"/>
      <c r="FM17" s="462"/>
      <c r="FN17" s="462">
        <v>65</v>
      </c>
      <c r="FO17" s="462"/>
      <c r="FP17" s="462"/>
      <c r="FQ17" s="462">
        <v>1</v>
      </c>
      <c r="FR17" s="462">
        <v>1</v>
      </c>
      <c r="FS17" s="462"/>
      <c r="FT17" s="462"/>
      <c r="FU17" s="462"/>
      <c r="FV17" s="462">
        <v>1</v>
      </c>
      <c r="FW17" s="462"/>
      <c r="FX17" s="462">
        <v>1</v>
      </c>
      <c r="FY17" s="462"/>
      <c r="FZ17" s="462">
        <v>123</v>
      </c>
      <c r="GA17" s="462">
        <v>2</v>
      </c>
      <c r="GB17" s="462">
        <v>36</v>
      </c>
      <c r="GC17" s="462">
        <v>5</v>
      </c>
      <c r="GD17" s="462">
        <v>15</v>
      </c>
      <c r="GE17" s="462"/>
      <c r="GF17" s="462"/>
      <c r="GG17" s="462"/>
      <c r="GH17" s="462"/>
      <c r="GI17" s="462"/>
      <c r="GJ17" s="462"/>
      <c r="GK17" s="462">
        <v>11</v>
      </c>
      <c r="GL17" s="462"/>
      <c r="GM17" s="462">
        <v>1</v>
      </c>
      <c r="GN17" s="462"/>
      <c r="GO17" s="462"/>
      <c r="GP17" s="462"/>
      <c r="GQ17" s="462"/>
      <c r="GR17" s="462">
        <v>5</v>
      </c>
      <c r="GS17" s="1"/>
    </row>
    <row r="18" spans="1:201" ht="13">
      <c r="A18" s="1" t="s">
        <v>60</v>
      </c>
      <c r="B18" s="1" t="s">
        <v>8</v>
      </c>
      <c r="C18" s="462">
        <v>9439</v>
      </c>
      <c r="D18" s="462">
        <v>4</v>
      </c>
      <c r="E18" s="462"/>
      <c r="F18" s="462">
        <v>1</v>
      </c>
      <c r="G18" s="462">
        <v>2</v>
      </c>
      <c r="H18" s="462"/>
      <c r="I18" s="462">
        <v>7</v>
      </c>
      <c r="J18" s="462">
        <v>56</v>
      </c>
      <c r="K18" s="462">
        <v>382</v>
      </c>
      <c r="L18" s="462"/>
      <c r="M18" s="462"/>
      <c r="N18" s="462">
        <v>2869</v>
      </c>
      <c r="O18" s="462">
        <v>189</v>
      </c>
      <c r="P18" s="462">
        <v>39</v>
      </c>
      <c r="Q18" s="462">
        <v>1</v>
      </c>
      <c r="R18" s="462"/>
      <c r="S18" s="462">
        <v>1</v>
      </c>
      <c r="T18" s="462">
        <v>5</v>
      </c>
      <c r="U18" s="462">
        <v>13</v>
      </c>
      <c r="V18" s="462">
        <v>54</v>
      </c>
      <c r="W18" s="462">
        <v>111</v>
      </c>
      <c r="X18" s="462">
        <v>188</v>
      </c>
      <c r="Y18" s="462">
        <v>1564</v>
      </c>
      <c r="Z18" s="462">
        <v>8</v>
      </c>
      <c r="AA18" s="462">
        <v>494</v>
      </c>
      <c r="AB18" s="462"/>
      <c r="AC18" s="462">
        <v>3</v>
      </c>
      <c r="AD18" s="462"/>
      <c r="AE18" s="462">
        <v>89</v>
      </c>
      <c r="AF18" s="462"/>
      <c r="AG18" s="462">
        <v>419</v>
      </c>
      <c r="AH18" s="462">
        <v>6</v>
      </c>
      <c r="AI18" s="462">
        <v>1</v>
      </c>
      <c r="AJ18" s="462">
        <v>1403</v>
      </c>
      <c r="AK18" s="462">
        <v>26</v>
      </c>
      <c r="AL18" s="462">
        <v>353</v>
      </c>
      <c r="AM18" s="462"/>
      <c r="AN18" s="462">
        <v>29</v>
      </c>
      <c r="AO18" s="462">
        <v>1</v>
      </c>
      <c r="AP18" s="462">
        <v>3</v>
      </c>
      <c r="AQ18" s="462"/>
      <c r="AR18" s="462">
        <v>1</v>
      </c>
      <c r="AS18" s="462">
        <v>5</v>
      </c>
      <c r="AT18" s="462"/>
      <c r="AU18" s="462"/>
      <c r="AV18" s="462">
        <v>1</v>
      </c>
      <c r="AW18" s="462"/>
      <c r="AX18" s="462">
        <v>36</v>
      </c>
      <c r="AY18" s="462">
        <v>7</v>
      </c>
      <c r="AZ18" s="462">
        <v>4</v>
      </c>
      <c r="BA18" s="462">
        <v>95</v>
      </c>
      <c r="BB18" s="462"/>
      <c r="BC18" s="462">
        <v>3</v>
      </c>
      <c r="BD18" s="462">
        <v>12</v>
      </c>
      <c r="BE18" s="462">
        <v>3</v>
      </c>
      <c r="BF18" s="462"/>
      <c r="BG18" s="462">
        <v>5</v>
      </c>
      <c r="BH18" s="462">
        <v>7</v>
      </c>
      <c r="BI18" s="462"/>
      <c r="BJ18" s="462"/>
      <c r="BK18" s="462"/>
      <c r="BL18" s="462"/>
      <c r="BM18" s="462">
        <v>10</v>
      </c>
      <c r="BN18" s="462">
        <v>9</v>
      </c>
      <c r="BO18" s="462">
        <v>17</v>
      </c>
      <c r="BP18" s="462">
        <v>3</v>
      </c>
      <c r="BQ18" s="462"/>
      <c r="BR18" s="462"/>
      <c r="BS18" s="462"/>
      <c r="BT18" s="462"/>
      <c r="BU18" s="462">
        <v>1</v>
      </c>
      <c r="BV18" s="462">
        <v>7</v>
      </c>
      <c r="BW18" s="462">
        <v>40</v>
      </c>
      <c r="BX18" s="462"/>
      <c r="BY18" s="462">
        <v>5</v>
      </c>
      <c r="BZ18" s="462">
        <v>4</v>
      </c>
      <c r="CA18" s="462">
        <v>10</v>
      </c>
      <c r="CB18" s="462">
        <v>64</v>
      </c>
      <c r="CC18" s="462">
        <v>3</v>
      </c>
      <c r="CD18" s="462">
        <v>1</v>
      </c>
      <c r="CE18" s="462">
        <v>3</v>
      </c>
      <c r="CF18" s="462">
        <v>7</v>
      </c>
      <c r="CG18" s="462">
        <v>1</v>
      </c>
      <c r="CH18" s="462">
        <v>1</v>
      </c>
      <c r="CI18" s="462"/>
      <c r="CJ18" s="462"/>
      <c r="CK18" s="462"/>
      <c r="CL18" s="462"/>
      <c r="CM18" s="462">
        <v>2</v>
      </c>
      <c r="CN18" s="462">
        <v>1</v>
      </c>
      <c r="CO18" s="462"/>
      <c r="CP18" s="462">
        <v>3</v>
      </c>
      <c r="CQ18" s="462"/>
      <c r="CR18" s="462">
        <v>24</v>
      </c>
      <c r="CS18" s="462">
        <v>2</v>
      </c>
      <c r="CT18" s="462"/>
      <c r="CU18" s="462">
        <v>1</v>
      </c>
      <c r="CV18" s="462">
        <v>4</v>
      </c>
      <c r="CW18" s="462"/>
      <c r="CX18" s="462"/>
      <c r="CY18" s="462"/>
      <c r="CZ18" s="462">
        <v>2</v>
      </c>
      <c r="DA18" s="462"/>
      <c r="DB18" s="462"/>
      <c r="DC18" s="462">
        <v>1</v>
      </c>
      <c r="DD18" s="462"/>
      <c r="DE18" s="462">
        <v>1</v>
      </c>
      <c r="DF18" s="462"/>
      <c r="DG18" s="462">
        <v>2</v>
      </c>
      <c r="DH18" s="462"/>
      <c r="DI18" s="462"/>
      <c r="DJ18" s="462"/>
      <c r="DK18" s="462">
        <v>1</v>
      </c>
      <c r="DL18" s="462"/>
      <c r="DM18" s="462"/>
      <c r="DN18" s="462"/>
      <c r="DO18" s="462"/>
      <c r="DP18" s="462"/>
      <c r="DQ18" s="462"/>
      <c r="DR18" s="462"/>
      <c r="DS18" s="462"/>
      <c r="DT18" s="462">
        <v>4</v>
      </c>
      <c r="DU18" s="462"/>
      <c r="DV18" s="462"/>
      <c r="DW18" s="462"/>
      <c r="DX18" s="462"/>
      <c r="DY18" s="462">
        <v>4</v>
      </c>
      <c r="DZ18" s="462">
        <v>1</v>
      </c>
      <c r="EA18" s="462">
        <v>5</v>
      </c>
      <c r="EB18" s="462"/>
      <c r="EC18" s="462"/>
      <c r="ED18" s="462"/>
      <c r="EE18" s="462"/>
      <c r="EF18" s="462"/>
      <c r="EG18" s="462"/>
      <c r="EH18" s="462"/>
      <c r="EI18" s="462"/>
      <c r="EJ18" s="462"/>
      <c r="EK18" s="462">
        <v>6</v>
      </c>
      <c r="EL18" s="462"/>
      <c r="EM18" s="462"/>
      <c r="EN18" s="462"/>
      <c r="EO18" s="462"/>
      <c r="EP18" s="462">
        <v>5</v>
      </c>
      <c r="EQ18" s="462"/>
      <c r="ER18" s="462"/>
      <c r="ES18" s="462"/>
      <c r="ET18" s="462"/>
      <c r="EU18" s="462"/>
      <c r="EV18" s="462"/>
      <c r="EW18" s="462">
        <v>66</v>
      </c>
      <c r="EX18" s="462">
        <v>4</v>
      </c>
      <c r="EY18" s="462"/>
      <c r="EZ18" s="462"/>
      <c r="FA18" s="462"/>
      <c r="FB18" s="462">
        <v>4</v>
      </c>
      <c r="FC18" s="462"/>
      <c r="FD18" s="462"/>
      <c r="FE18" s="462"/>
      <c r="FF18" s="462"/>
      <c r="FG18" s="462">
        <v>1</v>
      </c>
      <c r="FH18" s="462"/>
      <c r="FI18" s="462"/>
      <c r="FJ18" s="462"/>
      <c r="FK18" s="462">
        <v>1</v>
      </c>
      <c r="FL18" s="462"/>
      <c r="FM18" s="462"/>
      <c r="FN18" s="462">
        <v>288</v>
      </c>
      <c r="FO18" s="462"/>
      <c r="FP18" s="462">
        <v>1</v>
      </c>
      <c r="FQ18" s="462">
        <v>8</v>
      </c>
      <c r="FR18" s="462">
        <v>7</v>
      </c>
      <c r="FS18" s="462"/>
      <c r="FT18" s="462">
        <v>1</v>
      </c>
      <c r="FU18" s="462"/>
      <c r="FV18" s="462">
        <v>6</v>
      </c>
      <c r="FW18" s="462"/>
      <c r="FX18" s="462">
        <v>3</v>
      </c>
      <c r="FY18" s="462">
        <v>2</v>
      </c>
      <c r="FZ18" s="462">
        <v>133</v>
      </c>
      <c r="GA18" s="462">
        <v>1</v>
      </c>
      <c r="GB18" s="462">
        <v>64</v>
      </c>
      <c r="GC18" s="462">
        <v>4</v>
      </c>
      <c r="GD18" s="462">
        <v>67</v>
      </c>
      <c r="GE18" s="462"/>
      <c r="GF18" s="462"/>
      <c r="GG18" s="462"/>
      <c r="GH18" s="462"/>
      <c r="GI18" s="462"/>
      <c r="GJ18" s="462"/>
      <c r="GK18" s="462">
        <v>21</v>
      </c>
      <c r="GL18" s="462"/>
      <c r="GM18" s="462"/>
      <c r="GN18" s="462"/>
      <c r="GO18" s="462">
        <v>1</v>
      </c>
      <c r="GP18" s="462"/>
      <c r="GQ18" s="462"/>
      <c r="GR18" s="462">
        <v>1</v>
      </c>
      <c r="GS18" s="1"/>
    </row>
    <row r="19" spans="1:201" ht="13">
      <c r="A19" s="1" t="s">
        <v>61</v>
      </c>
      <c r="B19" s="1" t="s">
        <v>9</v>
      </c>
      <c r="C19" s="462">
        <v>599</v>
      </c>
      <c r="D19" s="462"/>
      <c r="E19" s="462"/>
      <c r="F19" s="462"/>
      <c r="G19" s="462">
        <v>1</v>
      </c>
      <c r="H19" s="462"/>
      <c r="I19" s="462">
        <v>2</v>
      </c>
      <c r="J19" s="462"/>
      <c r="K19" s="462">
        <v>45</v>
      </c>
      <c r="L19" s="462"/>
      <c r="M19" s="462"/>
      <c r="N19" s="462">
        <v>36</v>
      </c>
      <c r="O19" s="462">
        <v>3</v>
      </c>
      <c r="P19" s="462">
        <v>2</v>
      </c>
      <c r="Q19" s="462"/>
      <c r="R19" s="462"/>
      <c r="S19" s="462"/>
      <c r="T19" s="462"/>
      <c r="U19" s="462"/>
      <c r="V19" s="462">
        <v>8</v>
      </c>
      <c r="W19" s="462">
        <v>10</v>
      </c>
      <c r="X19" s="462">
        <v>2</v>
      </c>
      <c r="Y19" s="462">
        <v>75</v>
      </c>
      <c r="Z19" s="462">
        <v>1</v>
      </c>
      <c r="AA19" s="462">
        <v>55</v>
      </c>
      <c r="AB19" s="462"/>
      <c r="AC19" s="462"/>
      <c r="AD19" s="462"/>
      <c r="AE19" s="462">
        <v>3</v>
      </c>
      <c r="AF19" s="462"/>
      <c r="AG19" s="462">
        <v>84</v>
      </c>
      <c r="AH19" s="462"/>
      <c r="AI19" s="462"/>
      <c r="AJ19" s="462">
        <v>158</v>
      </c>
      <c r="AK19" s="462">
        <v>2</v>
      </c>
      <c r="AL19" s="462">
        <v>62</v>
      </c>
      <c r="AM19" s="462"/>
      <c r="AN19" s="462">
        <v>9</v>
      </c>
      <c r="AO19" s="462"/>
      <c r="AP19" s="462"/>
      <c r="AQ19" s="462"/>
      <c r="AR19" s="462"/>
      <c r="AS19" s="462">
        <v>1</v>
      </c>
      <c r="AT19" s="462"/>
      <c r="AU19" s="462"/>
      <c r="AV19" s="462"/>
      <c r="AW19" s="462"/>
      <c r="AX19" s="462">
        <v>1</v>
      </c>
      <c r="AY19" s="462"/>
      <c r="AZ19" s="462"/>
      <c r="BA19" s="462">
        <v>3</v>
      </c>
      <c r="BB19" s="462"/>
      <c r="BC19" s="462"/>
      <c r="BD19" s="462"/>
      <c r="BE19" s="462"/>
      <c r="BF19" s="462"/>
      <c r="BG19" s="462"/>
      <c r="BH19" s="462"/>
      <c r="BI19" s="462"/>
      <c r="BJ19" s="462"/>
      <c r="BK19" s="462"/>
      <c r="BL19" s="462"/>
      <c r="BM19" s="462"/>
      <c r="BN19" s="462"/>
      <c r="BO19" s="462"/>
      <c r="BP19" s="462"/>
      <c r="BQ19" s="462">
        <v>1</v>
      </c>
      <c r="BR19" s="462"/>
      <c r="BS19" s="462"/>
      <c r="BT19" s="462"/>
      <c r="BU19" s="462"/>
      <c r="BV19" s="462"/>
      <c r="BW19" s="462"/>
      <c r="BX19" s="462"/>
      <c r="BY19" s="462"/>
      <c r="BZ19" s="462"/>
      <c r="CA19" s="462"/>
      <c r="CB19" s="462">
        <v>3</v>
      </c>
      <c r="CC19" s="462">
        <v>1</v>
      </c>
      <c r="CD19" s="462"/>
      <c r="CE19" s="462">
        <v>1</v>
      </c>
      <c r="CF19" s="462">
        <v>1</v>
      </c>
      <c r="CG19" s="462"/>
      <c r="CH19" s="462"/>
      <c r="CI19" s="462"/>
      <c r="CJ19" s="462"/>
      <c r="CK19" s="462"/>
      <c r="CL19" s="462"/>
      <c r="CM19" s="462">
        <v>1</v>
      </c>
      <c r="CN19" s="462"/>
      <c r="CO19" s="462"/>
      <c r="CP19" s="462"/>
      <c r="CQ19" s="462"/>
      <c r="CR19" s="462">
        <v>4</v>
      </c>
      <c r="CS19" s="462"/>
      <c r="CT19" s="462"/>
      <c r="CU19" s="462"/>
      <c r="CV19" s="462"/>
      <c r="CW19" s="462"/>
      <c r="CX19" s="462"/>
      <c r="CY19" s="462"/>
      <c r="CZ19" s="462"/>
      <c r="DA19" s="462"/>
      <c r="DB19" s="462"/>
      <c r="DC19" s="462"/>
      <c r="DD19" s="462"/>
      <c r="DE19" s="462"/>
      <c r="DF19" s="462"/>
      <c r="DG19" s="462"/>
      <c r="DH19" s="462"/>
      <c r="DI19" s="462"/>
      <c r="DJ19" s="462"/>
      <c r="DK19" s="462"/>
      <c r="DL19" s="462"/>
      <c r="DM19" s="462"/>
      <c r="DN19" s="462"/>
      <c r="DO19" s="462"/>
      <c r="DP19" s="462"/>
      <c r="DQ19" s="462"/>
      <c r="DR19" s="462"/>
      <c r="DS19" s="462"/>
      <c r="DT19" s="462"/>
      <c r="DU19" s="462"/>
      <c r="DV19" s="462"/>
      <c r="DW19" s="462"/>
      <c r="DX19" s="462"/>
      <c r="DY19" s="462"/>
      <c r="DZ19" s="462"/>
      <c r="EA19" s="462"/>
      <c r="EB19" s="462"/>
      <c r="EC19" s="462"/>
      <c r="ED19" s="462"/>
      <c r="EE19" s="462"/>
      <c r="EF19" s="462"/>
      <c r="EG19" s="462"/>
      <c r="EH19" s="462"/>
      <c r="EI19" s="462"/>
      <c r="EJ19" s="462"/>
      <c r="EK19" s="462"/>
      <c r="EL19" s="462"/>
      <c r="EM19" s="462"/>
      <c r="EN19" s="462"/>
      <c r="EO19" s="462"/>
      <c r="EP19" s="462"/>
      <c r="EQ19" s="462"/>
      <c r="ER19" s="462"/>
      <c r="ES19" s="462"/>
      <c r="ET19" s="462"/>
      <c r="EU19" s="462"/>
      <c r="EV19" s="462"/>
      <c r="EW19" s="462">
        <v>4</v>
      </c>
      <c r="EX19" s="462"/>
      <c r="EY19" s="462"/>
      <c r="EZ19" s="462"/>
      <c r="FA19" s="462"/>
      <c r="FB19" s="462"/>
      <c r="FC19" s="462"/>
      <c r="FD19" s="462"/>
      <c r="FE19" s="462"/>
      <c r="FF19" s="462"/>
      <c r="FG19" s="462"/>
      <c r="FH19" s="462"/>
      <c r="FI19" s="462"/>
      <c r="FJ19" s="462"/>
      <c r="FK19" s="462"/>
      <c r="FL19" s="462"/>
      <c r="FM19" s="462"/>
      <c r="FN19" s="462">
        <v>15</v>
      </c>
      <c r="FO19" s="462"/>
      <c r="FP19" s="462"/>
      <c r="FQ19" s="462">
        <v>1</v>
      </c>
      <c r="FR19" s="462"/>
      <c r="FS19" s="462"/>
      <c r="FT19" s="462"/>
      <c r="FU19" s="462"/>
      <c r="FV19" s="462"/>
      <c r="FW19" s="462"/>
      <c r="FX19" s="462"/>
      <c r="FY19" s="462"/>
      <c r="FZ19" s="462">
        <v>1</v>
      </c>
      <c r="GA19" s="462"/>
      <c r="GB19" s="462">
        <v>2</v>
      </c>
      <c r="GC19" s="462"/>
      <c r="GD19" s="462"/>
      <c r="GE19" s="462"/>
      <c r="GF19" s="462"/>
      <c r="GG19" s="462"/>
      <c r="GH19" s="462"/>
      <c r="GI19" s="462"/>
      <c r="GJ19" s="462"/>
      <c r="GK19" s="462">
        <v>1</v>
      </c>
      <c r="GL19" s="462"/>
      <c r="GM19" s="462"/>
      <c r="GN19" s="462"/>
      <c r="GO19" s="462"/>
      <c r="GP19" s="462"/>
      <c r="GQ19" s="462"/>
      <c r="GR19" s="462"/>
      <c r="GS19" s="1"/>
    </row>
    <row r="20" spans="1:201" ht="13">
      <c r="A20" s="1" t="s">
        <v>62</v>
      </c>
      <c r="B20" s="1" t="s">
        <v>10</v>
      </c>
      <c r="C20" s="462">
        <v>2197</v>
      </c>
      <c r="D20" s="462"/>
      <c r="E20" s="462"/>
      <c r="F20" s="462"/>
      <c r="G20" s="462">
        <v>6</v>
      </c>
      <c r="H20" s="462"/>
      <c r="I20" s="462">
        <v>37</v>
      </c>
      <c r="J20" s="462">
        <v>23</v>
      </c>
      <c r="K20" s="462">
        <v>27</v>
      </c>
      <c r="L20" s="462"/>
      <c r="M20" s="462"/>
      <c r="N20" s="462">
        <v>495</v>
      </c>
      <c r="O20" s="462">
        <v>13</v>
      </c>
      <c r="P20" s="462"/>
      <c r="Q20" s="462"/>
      <c r="R20" s="462"/>
      <c r="S20" s="462">
        <v>1</v>
      </c>
      <c r="T20" s="462">
        <v>1</v>
      </c>
      <c r="U20" s="462">
        <v>2</v>
      </c>
      <c r="V20" s="462">
        <v>4</v>
      </c>
      <c r="W20" s="462">
        <v>24</v>
      </c>
      <c r="X20" s="462">
        <v>65</v>
      </c>
      <c r="Y20" s="462">
        <v>635</v>
      </c>
      <c r="Z20" s="462">
        <v>2</v>
      </c>
      <c r="AA20" s="462">
        <v>81</v>
      </c>
      <c r="AB20" s="462"/>
      <c r="AC20" s="462">
        <v>16</v>
      </c>
      <c r="AD20" s="462"/>
      <c r="AE20" s="462">
        <v>31</v>
      </c>
      <c r="AF20" s="462"/>
      <c r="AG20" s="462">
        <v>95</v>
      </c>
      <c r="AH20" s="462"/>
      <c r="AI20" s="462"/>
      <c r="AJ20" s="462">
        <v>95</v>
      </c>
      <c r="AK20" s="462">
        <v>11</v>
      </c>
      <c r="AL20" s="462">
        <v>54</v>
      </c>
      <c r="AM20" s="462"/>
      <c r="AN20" s="462">
        <v>8</v>
      </c>
      <c r="AO20" s="462"/>
      <c r="AP20" s="462"/>
      <c r="AQ20" s="462"/>
      <c r="AR20" s="462"/>
      <c r="AS20" s="462">
        <v>4</v>
      </c>
      <c r="AT20" s="462"/>
      <c r="AU20" s="462"/>
      <c r="AV20" s="462"/>
      <c r="AW20" s="462"/>
      <c r="AX20" s="462">
        <v>10</v>
      </c>
      <c r="AY20" s="462">
        <v>6</v>
      </c>
      <c r="AZ20" s="462">
        <v>5</v>
      </c>
      <c r="BA20" s="462">
        <v>39</v>
      </c>
      <c r="BB20" s="462">
        <v>4</v>
      </c>
      <c r="BC20" s="462">
        <v>2</v>
      </c>
      <c r="BD20" s="462">
        <v>8</v>
      </c>
      <c r="BE20" s="462"/>
      <c r="BF20" s="462">
        <v>1</v>
      </c>
      <c r="BG20" s="462"/>
      <c r="BH20" s="462"/>
      <c r="BI20" s="462"/>
      <c r="BJ20" s="462"/>
      <c r="BK20" s="462"/>
      <c r="BL20" s="462"/>
      <c r="BM20" s="462">
        <v>4</v>
      </c>
      <c r="BN20" s="462">
        <v>3</v>
      </c>
      <c r="BO20" s="462">
        <v>11</v>
      </c>
      <c r="BP20" s="462"/>
      <c r="BQ20" s="462"/>
      <c r="BR20" s="462"/>
      <c r="BS20" s="462"/>
      <c r="BT20" s="462"/>
      <c r="BU20" s="462">
        <v>2</v>
      </c>
      <c r="BV20" s="462"/>
      <c r="BW20" s="462">
        <v>17</v>
      </c>
      <c r="BX20" s="462"/>
      <c r="BY20" s="462">
        <v>2</v>
      </c>
      <c r="BZ20" s="462">
        <v>2</v>
      </c>
      <c r="CA20" s="462"/>
      <c r="CB20" s="462">
        <v>19</v>
      </c>
      <c r="CC20" s="462"/>
      <c r="CD20" s="462"/>
      <c r="CE20" s="462">
        <v>2</v>
      </c>
      <c r="CF20" s="462"/>
      <c r="CG20" s="462">
        <v>1</v>
      </c>
      <c r="CH20" s="462"/>
      <c r="CI20" s="462"/>
      <c r="CJ20" s="462"/>
      <c r="CK20" s="462"/>
      <c r="CL20" s="462"/>
      <c r="CM20" s="462"/>
      <c r="CN20" s="462"/>
      <c r="CO20" s="462"/>
      <c r="CP20" s="462">
        <v>1</v>
      </c>
      <c r="CQ20" s="462"/>
      <c r="CR20" s="462">
        <v>14</v>
      </c>
      <c r="CS20" s="462"/>
      <c r="CT20" s="462"/>
      <c r="CU20" s="462">
        <v>3</v>
      </c>
      <c r="CV20" s="462">
        <v>1</v>
      </c>
      <c r="CW20" s="462"/>
      <c r="CX20" s="462"/>
      <c r="CY20" s="462"/>
      <c r="CZ20" s="462">
        <v>1</v>
      </c>
      <c r="DA20" s="462"/>
      <c r="DB20" s="462"/>
      <c r="DC20" s="462">
        <v>3</v>
      </c>
      <c r="DD20" s="462"/>
      <c r="DE20" s="462"/>
      <c r="DF20" s="462"/>
      <c r="DG20" s="462"/>
      <c r="DH20" s="462"/>
      <c r="DI20" s="462"/>
      <c r="DJ20" s="462"/>
      <c r="DK20" s="462">
        <v>1</v>
      </c>
      <c r="DL20" s="462"/>
      <c r="DM20" s="462"/>
      <c r="DN20" s="462"/>
      <c r="DO20" s="462"/>
      <c r="DP20" s="462"/>
      <c r="DQ20" s="462"/>
      <c r="DR20" s="462"/>
      <c r="DS20" s="462"/>
      <c r="DT20" s="462"/>
      <c r="DU20" s="462"/>
      <c r="DV20" s="462"/>
      <c r="DW20" s="462"/>
      <c r="DX20" s="462"/>
      <c r="DY20" s="462"/>
      <c r="DZ20" s="462"/>
      <c r="EA20" s="462"/>
      <c r="EB20" s="462"/>
      <c r="EC20" s="462"/>
      <c r="ED20" s="462"/>
      <c r="EE20" s="462"/>
      <c r="EF20" s="462"/>
      <c r="EG20" s="462"/>
      <c r="EH20" s="462"/>
      <c r="EI20" s="462">
        <v>3</v>
      </c>
      <c r="EJ20" s="462"/>
      <c r="EK20" s="462"/>
      <c r="EL20" s="462"/>
      <c r="EM20" s="462">
        <v>2</v>
      </c>
      <c r="EN20" s="462"/>
      <c r="EO20" s="462"/>
      <c r="EP20" s="462"/>
      <c r="EQ20" s="462"/>
      <c r="ER20" s="462"/>
      <c r="ES20" s="462"/>
      <c r="ET20" s="462"/>
      <c r="EU20" s="462"/>
      <c r="EV20" s="462"/>
      <c r="EW20" s="462">
        <v>26</v>
      </c>
      <c r="EX20" s="462"/>
      <c r="EY20" s="462"/>
      <c r="EZ20" s="462"/>
      <c r="FA20" s="462">
        <v>3</v>
      </c>
      <c r="FB20" s="462">
        <v>4</v>
      </c>
      <c r="FC20" s="462">
        <v>2</v>
      </c>
      <c r="FD20" s="462"/>
      <c r="FE20" s="462"/>
      <c r="FF20" s="462"/>
      <c r="FG20" s="462">
        <v>1</v>
      </c>
      <c r="FH20" s="462"/>
      <c r="FI20" s="462"/>
      <c r="FJ20" s="462">
        <v>1</v>
      </c>
      <c r="FK20" s="462"/>
      <c r="FL20" s="462"/>
      <c r="FM20" s="462"/>
      <c r="FN20" s="462">
        <v>143</v>
      </c>
      <c r="FO20" s="462"/>
      <c r="FP20" s="462"/>
      <c r="FQ20" s="462">
        <v>4</v>
      </c>
      <c r="FR20" s="462">
        <v>2</v>
      </c>
      <c r="FS20" s="462"/>
      <c r="FT20" s="462"/>
      <c r="FU20" s="462"/>
      <c r="FV20" s="462">
        <v>2</v>
      </c>
      <c r="FW20" s="462"/>
      <c r="FX20" s="462">
        <v>1</v>
      </c>
      <c r="FY20" s="462">
        <v>1</v>
      </c>
      <c r="FZ20" s="462">
        <v>38</v>
      </c>
      <c r="GA20" s="462"/>
      <c r="GB20" s="462">
        <v>31</v>
      </c>
      <c r="GC20" s="462"/>
      <c r="GD20" s="462">
        <v>33</v>
      </c>
      <c r="GE20" s="462"/>
      <c r="GF20" s="462"/>
      <c r="GG20" s="462"/>
      <c r="GH20" s="462"/>
      <c r="GI20" s="462"/>
      <c r="GJ20" s="462"/>
      <c r="GK20" s="462">
        <v>5</v>
      </c>
      <c r="GL20" s="462">
        <v>1</v>
      </c>
      <c r="GM20" s="462"/>
      <c r="GN20" s="462"/>
      <c r="GO20" s="462"/>
      <c r="GP20" s="462"/>
      <c r="GQ20" s="462"/>
      <c r="GR20" s="462">
        <v>2</v>
      </c>
      <c r="GS20" s="1"/>
    </row>
    <row r="21" spans="1:201" ht="13">
      <c r="A21" s="1" t="s">
        <v>63</v>
      </c>
      <c r="B21" s="1" t="s">
        <v>11</v>
      </c>
      <c r="C21" s="462">
        <v>3925</v>
      </c>
      <c r="D21" s="462"/>
      <c r="E21" s="462"/>
      <c r="F21" s="462"/>
      <c r="G21" s="462"/>
      <c r="H21" s="462"/>
      <c r="I21" s="462"/>
      <c r="J21" s="462">
        <v>72</v>
      </c>
      <c r="K21" s="462">
        <v>222</v>
      </c>
      <c r="L21" s="462"/>
      <c r="M21" s="462"/>
      <c r="N21" s="462">
        <v>1391</v>
      </c>
      <c r="O21" s="462">
        <v>99</v>
      </c>
      <c r="P21" s="462">
        <v>51</v>
      </c>
      <c r="Q21" s="462"/>
      <c r="R21" s="462"/>
      <c r="S21" s="462">
        <v>1</v>
      </c>
      <c r="T21" s="462">
        <v>4</v>
      </c>
      <c r="U21" s="462"/>
      <c r="V21" s="462">
        <v>25</v>
      </c>
      <c r="W21" s="462">
        <v>33</v>
      </c>
      <c r="X21" s="462">
        <v>33</v>
      </c>
      <c r="Y21" s="462">
        <v>486</v>
      </c>
      <c r="Z21" s="462">
        <v>2</v>
      </c>
      <c r="AA21" s="462">
        <v>300</v>
      </c>
      <c r="AB21" s="462"/>
      <c r="AC21" s="462">
        <v>1</v>
      </c>
      <c r="AD21" s="462"/>
      <c r="AE21" s="462">
        <v>68</v>
      </c>
      <c r="AF21" s="462"/>
      <c r="AG21" s="462">
        <v>120</v>
      </c>
      <c r="AH21" s="462"/>
      <c r="AI21" s="462"/>
      <c r="AJ21" s="462">
        <v>634</v>
      </c>
      <c r="AK21" s="462">
        <v>4</v>
      </c>
      <c r="AL21" s="462">
        <v>145</v>
      </c>
      <c r="AM21" s="462"/>
      <c r="AN21" s="462">
        <v>4</v>
      </c>
      <c r="AO21" s="462"/>
      <c r="AP21" s="462">
        <v>1</v>
      </c>
      <c r="AQ21" s="462"/>
      <c r="AR21" s="462"/>
      <c r="AS21" s="462"/>
      <c r="AT21" s="462"/>
      <c r="AU21" s="462"/>
      <c r="AV21" s="462"/>
      <c r="AW21" s="462"/>
      <c r="AX21" s="462">
        <v>2</v>
      </c>
      <c r="AY21" s="462"/>
      <c r="AZ21" s="462"/>
      <c r="BA21" s="462">
        <v>10</v>
      </c>
      <c r="BB21" s="462"/>
      <c r="BC21" s="462">
        <v>1</v>
      </c>
      <c r="BD21" s="462">
        <v>1</v>
      </c>
      <c r="BE21" s="462"/>
      <c r="BF21" s="462"/>
      <c r="BG21" s="462"/>
      <c r="BH21" s="462"/>
      <c r="BI21" s="462"/>
      <c r="BJ21" s="462"/>
      <c r="BK21" s="462"/>
      <c r="BL21" s="462"/>
      <c r="BM21" s="462">
        <v>1</v>
      </c>
      <c r="BN21" s="462">
        <v>2</v>
      </c>
      <c r="BO21" s="462">
        <v>6</v>
      </c>
      <c r="BP21" s="462">
        <v>1</v>
      </c>
      <c r="BQ21" s="462"/>
      <c r="BR21" s="462">
        <v>1</v>
      </c>
      <c r="BS21" s="462"/>
      <c r="BT21" s="462"/>
      <c r="BU21" s="462"/>
      <c r="BV21" s="462">
        <v>1</v>
      </c>
      <c r="BW21" s="462">
        <v>7</v>
      </c>
      <c r="BX21" s="462"/>
      <c r="BY21" s="462">
        <v>3</v>
      </c>
      <c r="BZ21" s="462"/>
      <c r="CA21" s="462">
        <v>1</v>
      </c>
      <c r="CB21" s="462">
        <v>1</v>
      </c>
      <c r="CC21" s="462"/>
      <c r="CD21" s="462">
        <v>1</v>
      </c>
      <c r="CE21" s="462">
        <v>1</v>
      </c>
      <c r="CF21" s="462">
        <v>2</v>
      </c>
      <c r="CG21" s="462"/>
      <c r="CH21" s="462"/>
      <c r="CI21" s="462"/>
      <c r="CJ21" s="462"/>
      <c r="CK21" s="462"/>
      <c r="CL21" s="462"/>
      <c r="CM21" s="462"/>
      <c r="CN21" s="462"/>
      <c r="CO21" s="462"/>
      <c r="CP21" s="462">
        <v>1</v>
      </c>
      <c r="CQ21" s="462"/>
      <c r="CR21" s="462">
        <v>1</v>
      </c>
      <c r="CS21" s="462"/>
      <c r="CT21" s="462"/>
      <c r="CU21" s="462"/>
      <c r="CV21" s="462"/>
      <c r="CW21" s="462"/>
      <c r="CX21" s="462"/>
      <c r="CY21" s="462"/>
      <c r="CZ21" s="462">
        <v>5</v>
      </c>
      <c r="DA21" s="462"/>
      <c r="DB21" s="462"/>
      <c r="DC21" s="462"/>
      <c r="DD21" s="462"/>
      <c r="DE21" s="462"/>
      <c r="DF21" s="462"/>
      <c r="DG21" s="462">
        <v>2</v>
      </c>
      <c r="DH21" s="462"/>
      <c r="DI21" s="462"/>
      <c r="DJ21" s="462"/>
      <c r="DK21" s="462"/>
      <c r="DL21" s="462"/>
      <c r="DM21" s="462"/>
      <c r="DN21" s="462"/>
      <c r="DO21" s="462"/>
      <c r="DP21" s="462"/>
      <c r="DQ21" s="462"/>
      <c r="DR21" s="462"/>
      <c r="DS21" s="462"/>
      <c r="DT21" s="462"/>
      <c r="DU21" s="462"/>
      <c r="DV21" s="462"/>
      <c r="DW21" s="462"/>
      <c r="DX21" s="462"/>
      <c r="DY21" s="462">
        <v>1</v>
      </c>
      <c r="DZ21" s="462"/>
      <c r="EA21" s="462">
        <v>3</v>
      </c>
      <c r="EB21" s="462"/>
      <c r="EC21" s="462"/>
      <c r="ED21" s="462"/>
      <c r="EE21" s="462"/>
      <c r="EF21" s="462"/>
      <c r="EG21" s="462"/>
      <c r="EH21" s="462"/>
      <c r="EI21" s="462"/>
      <c r="EJ21" s="462"/>
      <c r="EK21" s="462"/>
      <c r="EL21" s="462"/>
      <c r="EM21" s="462"/>
      <c r="EN21" s="462"/>
      <c r="EO21" s="462"/>
      <c r="EP21" s="462"/>
      <c r="EQ21" s="462"/>
      <c r="ER21" s="462"/>
      <c r="ES21" s="462"/>
      <c r="ET21" s="462"/>
      <c r="EU21" s="462"/>
      <c r="EV21" s="462"/>
      <c r="EW21" s="462">
        <v>10</v>
      </c>
      <c r="EX21" s="462"/>
      <c r="EY21" s="462"/>
      <c r="EZ21" s="462"/>
      <c r="FA21" s="462"/>
      <c r="FB21" s="462"/>
      <c r="FC21" s="462"/>
      <c r="FD21" s="462"/>
      <c r="FE21" s="462"/>
      <c r="FF21" s="462"/>
      <c r="FG21" s="462"/>
      <c r="FH21" s="462"/>
      <c r="FI21" s="462"/>
      <c r="FJ21" s="462"/>
      <c r="FK21" s="462"/>
      <c r="FL21" s="462"/>
      <c r="FM21" s="462"/>
      <c r="FN21" s="462">
        <v>23</v>
      </c>
      <c r="FO21" s="462"/>
      <c r="FP21" s="462"/>
      <c r="FQ21" s="462">
        <v>7</v>
      </c>
      <c r="FR21" s="462">
        <v>1</v>
      </c>
      <c r="FS21" s="462"/>
      <c r="FT21" s="462"/>
      <c r="FU21" s="462"/>
      <c r="FV21" s="462">
        <v>1</v>
      </c>
      <c r="FW21" s="462"/>
      <c r="FX21" s="462"/>
      <c r="FY21" s="462">
        <v>1</v>
      </c>
      <c r="FZ21" s="462">
        <v>114</v>
      </c>
      <c r="GA21" s="462">
        <v>1</v>
      </c>
      <c r="GB21" s="462">
        <v>8</v>
      </c>
      <c r="GC21" s="462">
        <v>2</v>
      </c>
      <c r="GD21" s="462">
        <v>5</v>
      </c>
      <c r="GE21" s="462"/>
      <c r="GF21" s="462"/>
      <c r="GG21" s="462"/>
      <c r="GH21" s="462"/>
      <c r="GI21" s="462"/>
      <c r="GJ21" s="462"/>
      <c r="GK21" s="462">
        <v>1</v>
      </c>
      <c r="GL21" s="462"/>
      <c r="GM21" s="462"/>
      <c r="GN21" s="462"/>
      <c r="GO21" s="462"/>
      <c r="GP21" s="462"/>
      <c r="GQ21" s="462"/>
      <c r="GR21" s="462"/>
      <c r="GS21" s="1"/>
    </row>
    <row r="22" spans="1:201" ht="13">
      <c r="A22" s="1" t="s">
        <v>64</v>
      </c>
      <c r="B22" s="1" t="s">
        <v>12</v>
      </c>
      <c r="C22" s="462">
        <v>661</v>
      </c>
      <c r="D22" s="462"/>
      <c r="E22" s="462"/>
      <c r="F22" s="462"/>
      <c r="G22" s="462"/>
      <c r="H22" s="462"/>
      <c r="I22" s="462"/>
      <c r="J22" s="462">
        <v>4</v>
      </c>
      <c r="K22" s="462">
        <v>49</v>
      </c>
      <c r="L22" s="462"/>
      <c r="M22" s="462"/>
      <c r="N22" s="462">
        <v>123</v>
      </c>
      <c r="O22" s="462">
        <v>12</v>
      </c>
      <c r="P22" s="462">
        <v>3</v>
      </c>
      <c r="Q22" s="462"/>
      <c r="R22" s="462"/>
      <c r="S22" s="462"/>
      <c r="T22" s="462"/>
      <c r="U22" s="462">
        <v>1</v>
      </c>
      <c r="V22" s="462">
        <v>30</v>
      </c>
      <c r="W22" s="462"/>
      <c r="X22" s="462">
        <v>1</v>
      </c>
      <c r="Y22" s="462">
        <v>50</v>
      </c>
      <c r="Z22" s="462"/>
      <c r="AA22" s="462">
        <v>19</v>
      </c>
      <c r="AB22" s="462"/>
      <c r="AC22" s="462"/>
      <c r="AD22" s="462"/>
      <c r="AE22" s="462"/>
      <c r="AF22" s="462"/>
      <c r="AG22" s="462">
        <v>51</v>
      </c>
      <c r="AH22" s="462"/>
      <c r="AI22" s="462"/>
      <c r="AJ22" s="462">
        <v>253</v>
      </c>
      <c r="AK22" s="462"/>
      <c r="AL22" s="462">
        <v>28</v>
      </c>
      <c r="AM22" s="462"/>
      <c r="AN22" s="462">
        <v>8</v>
      </c>
      <c r="AO22" s="462"/>
      <c r="AP22" s="462"/>
      <c r="AQ22" s="462"/>
      <c r="AR22" s="462"/>
      <c r="AS22" s="462">
        <v>1</v>
      </c>
      <c r="AT22" s="462"/>
      <c r="AU22" s="462"/>
      <c r="AV22" s="462"/>
      <c r="AW22" s="462"/>
      <c r="AX22" s="462"/>
      <c r="AY22" s="462"/>
      <c r="AZ22" s="462"/>
      <c r="BA22" s="462">
        <v>1</v>
      </c>
      <c r="BB22" s="462"/>
      <c r="BC22" s="462"/>
      <c r="BD22" s="462"/>
      <c r="BE22" s="462"/>
      <c r="BF22" s="462"/>
      <c r="BG22" s="462"/>
      <c r="BH22" s="462"/>
      <c r="BI22" s="462"/>
      <c r="BJ22" s="462"/>
      <c r="BK22" s="462"/>
      <c r="BL22" s="462"/>
      <c r="BM22" s="462">
        <v>2</v>
      </c>
      <c r="BN22" s="462"/>
      <c r="BO22" s="462"/>
      <c r="BP22" s="462"/>
      <c r="BQ22" s="462"/>
      <c r="BR22" s="462"/>
      <c r="BS22" s="462"/>
      <c r="BT22" s="462"/>
      <c r="BU22" s="462"/>
      <c r="BV22" s="462"/>
      <c r="BW22" s="462"/>
      <c r="BX22" s="462"/>
      <c r="BY22" s="462"/>
      <c r="BZ22" s="462"/>
      <c r="CA22" s="462"/>
      <c r="CB22" s="462">
        <v>1</v>
      </c>
      <c r="CC22" s="462"/>
      <c r="CD22" s="462"/>
      <c r="CE22" s="462"/>
      <c r="CF22" s="462">
        <v>3</v>
      </c>
      <c r="CG22" s="462"/>
      <c r="CH22" s="462"/>
      <c r="CI22" s="462"/>
      <c r="CJ22" s="462"/>
      <c r="CK22" s="462"/>
      <c r="CL22" s="462"/>
      <c r="CM22" s="462"/>
      <c r="CN22" s="462"/>
      <c r="CO22" s="462"/>
      <c r="CP22" s="462"/>
      <c r="CQ22" s="462"/>
      <c r="CR22" s="462"/>
      <c r="CS22" s="462"/>
      <c r="CT22" s="462"/>
      <c r="CU22" s="462"/>
      <c r="CV22" s="462">
        <v>2</v>
      </c>
      <c r="CW22" s="462"/>
      <c r="CX22" s="462"/>
      <c r="CY22" s="462"/>
      <c r="CZ22" s="462"/>
      <c r="DA22" s="462"/>
      <c r="DB22" s="462"/>
      <c r="DC22" s="462"/>
      <c r="DD22" s="462"/>
      <c r="DE22" s="462"/>
      <c r="DF22" s="462"/>
      <c r="DG22" s="462"/>
      <c r="DH22" s="462"/>
      <c r="DI22" s="462"/>
      <c r="DJ22" s="462"/>
      <c r="DK22" s="462"/>
      <c r="DL22" s="462"/>
      <c r="DM22" s="462"/>
      <c r="DN22" s="462"/>
      <c r="DO22" s="462"/>
      <c r="DP22" s="462">
        <v>1</v>
      </c>
      <c r="DQ22" s="462"/>
      <c r="DR22" s="462"/>
      <c r="DS22" s="462"/>
      <c r="DT22" s="462"/>
      <c r="DU22" s="462"/>
      <c r="DV22" s="462"/>
      <c r="DW22" s="462"/>
      <c r="DX22" s="462"/>
      <c r="DY22" s="462"/>
      <c r="DZ22" s="462"/>
      <c r="EA22" s="462">
        <v>1</v>
      </c>
      <c r="EB22" s="462"/>
      <c r="EC22" s="462"/>
      <c r="ED22" s="462"/>
      <c r="EE22" s="462"/>
      <c r="EF22" s="462"/>
      <c r="EG22" s="462"/>
      <c r="EH22" s="462"/>
      <c r="EI22" s="462"/>
      <c r="EJ22" s="462"/>
      <c r="EK22" s="462"/>
      <c r="EL22" s="462"/>
      <c r="EM22" s="462"/>
      <c r="EN22" s="462"/>
      <c r="EO22" s="462"/>
      <c r="EP22" s="462"/>
      <c r="EQ22" s="462"/>
      <c r="ER22" s="462"/>
      <c r="ES22" s="462"/>
      <c r="ET22" s="462"/>
      <c r="EU22" s="462"/>
      <c r="EV22" s="462"/>
      <c r="EW22" s="462">
        <v>3</v>
      </c>
      <c r="EX22" s="462"/>
      <c r="EY22" s="462"/>
      <c r="EZ22" s="462"/>
      <c r="FA22" s="462"/>
      <c r="FB22" s="462"/>
      <c r="FC22" s="462"/>
      <c r="FD22" s="462"/>
      <c r="FE22" s="462"/>
      <c r="FF22" s="462"/>
      <c r="FG22" s="462"/>
      <c r="FH22" s="462">
        <v>1</v>
      </c>
      <c r="FI22" s="462"/>
      <c r="FJ22" s="462"/>
      <c r="FK22" s="462"/>
      <c r="FL22" s="462"/>
      <c r="FM22" s="462"/>
      <c r="FN22" s="462">
        <v>6</v>
      </c>
      <c r="FO22" s="462"/>
      <c r="FP22" s="462"/>
      <c r="FQ22" s="462"/>
      <c r="FR22" s="462"/>
      <c r="FS22" s="462"/>
      <c r="FT22" s="462"/>
      <c r="FU22" s="462"/>
      <c r="FV22" s="462"/>
      <c r="FW22" s="462"/>
      <c r="FX22" s="462"/>
      <c r="FY22" s="462"/>
      <c r="FZ22" s="462"/>
      <c r="GA22" s="462"/>
      <c r="GB22" s="462">
        <v>5</v>
      </c>
      <c r="GC22" s="462"/>
      <c r="GD22" s="462">
        <v>2</v>
      </c>
      <c r="GE22" s="462"/>
      <c r="GF22" s="462"/>
      <c r="GG22" s="462"/>
      <c r="GH22" s="462"/>
      <c r="GI22" s="462"/>
      <c r="GJ22" s="462"/>
      <c r="GK22" s="462"/>
      <c r="GL22" s="462"/>
      <c r="GM22" s="462"/>
      <c r="GN22" s="462"/>
      <c r="GO22" s="462"/>
      <c r="GP22" s="462"/>
      <c r="GQ22" s="462"/>
      <c r="GR22" s="462"/>
      <c r="GS22" s="1"/>
    </row>
    <row r="23" spans="1:201" ht="13">
      <c r="A23" s="1" t="s">
        <v>65</v>
      </c>
      <c r="B23" s="1" t="s">
        <v>13</v>
      </c>
      <c r="C23" s="462">
        <v>1266</v>
      </c>
      <c r="D23" s="462"/>
      <c r="E23" s="462"/>
      <c r="F23" s="462"/>
      <c r="G23" s="462"/>
      <c r="H23" s="462"/>
      <c r="I23" s="462"/>
      <c r="J23" s="462">
        <v>2</v>
      </c>
      <c r="K23" s="462">
        <v>98</v>
      </c>
      <c r="L23" s="462"/>
      <c r="M23" s="462"/>
      <c r="N23" s="462">
        <v>75</v>
      </c>
      <c r="O23" s="462">
        <v>2</v>
      </c>
      <c r="P23" s="462">
        <v>6</v>
      </c>
      <c r="Q23" s="462"/>
      <c r="R23" s="462"/>
      <c r="S23" s="462"/>
      <c r="T23" s="462"/>
      <c r="U23" s="462"/>
      <c r="V23" s="462">
        <v>4</v>
      </c>
      <c r="W23" s="462">
        <v>48</v>
      </c>
      <c r="X23" s="462">
        <v>25</v>
      </c>
      <c r="Y23" s="462">
        <v>146</v>
      </c>
      <c r="Z23" s="462"/>
      <c r="AA23" s="462">
        <v>72</v>
      </c>
      <c r="AB23" s="462"/>
      <c r="AC23" s="462">
        <v>1</v>
      </c>
      <c r="AD23" s="462"/>
      <c r="AE23" s="462">
        <v>1</v>
      </c>
      <c r="AF23" s="462"/>
      <c r="AG23" s="462">
        <v>236</v>
      </c>
      <c r="AH23" s="462"/>
      <c r="AI23" s="462"/>
      <c r="AJ23" s="462">
        <v>384</v>
      </c>
      <c r="AK23" s="462"/>
      <c r="AL23" s="462">
        <v>86</v>
      </c>
      <c r="AM23" s="462"/>
      <c r="AN23" s="462">
        <v>1</v>
      </c>
      <c r="AO23" s="462"/>
      <c r="AP23" s="462">
        <v>8</v>
      </c>
      <c r="AQ23" s="462"/>
      <c r="AR23" s="462"/>
      <c r="AS23" s="462">
        <v>1</v>
      </c>
      <c r="AT23" s="462"/>
      <c r="AU23" s="462"/>
      <c r="AV23" s="462"/>
      <c r="AW23" s="462"/>
      <c r="AX23" s="462">
        <v>2</v>
      </c>
      <c r="AY23" s="462"/>
      <c r="AZ23" s="462"/>
      <c r="BA23" s="462">
        <v>1</v>
      </c>
      <c r="BB23" s="462"/>
      <c r="BC23" s="462"/>
      <c r="BD23" s="462"/>
      <c r="BE23" s="462"/>
      <c r="BF23" s="462"/>
      <c r="BG23" s="462"/>
      <c r="BH23" s="462"/>
      <c r="BI23" s="462"/>
      <c r="BJ23" s="462"/>
      <c r="BK23" s="462"/>
      <c r="BL23" s="462"/>
      <c r="BM23" s="462"/>
      <c r="BN23" s="462"/>
      <c r="BO23" s="462"/>
      <c r="BP23" s="462"/>
      <c r="BQ23" s="462"/>
      <c r="BR23" s="462"/>
      <c r="BS23" s="462"/>
      <c r="BT23" s="462"/>
      <c r="BU23" s="462"/>
      <c r="BV23" s="462"/>
      <c r="BW23" s="462">
        <v>6</v>
      </c>
      <c r="BX23" s="462"/>
      <c r="BY23" s="462"/>
      <c r="BZ23" s="462"/>
      <c r="CA23" s="462"/>
      <c r="CB23" s="462">
        <v>1</v>
      </c>
      <c r="CC23" s="462"/>
      <c r="CD23" s="462"/>
      <c r="CE23" s="462"/>
      <c r="CF23" s="462"/>
      <c r="CG23" s="462"/>
      <c r="CH23" s="462"/>
      <c r="CI23" s="462"/>
      <c r="CJ23" s="462"/>
      <c r="CK23" s="462"/>
      <c r="CL23" s="462"/>
      <c r="CM23" s="462"/>
      <c r="CN23" s="462"/>
      <c r="CO23" s="462"/>
      <c r="CP23" s="462"/>
      <c r="CQ23" s="462"/>
      <c r="CR23" s="462">
        <v>2</v>
      </c>
      <c r="CS23" s="462"/>
      <c r="CT23" s="462"/>
      <c r="CU23" s="462"/>
      <c r="CV23" s="462"/>
      <c r="CW23" s="462"/>
      <c r="CX23" s="462"/>
      <c r="CY23" s="462"/>
      <c r="CZ23" s="462"/>
      <c r="DA23" s="462"/>
      <c r="DB23" s="462"/>
      <c r="DC23" s="462"/>
      <c r="DD23" s="462"/>
      <c r="DE23" s="462"/>
      <c r="DF23" s="462"/>
      <c r="DG23" s="462"/>
      <c r="DH23" s="462"/>
      <c r="DI23" s="462"/>
      <c r="DJ23" s="462"/>
      <c r="DK23" s="462"/>
      <c r="DL23" s="462"/>
      <c r="DM23" s="462"/>
      <c r="DN23" s="462"/>
      <c r="DO23" s="462"/>
      <c r="DP23" s="462"/>
      <c r="DQ23" s="462"/>
      <c r="DR23" s="462"/>
      <c r="DS23" s="462"/>
      <c r="DT23" s="462"/>
      <c r="DU23" s="462"/>
      <c r="DV23" s="462"/>
      <c r="DW23" s="462"/>
      <c r="DX23" s="462"/>
      <c r="DY23" s="462"/>
      <c r="DZ23" s="462"/>
      <c r="EA23" s="462">
        <v>1</v>
      </c>
      <c r="EB23" s="462"/>
      <c r="EC23" s="462"/>
      <c r="ED23" s="462"/>
      <c r="EE23" s="462"/>
      <c r="EF23" s="462"/>
      <c r="EG23" s="462"/>
      <c r="EH23" s="462"/>
      <c r="EI23" s="462"/>
      <c r="EJ23" s="462"/>
      <c r="EK23" s="462"/>
      <c r="EL23" s="462"/>
      <c r="EM23" s="462"/>
      <c r="EN23" s="462"/>
      <c r="EO23" s="462"/>
      <c r="EP23" s="462"/>
      <c r="EQ23" s="462"/>
      <c r="ER23" s="462"/>
      <c r="ES23" s="462"/>
      <c r="ET23" s="462"/>
      <c r="EU23" s="462"/>
      <c r="EV23" s="462"/>
      <c r="EW23" s="462">
        <v>7</v>
      </c>
      <c r="EX23" s="462"/>
      <c r="EY23" s="462"/>
      <c r="EZ23" s="462"/>
      <c r="FA23" s="462"/>
      <c r="FB23" s="462">
        <v>1</v>
      </c>
      <c r="FC23" s="462"/>
      <c r="FD23" s="462"/>
      <c r="FE23" s="462"/>
      <c r="FF23" s="462"/>
      <c r="FG23" s="462"/>
      <c r="FH23" s="462">
        <v>1</v>
      </c>
      <c r="FI23" s="462"/>
      <c r="FJ23" s="462"/>
      <c r="FK23" s="462"/>
      <c r="FL23" s="462"/>
      <c r="FM23" s="462"/>
      <c r="FN23" s="462">
        <v>22</v>
      </c>
      <c r="FO23" s="462"/>
      <c r="FP23" s="462"/>
      <c r="FQ23" s="462"/>
      <c r="FR23" s="462"/>
      <c r="FS23" s="462"/>
      <c r="FT23" s="462"/>
      <c r="FU23" s="462"/>
      <c r="FV23" s="462"/>
      <c r="FW23" s="462"/>
      <c r="FX23" s="462"/>
      <c r="FY23" s="462"/>
      <c r="FZ23" s="462">
        <v>14</v>
      </c>
      <c r="GA23" s="462"/>
      <c r="GB23" s="462">
        <v>2</v>
      </c>
      <c r="GC23" s="462"/>
      <c r="GD23" s="462">
        <v>10</v>
      </c>
      <c r="GE23" s="462"/>
      <c r="GF23" s="462"/>
      <c r="GG23" s="462"/>
      <c r="GH23" s="462"/>
      <c r="GI23" s="462"/>
      <c r="GJ23" s="462"/>
      <c r="GK23" s="462"/>
      <c r="GL23" s="462"/>
      <c r="GM23" s="462"/>
      <c r="GN23" s="462"/>
      <c r="GO23" s="462"/>
      <c r="GP23" s="462"/>
      <c r="GQ23" s="462"/>
      <c r="GR23" s="462"/>
      <c r="GS23" s="1"/>
    </row>
    <row r="24" spans="1:201" ht="13">
      <c r="A24" s="1" t="s">
        <v>66</v>
      </c>
      <c r="B24" s="1" t="s">
        <v>14</v>
      </c>
      <c r="C24" s="462">
        <v>4225</v>
      </c>
      <c r="D24" s="462"/>
      <c r="E24" s="462"/>
      <c r="F24" s="462"/>
      <c r="G24" s="462"/>
      <c r="H24" s="462"/>
      <c r="I24" s="462">
        <v>1</v>
      </c>
      <c r="J24" s="462">
        <v>38</v>
      </c>
      <c r="K24" s="462">
        <v>256</v>
      </c>
      <c r="L24" s="462"/>
      <c r="M24" s="462"/>
      <c r="N24" s="462">
        <v>781</v>
      </c>
      <c r="O24" s="462">
        <v>73</v>
      </c>
      <c r="P24" s="462">
        <v>44</v>
      </c>
      <c r="Q24" s="462"/>
      <c r="R24" s="462"/>
      <c r="S24" s="462"/>
      <c r="T24" s="462">
        <v>58</v>
      </c>
      <c r="U24" s="462">
        <v>4</v>
      </c>
      <c r="V24" s="462">
        <v>18</v>
      </c>
      <c r="W24" s="462">
        <v>72</v>
      </c>
      <c r="X24" s="462">
        <v>33</v>
      </c>
      <c r="Y24" s="462">
        <v>478</v>
      </c>
      <c r="Z24" s="462"/>
      <c r="AA24" s="462">
        <v>184</v>
      </c>
      <c r="AB24" s="462">
        <v>1</v>
      </c>
      <c r="AC24" s="462">
        <v>29</v>
      </c>
      <c r="AD24" s="462"/>
      <c r="AE24" s="462">
        <v>13</v>
      </c>
      <c r="AF24" s="462"/>
      <c r="AG24" s="462">
        <v>403</v>
      </c>
      <c r="AH24" s="462"/>
      <c r="AI24" s="462"/>
      <c r="AJ24" s="462">
        <v>1111</v>
      </c>
      <c r="AK24" s="462">
        <v>2</v>
      </c>
      <c r="AL24" s="462">
        <v>134</v>
      </c>
      <c r="AM24" s="462"/>
      <c r="AN24" s="462">
        <v>23</v>
      </c>
      <c r="AO24" s="462">
        <v>1</v>
      </c>
      <c r="AP24" s="462">
        <v>3</v>
      </c>
      <c r="AQ24" s="462">
        <v>7</v>
      </c>
      <c r="AR24" s="462"/>
      <c r="AS24" s="462">
        <v>1</v>
      </c>
      <c r="AT24" s="462">
        <v>1</v>
      </c>
      <c r="AU24" s="462"/>
      <c r="AV24" s="462"/>
      <c r="AW24" s="462"/>
      <c r="AX24" s="462">
        <v>1</v>
      </c>
      <c r="AY24" s="462"/>
      <c r="AZ24" s="462">
        <v>1</v>
      </c>
      <c r="BA24" s="462">
        <v>8</v>
      </c>
      <c r="BB24" s="462"/>
      <c r="BC24" s="462">
        <v>1</v>
      </c>
      <c r="BD24" s="462"/>
      <c r="BE24" s="462"/>
      <c r="BF24" s="462"/>
      <c r="BG24" s="462"/>
      <c r="BH24" s="462"/>
      <c r="BI24" s="462"/>
      <c r="BJ24" s="462"/>
      <c r="BK24" s="462"/>
      <c r="BL24" s="462"/>
      <c r="BM24" s="462">
        <v>1</v>
      </c>
      <c r="BN24" s="462"/>
      <c r="BO24" s="462">
        <v>1</v>
      </c>
      <c r="BP24" s="462"/>
      <c r="BQ24" s="462"/>
      <c r="BR24" s="462"/>
      <c r="BS24" s="462"/>
      <c r="BT24" s="462"/>
      <c r="BU24" s="462"/>
      <c r="BV24" s="462"/>
      <c r="BW24" s="462">
        <v>2</v>
      </c>
      <c r="BX24" s="462"/>
      <c r="BY24" s="462"/>
      <c r="BZ24" s="462">
        <v>1</v>
      </c>
      <c r="CA24" s="462"/>
      <c r="CB24" s="462">
        <v>2</v>
      </c>
      <c r="CC24" s="462">
        <v>3</v>
      </c>
      <c r="CD24" s="462"/>
      <c r="CE24" s="462">
        <v>2</v>
      </c>
      <c r="CF24" s="462">
        <v>3</v>
      </c>
      <c r="CG24" s="462"/>
      <c r="CH24" s="462"/>
      <c r="CI24" s="462"/>
      <c r="CJ24" s="462"/>
      <c r="CK24" s="462"/>
      <c r="CL24" s="462"/>
      <c r="CM24" s="462">
        <v>1</v>
      </c>
      <c r="CN24" s="462"/>
      <c r="CO24" s="462"/>
      <c r="CP24" s="462"/>
      <c r="CQ24" s="462"/>
      <c r="CR24" s="462">
        <v>2</v>
      </c>
      <c r="CS24" s="462"/>
      <c r="CT24" s="462"/>
      <c r="CU24" s="462"/>
      <c r="CV24" s="462">
        <v>9</v>
      </c>
      <c r="CW24" s="462"/>
      <c r="CX24" s="462"/>
      <c r="CY24" s="462"/>
      <c r="CZ24" s="462">
        <v>1</v>
      </c>
      <c r="DA24" s="462"/>
      <c r="DB24" s="462"/>
      <c r="DC24" s="462">
        <v>1</v>
      </c>
      <c r="DD24" s="462"/>
      <c r="DE24" s="462"/>
      <c r="DF24" s="462"/>
      <c r="DG24" s="462"/>
      <c r="DH24" s="462"/>
      <c r="DI24" s="462"/>
      <c r="DJ24" s="462"/>
      <c r="DK24" s="462">
        <v>2</v>
      </c>
      <c r="DL24" s="462"/>
      <c r="DM24" s="462"/>
      <c r="DN24" s="462"/>
      <c r="DO24" s="462"/>
      <c r="DP24" s="462"/>
      <c r="DQ24" s="462"/>
      <c r="DR24" s="462"/>
      <c r="DS24" s="462"/>
      <c r="DT24" s="462"/>
      <c r="DU24" s="462"/>
      <c r="DV24" s="462">
        <v>1</v>
      </c>
      <c r="DW24" s="462"/>
      <c r="DX24" s="462"/>
      <c r="DY24" s="462">
        <v>1</v>
      </c>
      <c r="DZ24" s="462"/>
      <c r="EA24" s="462">
        <v>7</v>
      </c>
      <c r="EB24" s="462">
        <v>2</v>
      </c>
      <c r="EC24" s="462"/>
      <c r="ED24" s="462"/>
      <c r="EE24" s="462"/>
      <c r="EF24" s="462"/>
      <c r="EG24" s="462"/>
      <c r="EH24" s="462"/>
      <c r="EI24" s="462"/>
      <c r="EJ24" s="462"/>
      <c r="EK24" s="462">
        <v>2</v>
      </c>
      <c r="EL24" s="462"/>
      <c r="EM24" s="462"/>
      <c r="EN24" s="462"/>
      <c r="EO24" s="462"/>
      <c r="EP24" s="462"/>
      <c r="EQ24" s="462"/>
      <c r="ER24" s="462"/>
      <c r="ES24" s="462"/>
      <c r="ET24" s="462"/>
      <c r="EU24" s="462"/>
      <c r="EV24" s="462"/>
      <c r="EW24" s="462">
        <v>4</v>
      </c>
      <c r="EX24" s="462"/>
      <c r="EY24" s="462"/>
      <c r="EZ24" s="462"/>
      <c r="FA24" s="462"/>
      <c r="FB24" s="462">
        <v>2</v>
      </c>
      <c r="FC24" s="462"/>
      <c r="FD24" s="462"/>
      <c r="FE24" s="462"/>
      <c r="FF24" s="462"/>
      <c r="FG24" s="462">
        <v>1</v>
      </c>
      <c r="FH24" s="462"/>
      <c r="FI24" s="462"/>
      <c r="FJ24" s="462"/>
      <c r="FK24" s="462"/>
      <c r="FL24" s="462"/>
      <c r="FM24" s="462"/>
      <c r="FN24" s="462">
        <v>36</v>
      </c>
      <c r="FO24" s="462"/>
      <c r="FP24" s="462"/>
      <c r="FQ24" s="462">
        <v>2</v>
      </c>
      <c r="FR24" s="462">
        <v>1</v>
      </c>
      <c r="FS24" s="462"/>
      <c r="FT24" s="462">
        <v>1</v>
      </c>
      <c r="FU24" s="462"/>
      <c r="FV24" s="462">
        <v>3</v>
      </c>
      <c r="FW24" s="462"/>
      <c r="FX24" s="462">
        <v>1</v>
      </c>
      <c r="FY24" s="462">
        <v>6</v>
      </c>
      <c r="FZ24" s="462">
        <v>250</v>
      </c>
      <c r="GA24" s="462"/>
      <c r="GB24" s="462">
        <v>65</v>
      </c>
      <c r="GC24" s="462">
        <v>21</v>
      </c>
      <c r="GD24" s="462">
        <v>6</v>
      </c>
      <c r="GE24" s="462"/>
      <c r="GF24" s="462"/>
      <c r="GG24" s="462"/>
      <c r="GH24" s="462"/>
      <c r="GI24" s="462"/>
      <c r="GJ24" s="462"/>
      <c r="GK24" s="462">
        <v>1</v>
      </c>
      <c r="GL24" s="462"/>
      <c r="GM24" s="462"/>
      <c r="GN24" s="462"/>
      <c r="GO24" s="462"/>
      <c r="GP24" s="462"/>
      <c r="GQ24" s="462"/>
      <c r="GR24" s="462">
        <v>1</v>
      </c>
      <c r="GS24" s="1"/>
    </row>
    <row r="25" spans="1:201" ht="13">
      <c r="A25" s="1" t="s">
        <v>67</v>
      </c>
      <c r="B25" s="1" t="s">
        <v>15</v>
      </c>
      <c r="C25" s="462">
        <v>536</v>
      </c>
      <c r="D25" s="462"/>
      <c r="E25" s="462"/>
      <c r="F25" s="462"/>
      <c r="G25" s="462"/>
      <c r="H25" s="462"/>
      <c r="I25" s="462"/>
      <c r="J25" s="462">
        <v>3</v>
      </c>
      <c r="K25" s="462">
        <v>19</v>
      </c>
      <c r="L25" s="462"/>
      <c r="M25" s="462"/>
      <c r="N25" s="462">
        <v>88</v>
      </c>
      <c r="O25" s="462">
        <v>8</v>
      </c>
      <c r="P25" s="462">
        <v>1</v>
      </c>
      <c r="Q25" s="462"/>
      <c r="R25" s="462"/>
      <c r="S25" s="462"/>
      <c r="T25" s="462"/>
      <c r="U25" s="462"/>
      <c r="V25" s="462"/>
      <c r="W25" s="462">
        <v>23</v>
      </c>
      <c r="X25" s="462">
        <v>5</v>
      </c>
      <c r="Y25" s="462">
        <v>66</v>
      </c>
      <c r="Z25" s="462"/>
      <c r="AA25" s="462">
        <v>23</v>
      </c>
      <c r="AB25" s="462"/>
      <c r="AC25" s="462">
        <v>2</v>
      </c>
      <c r="AD25" s="462"/>
      <c r="AE25" s="462"/>
      <c r="AF25" s="462"/>
      <c r="AG25" s="462">
        <v>75</v>
      </c>
      <c r="AH25" s="462"/>
      <c r="AI25" s="462"/>
      <c r="AJ25" s="462">
        <v>141</v>
      </c>
      <c r="AK25" s="462"/>
      <c r="AL25" s="462">
        <v>44</v>
      </c>
      <c r="AM25" s="462"/>
      <c r="AN25" s="462"/>
      <c r="AO25" s="462"/>
      <c r="AP25" s="462"/>
      <c r="AQ25" s="462"/>
      <c r="AR25" s="462"/>
      <c r="AS25" s="462"/>
      <c r="AT25" s="462"/>
      <c r="AU25" s="462"/>
      <c r="AV25" s="462"/>
      <c r="AW25" s="462"/>
      <c r="AX25" s="462"/>
      <c r="AY25" s="462"/>
      <c r="AZ25" s="462"/>
      <c r="BA25" s="462"/>
      <c r="BB25" s="462"/>
      <c r="BC25" s="462"/>
      <c r="BD25" s="462"/>
      <c r="BE25" s="462"/>
      <c r="BF25" s="462"/>
      <c r="BG25" s="462"/>
      <c r="BH25" s="462"/>
      <c r="BI25" s="462"/>
      <c r="BJ25" s="462"/>
      <c r="BK25" s="462"/>
      <c r="BL25" s="462"/>
      <c r="BM25" s="462"/>
      <c r="BN25" s="462"/>
      <c r="BO25" s="462"/>
      <c r="BP25" s="462"/>
      <c r="BQ25" s="462"/>
      <c r="BR25" s="462"/>
      <c r="BS25" s="462"/>
      <c r="BT25" s="462"/>
      <c r="BU25" s="462"/>
      <c r="BV25" s="462"/>
      <c r="BW25" s="462"/>
      <c r="BX25" s="462"/>
      <c r="BY25" s="462"/>
      <c r="BZ25" s="462"/>
      <c r="CA25" s="462"/>
      <c r="CB25" s="462">
        <v>1</v>
      </c>
      <c r="CC25" s="462"/>
      <c r="CD25" s="462"/>
      <c r="CE25" s="462"/>
      <c r="CF25" s="462"/>
      <c r="CG25" s="462"/>
      <c r="CH25" s="462"/>
      <c r="CI25" s="462"/>
      <c r="CJ25" s="462"/>
      <c r="CK25" s="462"/>
      <c r="CL25" s="462"/>
      <c r="CM25" s="462"/>
      <c r="CN25" s="462"/>
      <c r="CO25" s="462"/>
      <c r="CP25" s="462">
        <v>1</v>
      </c>
      <c r="CQ25" s="462"/>
      <c r="CR25" s="462"/>
      <c r="CS25" s="462"/>
      <c r="CT25" s="462"/>
      <c r="CU25" s="462"/>
      <c r="CV25" s="462"/>
      <c r="CW25" s="462"/>
      <c r="CX25" s="462"/>
      <c r="CY25" s="462"/>
      <c r="CZ25" s="462"/>
      <c r="DA25" s="462"/>
      <c r="DB25" s="462"/>
      <c r="DC25" s="462"/>
      <c r="DD25" s="462"/>
      <c r="DE25" s="462"/>
      <c r="DF25" s="462"/>
      <c r="DG25" s="462"/>
      <c r="DH25" s="462"/>
      <c r="DI25" s="462"/>
      <c r="DJ25" s="462"/>
      <c r="DK25" s="462"/>
      <c r="DL25" s="462"/>
      <c r="DM25" s="462"/>
      <c r="DN25" s="462"/>
      <c r="DO25" s="462"/>
      <c r="DP25" s="462"/>
      <c r="DQ25" s="462"/>
      <c r="DR25" s="462"/>
      <c r="DS25" s="462"/>
      <c r="DT25" s="462"/>
      <c r="DU25" s="462"/>
      <c r="DV25" s="462"/>
      <c r="DW25" s="462"/>
      <c r="DX25" s="462"/>
      <c r="DY25" s="462"/>
      <c r="DZ25" s="462"/>
      <c r="EA25" s="462"/>
      <c r="EB25" s="462"/>
      <c r="EC25" s="462"/>
      <c r="ED25" s="462"/>
      <c r="EE25" s="462"/>
      <c r="EF25" s="462"/>
      <c r="EG25" s="462"/>
      <c r="EH25" s="462"/>
      <c r="EI25" s="462">
        <v>1</v>
      </c>
      <c r="EJ25" s="462"/>
      <c r="EK25" s="462"/>
      <c r="EL25" s="462"/>
      <c r="EM25" s="462"/>
      <c r="EN25" s="462"/>
      <c r="EO25" s="462"/>
      <c r="EP25" s="462"/>
      <c r="EQ25" s="462">
        <v>1</v>
      </c>
      <c r="ER25" s="462"/>
      <c r="ES25" s="462"/>
      <c r="ET25" s="462"/>
      <c r="EU25" s="462"/>
      <c r="EV25" s="462"/>
      <c r="EW25" s="462">
        <v>1</v>
      </c>
      <c r="EX25" s="462"/>
      <c r="EY25" s="462"/>
      <c r="EZ25" s="462"/>
      <c r="FA25" s="462"/>
      <c r="FB25" s="462"/>
      <c r="FC25" s="462"/>
      <c r="FD25" s="462"/>
      <c r="FE25" s="462"/>
      <c r="FF25" s="462"/>
      <c r="FG25" s="462"/>
      <c r="FH25" s="462"/>
      <c r="FI25" s="462"/>
      <c r="FJ25" s="462"/>
      <c r="FK25" s="462"/>
      <c r="FL25" s="462"/>
      <c r="FM25" s="462"/>
      <c r="FN25" s="462">
        <v>15</v>
      </c>
      <c r="FO25" s="462"/>
      <c r="FP25" s="462"/>
      <c r="FQ25" s="462">
        <v>1</v>
      </c>
      <c r="FR25" s="462"/>
      <c r="FS25" s="462"/>
      <c r="FT25" s="462"/>
      <c r="FU25" s="462"/>
      <c r="FV25" s="462"/>
      <c r="FW25" s="462"/>
      <c r="FX25" s="462"/>
      <c r="FY25" s="462"/>
      <c r="FZ25" s="462">
        <v>14</v>
      </c>
      <c r="GA25" s="462"/>
      <c r="GB25" s="462"/>
      <c r="GC25" s="462">
        <v>1</v>
      </c>
      <c r="GD25" s="462">
        <v>2</v>
      </c>
      <c r="GE25" s="462"/>
      <c r="GF25" s="462"/>
      <c r="GG25" s="462"/>
      <c r="GH25" s="462"/>
      <c r="GI25" s="462"/>
      <c r="GJ25" s="462"/>
      <c r="GK25" s="462"/>
      <c r="GL25" s="462"/>
      <c r="GM25" s="462"/>
      <c r="GN25" s="462"/>
      <c r="GO25" s="462"/>
      <c r="GP25" s="462"/>
      <c r="GQ25" s="462"/>
      <c r="GR25" s="462"/>
      <c r="GS25" s="1"/>
    </row>
    <row r="26" spans="1:201" ht="13">
      <c r="A26" s="1" t="s">
        <v>68</v>
      </c>
      <c r="B26" s="1" t="s">
        <v>16</v>
      </c>
      <c r="C26" s="462">
        <v>841</v>
      </c>
      <c r="D26" s="462"/>
      <c r="E26" s="462"/>
      <c r="F26" s="462">
        <v>1</v>
      </c>
      <c r="G26" s="462"/>
      <c r="H26" s="462"/>
      <c r="I26" s="462"/>
      <c r="J26" s="462">
        <v>34</v>
      </c>
      <c r="K26" s="462">
        <v>45</v>
      </c>
      <c r="L26" s="462"/>
      <c r="M26" s="462"/>
      <c r="N26" s="462">
        <v>130</v>
      </c>
      <c r="O26" s="462">
        <v>18</v>
      </c>
      <c r="P26" s="462">
        <v>3</v>
      </c>
      <c r="Q26" s="462"/>
      <c r="R26" s="462"/>
      <c r="S26" s="462"/>
      <c r="T26" s="462"/>
      <c r="U26" s="462"/>
      <c r="V26" s="462">
        <v>5</v>
      </c>
      <c r="W26" s="462">
        <v>20</v>
      </c>
      <c r="X26" s="462">
        <v>3</v>
      </c>
      <c r="Y26" s="462">
        <v>40</v>
      </c>
      <c r="Z26" s="462">
        <v>1</v>
      </c>
      <c r="AA26" s="462">
        <v>31</v>
      </c>
      <c r="AB26" s="462"/>
      <c r="AC26" s="462"/>
      <c r="AD26" s="462"/>
      <c r="AE26" s="462">
        <v>2</v>
      </c>
      <c r="AF26" s="462"/>
      <c r="AG26" s="462">
        <v>73</v>
      </c>
      <c r="AH26" s="462"/>
      <c r="AI26" s="462"/>
      <c r="AJ26" s="462">
        <v>347</v>
      </c>
      <c r="AK26" s="462">
        <v>1</v>
      </c>
      <c r="AL26" s="462">
        <v>40</v>
      </c>
      <c r="AM26" s="462"/>
      <c r="AN26" s="462"/>
      <c r="AO26" s="462"/>
      <c r="AP26" s="462">
        <v>1</v>
      </c>
      <c r="AQ26" s="462">
        <v>2</v>
      </c>
      <c r="AR26" s="462"/>
      <c r="AS26" s="462"/>
      <c r="AT26" s="462"/>
      <c r="AU26" s="462"/>
      <c r="AV26" s="462"/>
      <c r="AW26" s="462"/>
      <c r="AX26" s="462"/>
      <c r="AY26" s="462"/>
      <c r="AZ26" s="462"/>
      <c r="BA26" s="462">
        <v>5</v>
      </c>
      <c r="BB26" s="462"/>
      <c r="BC26" s="462"/>
      <c r="BD26" s="462"/>
      <c r="BE26" s="462"/>
      <c r="BF26" s="462"/>
      <c r="BG26" s="462"/>
      <c r="BH26" s="462"/>
      <c r="BI26" s="462"/>
      <c r="BJ26" s="462"/>
      <c r="BK26" s="462"/>
      <c r="BL26" s="462"/>
      <c r="BM26" s="462"/>
      <c r="BN26" s="462"/>
      <c r="BO26" s="462"/>
      <c r="BP26" s="462"/>
      <c r="BQ26" s="462"/>
      <c r="BR26" s="462"/>
      <c r="BS26" s="462"/>
      <c r="BT26" s="462"/>
      <c r="BU26" s="462"/>
      <c r="BV26" s="462"/>
      <c r="BW26" s="462"/>
      <c r="BX26" s="462"/>
      <c r="BY26" s="462"/>
      <c r="BZ26" s="462"/>
      <c r="CA26" s="462">
        <v>1</v>
      </c>
      <c r="CB26" s="462"/>
      <c r="CC26" s="462"/>
      <c r="CD26" s="462"/>
      <c r="CE26" s="462"/>
      <c r="CF26" s="462"/>
      <c r="CG26" s="462"/>
      <c r="CH26" s="462"/>
      <c r="CI26" s="462"/>
      <c r="CJ26" s="462"/>
      <c r="CK26" s="462"/>
      <c r="CL26" s="462"/>
      <c r="CM26" s="462"/>
      <c r="CN26" s="462"/>
      <c r="CO26" s="462"/>
      <c r="CP26" s="462"/>
      <c r="CQ26" s="462"/>
      <c r="CR26" s="462"/>
      <c r="CS26" s="462"/>
      <c r="CT26" s="462"/>
      <c r="CU26" s="462">
        <v>1</v>
      </c>
      <c r="CV26" s="462"/>
      <c r="CW26" s="462"/>
      <c r="CX26" s="462"/>
      <c r="CY26" s="462"/>
      <c r="CZ26" s="462">
        <v>2</v>
      </c>
      <c r="DA26" s="462"/>
      <c r="DB26" s="462"/>
      <c r="DC26" s="462"/>
      <c r="DD26" s="462"/>
      <c r="DE26" s="462"/>
      <c r="DF26" s="462"/>
      <c r="DG26" s="462"/>
      <c r="DH26" s="462"/>
      <c r="DI26" s="462"/>
      <c r="DJ26" s="462"/>
      <c r="DK26" s="462"/>
      <c r="DL26" s="462"/>
      <c r="DM26" s="462"/>
      <c r="DN26" s="462"/>
      <c r="DO26" s="462"/>
      <c r="DP26" s="462">
        <v>1</v>
      </c>
      <c r="DQ26" s="462"/>
      <c r="DR26" s="462"/>
      <c r="DS26" s="462"/>
      <c r="DT26" s="462"/>
      <c r="DU26" s="462"/>
      <c r="DV26" s="462"/>
      <c r="DW26" s="462"/>
      <c r="DX26" s="462"/>
      <c r="DY26" s="462"/>
      <c r="DZ26" s="462"/>
      <c r="EA26" s="462">
        <v>2</v>
      </c>
      <c r="EB26" s="462"/>
      <c r="EC26" s="462"/>
      <c r="ED26" s="462"/>
      <c r="EE26" s="462"/>
      <c r="EF26" s="462"/>
      <c r="EG26" s="462"/>
      <c r="EH26" s="462"/>
      <c r="EI26" s="462">
        <v>1</v>
      </c>
      <c r="EJ26" s="462"/>
      <c r="EK26" s="462">
        <v>1</v>
      </c>
      <c r="EL26" s="462"/>
      <c r="EM26" s="462"/>
      <c r="EN26" s="462"/>
      <c r="EO26" s="462"/>
      <c r="EP26" s="462"/>
      <c r="EQ26" s="462"/>
      <c r="ER26" s="462"/>
      <c r="ES26" s="462"/>
      <c r="ET26" s="462"/>
      <c r="EU26" s="462"/>
      <c r="EV26" s="462"/>
      <c r="EW26" s="462">
        <v>2</v>
      </c>
      <c r="EX26" s="462"/>
      <c r="EY26" s="462"/>
      <c r="EZ26" s="462"/>
      <c r="FA26" s="462"/>
      <c r="FB26" s="462"/>
      <c r="FC26" s="462"/>
      <c r="FD26" s="462"/>
      <c r="FE26" s="462"/>
      <c r="FF26" s="462"/>
      <c r="FG26" s="462"/>
      <c r="FH26" s="462"/>
      <c r="FI26" s="462"/>
      <c r="FJ26" s="462"/>
      <c r="FK26" s="462"/>
      <c r="FL26" s="462"/>
      <c r="FM26" s="462"/>
      <c r="FN26" s="462">
        <v>6</v>
      </c>
      <c r="FO26" s="462"/>
      <c r="FP26" s="462"/>
      <c r="FQ26" s="462">
        <v>1</v>
      </c>
      <c r="FR26" s="462"/>
      <c r="FS26" s="462"/>
      <c r="FT26" s="462"/>
      <c r="FU26" s="462"/>
      <c r="FV26" s="462"/>
      <c r="FW26" s="462"/>
      <c r="FX26" s="462"/>
      <c r="FY26" s="462"/>
      <c r="FZ26" s="462">
        <v>13</v>
      </c>
      <c r="GA26" s="462"/>
      <c r="GB26" s="462">
        <v>3</v>
      </c>
      <c r="GC26" s="462"/>
      <c r="GD26" s="462">
        <v>3</v>
      </c>
      <c r="GE26" s="462"/>
      <c r="GF26" s="462"/>
      <c r="GG26" s="462"/>
      <c r="GH26" s="462"/>
      <c r="GI26" s="462"/>
      <c r="GJ26" s="462"/>
      <c r="GK26" s="462">
        <v>1</v>
      </c>
      <c r="GL26" s="462"/>
      <c r="GM26" s="462"/>
      <c r="GN26" s="462"/>
      <c r="GO26" s="462"/>
      <c r="GP26" s="462"/>
      <c r="GQ26" s="462"/>
      <c r="GR26" s="462">
        <v>1</v>
      </c>
      <c r="GS26" s="1"/>
    </row>
    <row r="27" spans="1:201" ht="13">
      <c r="A27" s="1" t="s">
        <v>69</v>
      </c>
      <c r="B27" s="1" t="s">
        <v>17</v>
      </c>
      <c r="C27" s="462">
        <v>3513</v>
      </c>
      <c r="D27" s="462"/>
      <c r="E27" s="462"/>
      <c r="F27" s="462"/>
      <c r="G27" s="462"/>
      <c r="H27" s="462"/>
      <c r="I27" s="462">
        <v>3</v>
      </c>
      <c r="J27" s="462">
        <v>34</v>
      </c>
      <c r="K27" s="462">
        <v>135</v>
      </c>
      <c r="L27" s="462"/>
      <c r="M27" s="462"/>
      <c r="N27" s="462">
        <v>1384</v>
      </c>
      <c r="O27" s="462">
        <v>56</v>
      </c>
      <c r="P27" s="462">
        <v>82</v>
      </c>
      <c r="Q27" s="462"/>
      <c r="R27" s="462"/>
      <c r="S27" s="462">
        <v>1</v>
      </c>
      <c r="T27" s="462"/>
      <c r="U27" s="462">
        <v>4</v>
      </c>
      <c r="V27" s="462">
        <v>13</v>
      </c>
      <c r="W27" s="462">
        <v>41</v>
      </c>
      <c r="X27" s="462">
        <v>62</v>
      </c>
      <c r="Y27" s="462">
        <v>498</v>
      </c>
      <c r="Z27" s="462"/>
      <c r="AA27" s="462">
        <v>79</v>
      </c>
      <c r="AB27" s="462"/>
      <c r="AC27" s="462">
        <v>1</v>
      </c>
      <c r="AD27" s="462"/>
      <c r="AE27" s="462">
        <v>3</v>
      </c>
      <c r="AF27" s="462"/>
      <c r="AG27" s="462">
        <v>99</v>
      </c>
      <c r="AH27" s="462"/>
      <c r="AI27" s="462"/>
      <c r="AJ27" s="462">
        <v>450</v>
      </c>
      <c r="AK27" s="462">
        <v>8</v>
      </c>
      <c r="AL27" s="462">
        <v>52</v>
      </c>
      <c r="AM27" s="462"/>
      <c r="AN27" s="462">
        <v>6</v>
      </c>
      <c r="AO27" s="462"/>
      <c r="AP27" s="462"/>
      <c r="AQ27" s="462"/>
      <c r="AR27" s="462"/>
      <c r="AS27" s="462">
        <v>4</v>
      </c>
      <c r="AT27" s="462"/>
      <c r="AU27" s="462"/>
      <c r="AV27" s="462"/>
      <c r="AW27" s="462"/>
      <c r="AX27" s="462">
        <v>16</v>
      </c>
      <c r="AY27" s="462">
        <v>2</v>
      </c>
      <c r="AZ27" s="462">
        <v>4</v>
      </c>
      <c r="BA27" s="462">
        <v>39</v>
      </c>
      <c r="BB27" s="462"/>
      <c r="BC27" s="462">
        <v>2</v>
      </c>
      <c r="BD27" s="462">
        <v>3</v>
      </c>
      <c r="BE27" s="462"/>
      <c r="BF27" s="462"/>
      <c r="BG27" s="462"/>
      <c r="BH27" s="462"/>
      <c r="BI27" s="462"/>
      <c r="BJ27" s="462"/>
      <c r="BK27" s="462"/>
      <c r="BL27" s="462">
        <v>1</v>
      </c>
      <c r="BM27" s="462">
        <v>1</v>
      </c>
      <c r="BN27" s="462">
        <v>4</v>
      </c>
      <c r="BO27" s="462">
        <v>3</v>
      </c>
      <c r="BP27" s="462"/>
      <c r="BQ27" s="462"/>
      <c r="BR27" s="462">
        <v>1</v>
      </c>
      <c r="BS27" s="462"/>
      <c r="BT27" s="462"/>
      <c r="BU27" s="462">
        <v>2</v>
      </c>
      <c r="BV27" s="462">
        <v>3</v>
      </c>
      <c r="BW27" s="462">
        <v>14</v>
      </c>
      <c r="BX27" s="462"/>
      <c r="BY27" s="462">
        <v>1</v>
      </c>
      <c r="BZ27" s="462">
        <v>1</v>
      </c>
      <c r="CA27" s="462">
        <v>1</v>
      </c>
      <c r="CB27" s="462">
        <v>29</v>
      </c>
      <c r="CC27" s="462"/>
      <c r="CD27" s="462">
        <v>1</v>
      </c>
      <c r="CE27" s="462">
        <v>1</v>
      </c>
      <c r="CF27" s="462">
        <v>4</v>
      </c>
      <c r="CG27" s="462"/>
      <c r="CH27" s="462"/>
      <c r="CI27" s="462"/>
      <c r="CJ27" s="462"/>
      <c r="CK27" s="462"/>
      <c r="CL27" s="462"/>
      <c r="CM27" s="462"/>
      <c r="CN27" s="462">
        <v>1</v>
      </c>
      <c r="CO27" s="462"/>
      <c r="CP27" s="462">
        <v>3</v>
      </c>
      <c r="CQ27" s="462"/>
      <c r="CR27" s="462">
        <v>21</v>
      </c>
      <c r="CS27" s="462"/>
      <c r="CT27" s="462"/>
      <c r="CU27" s="462">
        <v>4</v>
      </c>
      <c r="CV27" s="462">
        <v>1</v>
      </c>
      <c r="CW27" s="462"/>
      <c r="CX27" s="462"/>
      <c r="CY27" s="462"/>
      <c r="CZ27" s="462">
        <v>1</v>
      </c>
      <c r="DA27" s="462"/>
      <c r="DB27" s="462"/>
      <c r="DC27" s="462"/>
      <c r="DD27" s="462"/>
      <c r="DE27" s="462"/>
      <c r="DF27" s="462"/>
      <c r="DG27" s="462"/>
      <c r="DH27" s="462"/>
      <c r="DI27" s="462"/>
      <c r="DJ27" s="462"/>
      <c r="DK27" s="462"/>
      <c r="DL27" s="462"/>
      <c r="DM27" s="462"/>
      <c r="DN27" s="462"/>
      <c r="DO27" s="462"/>
      <c r="DP27" s="462"/>
      <c r="DQ27" s="462"/>
      <c r="DR27" s="462"/>
      <c r="DS27" s="462"/>
      <c r="DT27" s="462">
        <v>1</v>
      </c>
      <c r="DU27" s="462"/>
      <c r="DV27" s="462">
        <v>4</v>
      </c>
      <c r="DW27" s="462"/>
      <c r="DX27" s="462"/>
      <c r="DY27" s="462">
        <v>2</v>
      </c>
      <c r="DZ27" s="462"/>
      <c r="EA27" s="462">
        <v>4</v>
      </c>
      <c r="EB27" s="462"/>
      <c r="EC27" s="462"/>
      <c r="ED27" s="462"/>
      <c r="EE27" s="462"/>
      <c r="EF27" s="462"/>
      <c r="EG27" s="462"/>
      <c r="EH27" s="462"/>
      <c r="EI27" s="462"/>
      <c r="EJ27" s="462"/>
      <c r="EK27" s="462">
        <v>1</v>
      </c>
      <c r="EL27" s="462"/>
      <c r="EM27" s="462"/>
      <c r="EN27" s="462"/>
      <c r="EO27" s="462"/>
      <c r="EP27" s="462">
        <v>4</v>
      </c>
      <c r="EQ27" s="462"/>
      <c r="ER27" s="462"/>
      <c r="ES27" s="462"/>
      <c r="ET27" s="462"/>
      <c r="EU27" s="462"/>
      <c r="EV27" s="462"/>
      <c r="EW27" s="462">
        <v>31</v>
      </c>
      <c r="EX27" s="462">
        <v>1</v>
      </c>
      <c r="EY27" s="462"/>
      <c r="EZ27" s="462"/>
      <c r="FA27" s="462"/>
      <c r="FB27" s="462"/>
      <c r="FC27" s="462"/>
      <c r="FD27" s="462"/>
      <c r="FE27" s="462">
        <v>1</v>
      </c>
      <c r="FF27" s="462"/>
      <c r="FG27" s="462"/>
      <c r="FH27" s="462"/>
      <c r="FI27" s="462">
        <v>2</v>
      </c>
      <c r="FJ27" s="462"/>
      <c r="FK27" s="462"/>
      <c r="FL27" s="462"/>
      <c r="FM27" s="462"/>
      <c r="FN27" s="462">
        <v>117</v>
      </c>
      <c r="FO27" s="462"/>
      <c r="FP27" s="462"/>
      <c r="FQ27" s="462">
        <v>1</v>
      </c>
      <c r="FR27" s="462">
        <v>1</v>
      </c>
      <c r="FS27" s="462"/>
      <c r="FT27" s="462">
        <v>1</v>
      </c>
      <c r="FU27" s="462"/>
      <c r="FV27" s="462">
        <v>2</v>
      </c>
      <c r="FW27" s="462"/>
      <c r="FX27" s="462"/>
      <c r="FY27" s="462"/>
      <c r="FZ27" s="462">
        <v>114</v>
      </c>
      <c r="GA27" s="462"/>
      <c r="GB27" s="462">
        <v>8</v>
      </c>
      <c r="GC27" s="462">
        <v>8</v>
      </c>
      <c r="GD27" s="462">
        <v>26</v>
      </c>
      <c r="GE27" s="462"/>
      <c r="GF27" s="462"/>
      <c r="GG27" s="462"/>
      <c r="GH27" s="462"/>
      <c r="GI27" s="462"/>
      <c r="GJ27" s="462"/>
      <c r="GK27" s="462">
        <v>4</v>
      </c>
      <c r="GL27" s="462"/>
      <c r="GM27" s="462"/>
      <c r="GN27" s="462"/>
      <c r="GO27" s="462"/>
      <c r="GP27" s="462"/>
      <c r="GQ27" s="462"/>
      <c r="GR27" s="462">
        <v>1</v>
      </c>
      <c r="GS27" s="1"/>
    </row>
    <row r="28" spans="1:201" ht="13">
      <c r="A28" s="1" t="s">
        <v>70</v>
      </c>
      <c r="B28" s="1" t="s">
        <v>18</v>
      </c>
      <c r="C28" s="462">
        <v>2909</v>
      </c>
      <c r="D28" s="462">
        <v>40</v>
      </c>
      <c r="E28" s="462"/>
      <c r="F28" s="462"/>
      <c r="G28" s="462"/>
      <c r="H28" s="462"/>
      <c r="I28" s="462">
        <v>3</v>
      </c>
      <c r="J28" s="462">
        <v>11</v>
      </c>
      <c r="K28" s="462">
        <v>162</v>
      </c>
      <c r="L28" s="462"/>
      <c r="M28" s="462"/>
      <c r="N28" s="462">
        <v>209</v>
      </c>
      <c r="O28" s="462">
        <v>14</v>
      </c>
      <c r="P28" s="462">
        <v>46</v>
      </c>
      <c r="Q28" s="462"/>
      <c r="R28" s="462"/>
      <c r="S28" s="462"/>
      <c r="T28" s="462">
        <v>101</v>
      </c>
      <c r="U28" s="462"/>
      <c r="V28" s="462">
        <v>28</v>
      </c>
      <c r="W28" s="462">
        <v>62</v>
      </c>
      <c r="X28" s="462">
        <v>13</v>
      </c>
      <c r="Y28" s="462">
        <v>195</v>
      </c>
      <c r="Z28" s="462"/>
      <c r="AA28" s="462">
        <v>142</v>
      </c>
      <c r="AB28" s="462"/>
      <c r="AC28" s="462">
        <v>82</v>
      </c>
      <c r="AD28" s="462"/>
      <c r="AE28" s="462"/>
      <c r="AF28" s="462"/>
      <c r="AG28" s="462">
        <v>153</v>
      </c>
      <c r="AH28" s="462"/>
      <c r="AI28" s="462"/>
      <c r="AJ28" s="462">
        <v>1126</v>
      </c>
      <c r="AK28" s="462">
        <v>3</v>
      </c>
      <c r="AL28" s="462">
        <v>168</v>
      </c>
      <c r="AM28" s="462"/>
      <c r="AN28" s="462">
        <v>21</v>
      </c>
      <c r="AO28" s="462">
        <v>2</v>
      </c>
      <c r="AP28" s="462">
        <v>9</v>
      </c>
      <c r="AQ28" s="462">
        <v>17</v>
      </c>
      <c r="AR28" s="462"/>
      <c r="AS28" s="462">
        <v>1</v>
      </c>
      <c r="AT28" s="462"/>
      <c r="AU28" s="462"/>
      <c r="AV28" s="462"/>
      <c r="AW28" s="462"/>
      <c r="AX28" s="462"/>
      <c r="AY28" s="462"/>
      <c r="AZ28" s="462">
        <v>2</v>
      </c>
      <c r="BA28" s="462">
        <v>4</v>
      </c>
      <c r="BB28" s="462"/>
      <c r="BC28" s="462"/>
      <c r="BD28" s="462"/>
      <c r="BE28" s="462"/>
      <c r="BF28" s="462"/>
      <c r="BG28" s="462"/>
      <c r="BH28" s="462">
        <v>5</v>
      </c>
      <c r="BI28" s="462"/>
      <c r="BJ28" s="462"/>
      <c r="BK28" s="462"/>
      <c r="BL28" s="462">
        <v>1</v>
      </c>
      <c r="BM28" s="462"/>
      <c r="BN28" s="462"/>
      <c r="BO28" s="462"/>
      <c r="BP28" s="462"/>
      <c r="BQ28" s="462"/>
      <c r="BR28" s="462"/>
      <c r="BS28" s="462"/>
      <c r="BT28" s="462"/>
      <c r="BU28" s="462"/>
      <c r="BV28" s="462"/>
      <c r="BW28" s="462">
        <v>2</v>
      </c>
      <c r="BX28" s="462"/>
      <c r="BY28" s="462"/>
      <c r="BZ28" s="462"/>
      <c r="CA28" s="462"/>
      <c r="CB28" s="462"/>
      <c r="CC28" s="462"/>
      <c r="CD28" s="462">
        <v>1</v>
      </c>
      <c r="CE28" s="462">
        <v>1</v>
      </c>
      <c r="CF28" s="462"/>
      <c r="CG28" s="462"/>
      <c r="CH28" s="462"/>
      <c r="CI28" s="462"/>
      <c r="CJ28" s="462"/>
      <c r="CK28" s="462"/>
      <c r="CL28" s="462"/>
      <c r="CM28" s="462"/>
      <c r="CN28" s="462"/>
      <c r="CO28" s="462"/>
      <c r="CP28" s="462"/>
      <c r="CQ28" s="462"/>
      <c r="CR28" s="462">
        <v>2</v>
      </c>
      <c r="CS28" s="462"/>
      <c r="CT28" s="462"/>
      <c r="CU28" s="462">
        <v>1</v>
      </c>
      <c r="CV28" s="462">
        <v>1</v>
      </c>
      <c r="CW28" s="462"/>
      <c r="CX28" s="462"/>
      <c r="CY28" s="462"/>
      <c r="CZ28" s="462"/>
      <c r="DA28" s="462"/>
      <c r="DB28" s="462"/>
      <c r="DC28" s="462"/>
      <c r="DD28" s="462">
        <v>1</v>
      </c>
      <c r="DE28" s="462"/>
      <c r="DF28" s="462"/>
      <c r="DG28" s="462"/>
      <c r="DH28" s="462"/>
      <c r="DI28" s="462"/>
      <c r="DJ28" s="462"/>
      <c r="DK28" s="462"/>
      <c r="DL28" s="462"/>
      <c r="DM28" s="462">
        <v>2</v>
      </c>
      <c r="DN28" s="462"/>
      <c r="DO28" s="462"/>
      <c r="DP28" s="462"/>
      <c r="DQ28" s="462"/>
      <c r="DR28" s="462"/>
      <c r="DS28" s="462"/>
      <c r="DT28" s="462"/>
      <c r="DU28" s="462"/>
      <c r="DV28" s="462">
        <v>1</v>
      </c>
      <c r="DW28" s="462"/>
      <c r="DX28" s="462"/>
      <c r="DY28" s="462"/>
      <c r="DZ28" s="462"/>
      <c r="EA28" s="462">
        <v>3</v>
      </c>
      <c r="EB28" s="462"/>
      <c r="EC28" s="462"/>
      <c r="ED28" s="462"/>
      <c r="EE28" s="462"/>
      <c r="EF28" s="462"/>
      <c r="EG28" s="462"/>
      <c r="EH28" s="462"/>
      <c r="EI28" s="462"/>
      <c r="EJ28" s="462"/>
      <c r="EK28" s="462">
        <v>1</v>
      </c>
      <c r="EL28" s="462"/>
      <c r="EM28" s="462"/>
      <c r="EN28" s="462"/>
      <c r="EO28" s="462"/>
      <c r="EP28" s="462"/>
      <c r="EQ28" s="462"/>
      <c r="ER28" s="462"/>
      <c r="ES28" s="462"/>
      <c r="ET28" s="462"/>
      <c r="EU28" s="462"/>
      <c r="EV28" s="462"/>
      <c r="EW28" s="462">
        <v>4</v>
      </c>
      <c r="EX28" s="462"/>
      <c r="EY28" s="462"/>
      <c r="EZ28" s="462"/>
      <c r="FA28" s="462"/>
      <c r="FB28" s="462">
        <v>1</v>
      </c>
      <c r="FC28" s="462"/>
      <c r="FD28" s="462"/>
      <c r="FE28" s="462"/>
      <c r="FF28" s="462"/>
      <c r="FG28" s="462">
        <v>12</v>
      </c>
      <c r="FH28" s="462">
        <v>1</v>
      </c>
      <c r="FI28" s="462"/>
      <c r="FJ28" s="462"/>
      <c r="FK28" s="462"/>
      <c r="FL28" s="462"/>
      <c r="FM28" s="462"/>
      <c r="FN28" s="462">
        <v>12</v>
      </c>
      <c r="FO28" s="462"/>
      <c r="FP28" s="462"/>
      <c r="FQ28" s="462"/>
      <c r="FR28" s="462">
        <v>4</v>
      </c>
      <c r="FS28" s="462"/>
      <c r="FT28" s="462"/>
      <c r="FU28" s="462"/>
      <c r="FV28" s="462">
        <v>1</v>
      </c>
      <c r="FW28" s="462"/>
      <c r="FX28" s="462"/>
      <c r="FY28" s="462">
        <v>28</v>
      </c>
      <c r="FZ28" s="462">
        <v>134</v>
      </c>
      <c r="GA28" s="462"/>
      <c r="GB28" s="462">
        <v>62</v>
      </c>
      <c r="GC28" s="462">
        <v>11</v>
      </c>
      <c r="GD28" s="462"/>
      <c r="GE28" s="462"/>
      <c r="GF28" s="462"/>
      <c r="GG28" s="462"/>
      <c r="GH28" s="462"/>
      <c r="GI28" s="462"/>
      <c r="GJ28" s="462"/>
      <c r="GK28" s="462"/>
      <c r="GL28" s="462"/>
      <c r="GM28" s="462"/>
      <c r="GN28" s="462"/>
      <c r="GO28" s="462"/>
      <c r="GP28" s="462"/>
      <c r="GQ28" s="462"/>
      <c r="GR28" s="462">
        <v>3</v>
      </c>
      <c r="GS28" s="1"/>
    </row>
    <row r="29" spans="1:201" ht="13">
      <c r="A29" s="1" t="s">
        <v>71</v>
      </c>
      <c r="B29" s="1" t="s">
        <v>19</v>
      </c>
      <c r="C29" s="462">
        <v>1631</v>
      </c>
      <c r="D29" s="462"/>
      <c r="E29" s="462"/>
      <c r="F29" s="462"/>
      <c r="G29" s="462"/>
      <c r="H29" s="462"/>
      <c r="I29" s="462">
        <v>1</v>
      </c>
      <c r="J29" s="462">
        <v>44</v>
      </c>
      <c r="K29" s="462">
        <v>77</v>
      </c>
      <c r="L29" s="462"/>
      <c r="M29" s="462"/>
      <c r="N29" s="462">
        <v>437</v>
      </c>
      <c r="O29" s="462">
        <v>33</v>
      </c>
      <c r="P29" s="462">
        <v>41</v>
      </c>
      <c r="Q29" s="462"/>
      <c r="R29" s="462"/>
      <c r="S29" s="462"/>
      <c r="T29" s="462"/>
      <c r="U29" s="462"/>
      <c r="V29" s="462">
        <v>38</v>
      </c>
      <c r="W29" s="462">
        <v>11</v>
      </c>
      <c r="X29" s="462">
        <v>5</v>
      </c>
      <c r="Y29" s="462">
        <v>124</v>
      </c>
      <c r="Z29" s="462">
        <v>1</v>
      </c>
      <c r="AA29" s="462">
        <v>74</v>
      </c>
      <c r="AB29" s="462"/>
      <c r="AC29" s="462">
        <v>22</v>
      </c>
      <c r="AD29" s="462"/>
      <c r="AE29" s="462">
        <v>1</v>
      </c>
      <c r="AF29" s="462"/>
      <c r="AG29" s="462">
        <v>148</v>
      </c>
      <c r="AH29" s="462"/>
      <c r="AI29" s="462"/>
      <c r="AJ29" s="462">
        <v>440</v>
      </c>
      <c r="AK29" s="462"/>
      <c r="AL29" s="462">
        <v>53</v>
      </c>
      <c r="AM29" s="462"/>
      <c r="AN29" s="462">
        <v>3</v>
      </c>
      <c r="AO29" s="462"/>
      <c r="AP29" s="462">
        <v>1</v>
      </c>
      <c r="AQ29" s="462">
        <v>1</v>
      </c>
      <c r="AR29" s="462"/>
      <c r="AS29" s="462"/>
      <c r="AT29" s="462"/>
      <c r="AU29" s="462"/>
      <c r="AV29" s="462"/>
      <c r="AW29" s="462"/>
      <c r="AX29" s="462">
        <v>1</v>
      </c>
      <c r="AY29" s="462">
        <v>1</v>
      </c>
      <c r="AZ29" s="462">
        <v>4</v>
      </c>
      <c r="BA29" s="462">
        <v>5</v>
      </c>
      <c r="BB29" s="462"/>
      <c r="BC29" s="462"/>
      <c r="BD29" s="462"/>
      <c r="BE29" s="462"/>
      <c r="BF29" s="462"/>
      <c r="BG29" s="462"/>
      <c r="BH29" s="462"/>
      <c r="BI29" s="462"/>
      <c r="BJ29" s="462"/>
      <c r="BK29" s="462"/>
      <c r="BL29" s="462"/>
      <c r="BM29" s="462"/>
      <c r="BN29" s="462"/>
      <c r="BO29" s="462"/>
      <c r="BP29" s="462"/>
      <c r="BQ29" s="462"/>
      <c r="BR29" s="462"/>
      <c r="BS29" s="462"/>
      <c r="BT29" s="462"/>
      <c r="BU29" s="462"/>
      <c r="BV29" s="462"/>
      <c r="BW29" s="462">
        <v>1</v>
      </c>
      <c r="BX29" s="462"/>
      <c r="BY29" s="462"/>
      <c r="BZ29" s="462"/>
      <c r="CA29" s="462"/>
      <c r="CB29" s="462">
        <v>1</v>
      </c>
      <c r="CC29" s="462"/>
      <c r="CD29" s="462"/>
      <c r="CE29" s="462"/>
      <c r="CF29" s="462"/>
      <c r="CG29" s="462"/>
      <c r="CH29" s="462"/>
      <c r="CI29" s="462"/>
      <c r="CJ29" s="462"/>
      <c r="CK29" s="462"/>
      <c r="CL29" s="462"/>
      <c r="CM29" s="462"/>
      <c r="CN29" s="462"/>
      <c r="CO29" s="462"/>
      <c r="CP29" s="462"/>
      <c r="CQ29" s="462"/>
      <c r="CR29" s="462"/>
      <c r="CS29" s="462"/>
      <c r="CT29" s="462"/>
      <c r="CU29" s="462"/>
      <c r="CV29" s="462"/>
      <c r="CW29" s="462"/>
      <c r="CX29" s="462"/>
      <c r="CY29" s="462"/>
      <c r="CZ29" s="462"/>
      <c r="DA29" s="462"/>
      <c r="DB29" s="462"/>
      <c r="DC29" s="462">
        <v>1</v>
      </c>
      <c r="DD29" s="462"/>
      <c r="DE29" s="462"/>
      <c r="DF29" s="462"/>
      <c r="DG29" s="462">
        <v>2</v>
      </c>
      <c r="DH29" s="462"/>
      <c r="DI29" s="462"/>
      <c r="DJ29" s="462"/>
      <c r="DK29" s="462"/>
      <c r="DL29" s="462"/>
      <c r="DM29" s="462"/>
      <c r="DN29" s="462"/>
      <c r="DO29" s="462"/>
      <c r="DP29" s="462"/>
      <c r="DQ29" s="462"/>
      <c r="DR29" s="462"/>
      <c r="DS29" s="462"/>
      <c r="DT29" s="462"/>
      <c r="DU29" s="462"/>
      <c r="DV29" s="462"/>
      <c r="DW29" s="462"/>
      <c r="DX29" s="462"/>
      <c r="DY29" s="462"/>
      <c r="DZ29" s="462"/>
      <c r="EA29" s="462">
        <v>1</v>
      </c>
      <c r="EB29" s="462"/>
      <c r="EC29" s="462"/>
      <c r="ED29" s="462"/>
      <c r="EE29" s="462"/>
      <c r="EF29" s="462"/>
      <c r="EG29" s="462"/>
      <c r="EH29" s="462"/>
      <c r="EI29" s="462"/>
      <c r="EJ29" s="462"/>
      <c r="EK29" s="462">
        <v>1</v>
      </c>
      <c r="EL29" s="462"/>
      <c r="EM29" s="462"/>
      <c r="EN29" s="462"/>
      <c r="EO29" s="462"/>
      <c r="EP29" s="462"/>
      <c r="EQ29" s="462"/>
      <c r="ER29" s="462"/>
      <c r="ES29" s="462"/>
      <c r="ET29" s="462"/>
      <c r="EU29" s="462"/>
      <c r="EV29" s="462"/>
      <c r="EW29" s="462">
        <v>2</v>
      </c>
      <c r="EX29" s="462"/>
      <c r="EY29" s="462"/>
      <c r="EZ29" s="462"/>
      <c r="FA29" s="462"/>
      <c r="FB29" s="462">
        <v>1</v>
      </c>
      <c r="FC29" s="462"/>
      <c r="FD29" s="462"/>
      <c r="FE29" s="462"/>
      <c r="FF29" s="462"/>
      <c r="FG29" s="462"/>
      <c r="FH29" s="462"/>
      <c r="FI29" s="462"/>
      <c r="FJ29" s="462"/>
      <c r="FK29" s="462"/>
      <c r="FL29" s="462"/>
      <c r="FM29" s="462"/>
      <c r="FN29" s="462">
        <v>8</v>
      </c>
      <c r="FO29" s="462"/>
      <c r="FP29" s="462"/>
      <c r="FQ29" s="462">
        <v>1</v>
      </c>
      <c r="FR29" s="462"/>
      <c r="FS29" s="462"/>
      <c r="FT29" s="462"/>
      <c r="FU29" s="462"/>
      <c r="FV29" s="462">
        <v>2</v>
      </c>
      <c r="FW29" s="462"/>
      <c r="FX29" s="462"/>
      <c r="FY29" s="462"/>
      <c r="FZ29" s="462">
        <v>21</v>
      </c>
      <c r="GA29" s="462"/>
      <c r="GB29" s="462">
        <v>19</v>
      </c>
      <c r="GC29" s="462">
        <v>2</v>
      </c>
      <c r="GD29" s="462">
        <v>2</v>
      </c>
      <c r="GE29" s="462"/>
      <c r="GF29" s="462"/>
      <c r="GG29" s="462"/>
      <c r="GH29" s="462"/>
      <c r="GI29" s="462"/>
      <c r="GJ29" s="462"/>
      <c r="GK29" s="462"/>
      <c r="GL29" s="462"/>
      <c r="GM29" s="462"/>
      <c r="GN29" s="462"/>
      <c r="GO29" s="462"/>
      <c r="GP29" s="462"/>
      <c r="GQ29" s="462"/>
      <c r="GR29" s="462"/>
      <c r="GS29" s="1"/>
    </row>
    <row r="30" spans="1:201" ht="13">
      <c r="A30" s="1" t="s">
        <v>72</v>
      </c>
      <c r="B30" s="1" t="s">
        <v>20</v>
      </c>
      <c r="C30" s="462">
        <v>2056</v>
      </c>
      <c r="D30" s="462"/>
      <c r="E30" s="462"/>
      <c r="F30" s="462"/>
      <c r="G30" s="462"/>
      <c r="H30" s="462"/>
      <c r="I30" s="462"/>
      <c r="J30" s="462">
        <v>6</v>
      </c>
      <c r="K30" s="462">
        <v>268</v>
      </c>
      <c r="L30" s="462"/>
      <c r="M30" s="462"/>
      <c r="N30" s="462">
        <v>600</v>
      </c>
      <c r="O30" s="462">
        <v>30</v>
      </c>
      <c r="P30" s="462">
        <v>5</v>
      </c>
      <c r="Q30" s="462"/>
      <c r="R30" s="462"/>
      <c r="S30" s="462"/>
      <c r="T30" s="462"/>
      <c r="U30" s="462">
        <v>1</v>
      </c>
      <c r="V30" s="462">
        <v>19</v>
      </c>
      <c r="W30" s="462">
        <v>15</v>
      </c>
      <c r="X30" s="462">
        <v>17</v>
      </c>
      <c r="Y30" s="462">
        <v>201</v>
      </c>
      <c r="Z30" s="462">
        <v>1</v>
      </c>
      <c r="AA30" s="462">
        <v>133</v>
      </c>
      <c r="AB30" s="462"/>
      <c r="AC30" s="462">
        <v>9</v>
      </c>
      <c r="AD30" s="462"/>
      <c r="AE30" s="462"/>
      <c r="AF30" s="462"/>
      <c r="AG30" s="462">
        <v>60</v>
      </c>
      <c r="AH30" s="462"/>
      <c r="AI30" s="462"/>
      <c r="AJ30" s="462">
        <v>320</v>
      </c>
      <c r="AK30" s="462">
        <v>8</v>
      </c>
      <c r="AL30" s="462">
        <v>185</v>
      </c>
      <c r="AM30" s="462"/>
      <c r="AN30" s="462">
        <v>4</v>
      </c>
      <c r="AO30" s="462"/>
      <c r="AP30" s="462"/>
      <c r="AQ30" s="462"/>
      <c r="AR30" s="462"/>
      <c r="AS30" s="462">
        <v>1</v>
      </c>
      <c r="AT30" s="462"/>
      <c r="AU30" s="462"/>
      <c r="AV30" s="462"/>
      <c r="AW30" s="462"/>
      <c r="AX30" s="462">
        <v>3</v>
      </c>
      <c r="AY30" s="462">
        <v>6</v>
      </c>
      <c r="AZ30" s="462"/>
      <c r="BA30" s="462">
        <v>22</v>
      </c>
      <c r="BB30" s="462"/>
      <c r="BC30" s="462"/>
      <c r="BD30" s="462">
        <v>1</v>
      </c>
      <c r="BE30" s="462"/>
      <c r="BF30" s="462"/>
      <c r="BG30" s="462"/>
      <c r="BH30" s="462"/>
      <c r="BI30" s="462"/>
      <c r="BJ30" s="462"/>
      <c r="BK30" s="462"/>
      <c r="BL30" s="462"/>
      <c r="BM30" s="462">
        <v>1</v>
      </c>
      <c r="BN30" s="462">
        <v>2</v>
      </c>
      <c r="BO30" s="462">
        <v>1</v>
      </c>
      <c r="BP30" s="462"/>
      <c r="BQ30" s="462"/>
      <c r="BR30" s="462">
        <v>1</v>
      </c>
      <c r="BS30" s="462"/>
      <c r="BT30" s="462"/>
      <c r="BU30" s="462"/>
      <c r="BV30" s="462">
        <v>1</v>
      </c>
      <c r="BW30" s="462">
        <v>7</v>
      </c>
      <c r="BX30" s="462"/>
      <c r="BY30" s="462"/>
      <c r="BZ30" s="462"/>
      <c r="CA30" s="462"/>
      <c r="CB30" s="462">
        <v>5</v>
      </c>
      <c r="CC30" s="462"/>
      <c r="CD30" s="462">
        <v>1</v>
      </c>
      <c r="CE30" s="462">
        <v>2</v>
      </c>
      <c r="CF30" s="462">
        <v>1</v>
      </c>
      <c r="CG30" s="462"/>
      <c r="CH30" s="462">
        <v>1</v>
      </c>
      <c r="CI30" s="462"/>
      <c r="CJ30" s="462"/>
      <c r="CK30" s="462"/>
      <c r="CL30" s="462"/>
      <c r="CM30" s="462"/>
      <c r="CN30" s="462"/>
      <c r="CO30" s="462"/>
      <c r="CP30" s="462">
        <v>1</v>
      </c>
      <c r="CQ30" s="462"/>
      <c r="CR30" s="462">
        <v>5</v>
      </c>
      <c r="CS30" s="462"/>
      <c r="CT30" s="462"/>
      <c r="CU30" s="462"/>
      <c r="CV30" s="462">
        <v>2</v>
      </c>
      <c r="CW30" s="462"/>
      <c r="CX30" s="462"/>
      <c r="CY30" s="462"/>
      <c r="CZ30" s="462">
        <v>1</v>
      </c>
      <c r="DA30" s="462"/>
      <c r="DB30" s="462"/>
      <c r="DC30" s="462"/>
      <c r="DD30" s="462"/>
      <c r="DE30" s="462"/>
      <c r="DF30" s="462"/>
      <c r="DG30" s="462"/>
      <c r="DH30" s="462"/>
      <c r="DI30" s="462"/>
      <c r="DJ30" s="462"/>
      <c r="DK30" s="462"/>
      <c r="DL30" s="462"/>
      <c r="DM30" s="462"/>
      <c r="DN30" s="462"/>
      <c r="DO30" s="462"/>
      <c r="DP30" s="462"/>
      <c r="DQ30" s="462"/>
      <c r="DR30" s="462">
        <v>1</v>
      </c>
      <c r="DS30" s="462"/>
      <c r="DT30" s="462">
        <v>1</v>
      </c>
      <c r="DU30" s="462"/>
      <c r="DV30" s="462">
        <v>1</v>
      </c>
      <c r="DW30" s="462"/>
      <c r="DX30" s="462"/>
      <c r="DY30" s="462">
        <v>1</v>
      </c>
      <c r="DZ30" s="462">
        <v>1</v>
      </c>
      <c r="EA30" s="462"/>
      <c r="EB30" s="462"/>
      <c r="EC30" s="462"/>
      <c r="ED30" s="462"/>
      <c r="EE30" s="462"/>
      <c r="EF30" s="462"/>
      <c r="EG30" s="462"/>
      <c r="EH30" s="462"/>
      <c r="EI30" s="462"/>
      <c r="EJ30" s="462"/>
      <c r="EK30" s="462">
        <v>2</v>
      </c>
      <c r="EL30" s="462"/>
      <c r="EM30" s="462"/>
      <c r="EN30" s="462"/>
      <c r="EO30" s="462"/>
      <c r="EP30" s="462">
        <v>1</v>
      </c>
      <c r="EQ30" s="462"/>
      <c r="ER30" s="462"/>
      <c r="ES30" s="462"/>
      <c r="ET30" s="462"/>
      <c r="EU30" s="462"/>
      <c r="EV30" s="462"/>
      <c r="EW30" s="462">
        <v>5</v>
      </c>
      <c r="EX30" s="462"/>
      <c r="EY30" s="462"/>
      <c r="EZ30" s="462"/>
      <c r="FA30" s="462"/>
      <c r="FB30" s="462"/>
      <c r="FC30" s="462"/>
      <c r="FD30" s="462"/>
      <c r="FE30" s="462"/>
      <c r="FF30" s="462"/>
      <c r="FG30" s="462"/>
      <c r="FH30" s="462">
        <v>2</v>
      </c>
      <c r="FI30" s="462"/>
      <c r="FJ30" s="462"/>
      <c r="FK30" s="462"/>
      <c r="FL30" s="462"/>
      <c r="FM30" s="462"/>
      <c r="FN30" s="462">
        <v>58</v>
      </c>
      <c r="FO30" s="462"/>
      <c r="FP30" s="462"/>
      <c r="FQ30" s="462">
        <v>1</v>
      </c>
      <c r="FR30" s="462">
        <v>1</v>
      </c>
      <c r="FS30" s="462"/>
      <c r="FT30" s="462"/>
      <c r="FU30" s="462"/>
      <c r="FV30" s="462">
        <v>1</v>
      </c>
      <c r="FW30" s="462"/>
      <c r="FX30" s="462"/>
      <c r="FY30" s="462">
        <v>3</v>
      </c>
      <c r="FZ30" s="462">
        <v>16</v>
      </c>
      <c r="GA30" s="462"/>
      <c r="GB30" s="462">
        <v>3</v>
      </c>
      <c r="GC30" s="462"/>
      <c r="GD30" s="462">
        <v>7</v>
      </c>
      <c r="GE30" s="462"/>
      <c r="GF30" s="462"/>
      <c r="GG30" s="462"/>
      <c r="GH30" s="462"/>
      <c r="GI30" s="462"/>
      <c r="GJ30" s="462"/>
      <c r="GK30" s="462">
        <v>4</v>
      </c>
      <c r="GL30" s="462"/>
      <c r="GM30" s="462"/>
      <c r="GN30" s="462"/>
      <c r="GO30" s="462"/>
      <c r="GP30" s="462"/>
      <c r="GQ30" s="462"/>
      <c r="GR30" s="462"/>
      <c r="GS30" s="1"/>
    </row>
    <row r="31" spans="1:201" ht="13">
      <c r="A31" s="1" t="s">
        <v>73</v>
      </c>
      <c r="B31" s="1" t="s">
        <v>21</v>
      </c>
      <c r="C31" s="462">
        <v>1690</v>
      </c>
      <c r="D31" s="462"/>
      <c r="E31" s="462"/>
      <c r="F31" s="462"/>
      <c r="G31" s="462"/>
      <c r="H31" s="462"/>
      <c r="I31" s="462">
        <v>2</v>
      </c>
      <c r="J31" s="462">
        <v>26</v>
      </c>
      <c r="K31" s="462">
        <v>149</v>
      </c>
      <c r="L31" s="462"/>
      <c r="M31" s="462"/>
      <c r="N31" s="462">
        <v>95</v>
      </c>
      <c r="O31" s="462">
        <v>3</v>
      </c>
      <c r="P31" s="462">
        <v>6</v>
      </c>
      <c r="Q31" s="462"/>
      <c r="R31" s="462"/>
      <c r="S31" s="462"/>
      <c r="T31" s="462">
        <v>23</v>
      </c>
      <c r="U31" s="462"/>
      <c r="V31" s="462">
        <v>6</v>
      </c>
      <c r="W31" s="462">
        <v>7</v>
      </c>
      <c r="X31" s="462">
        <v>18</v>
      </c>
      <c r="Y31" s="462">
        <v>65</v>
      </c>
      <c r="Z31" s="462">
        <v>1</v>
      </c>
      <c r="AA31" s="462">
        <v>24</v>
      </c>
      <c r="AB31" s="462"/>
      <c r="AC31" s="462">
        <v>4</v>
      </c>
      <c r="AD31" s="462"/>
      <c r="AE31" s="462">
        <v>2</v>
      </c>
      <c r="AF31" s="462"/>
      <c r="AG31" s="462">
        <v>72</v>
      </c>
      <c r="AH31" s="462"/>
      <c r="AI31" s="462"/>
      <c r="AJ31" s="462">
        <v>933</v>
      </c>
      <c r="AK31" s="462"/>
      <c r="AL31" s="462">
        <v>106</v>
      </c>
      <c r="AM31" s="462"/>
      <c r="AN31" s="462">
        <v>1</v>
      </c>
      <c r="AO31" s="462"/>
      <c r="AP31" s="462">
        <v>3</v>
      </c>
      <c r="AQ31" s="462">
        <v>2</v>
      </c>
      <c r="AR31" s="462"/>
      <c r="AS31" s="462"/>
      <c r="AT31" s="462"/>
      <c r="AU31" s="462"/>
      <c r="AV31" s="462"/>
      <c r="AW31" s="462"/>
      <c r="AX31" s="462"/>
      <c r="AY31" s="462"/>
      <c r="AZ31" s="462"/>
      <c r="BA31" s="462">
        <v>2</v>
      </c>
      <c r="BB31" s="462"/>
      <c r="BC31" s="462"/>
      <c r="BD31" s="462"/>
      <c r="BE31" s="462"/>
      <c r="BF31" s="462"/>
      <c r="BG31" s="462"/>
      <c r="BH31" s="462"/>
      <c r="BI31" s="462"/>
      <c r="BJ31" s="462"/>
      <c r="BK31" s="462"/>
      <c r="BL31" s="462"/>
      <c r="BM31" s="462"/>
      <c r="BN31" s="462"/>
      <c r="BO31" s="462"/>
      <c r="BP31" s="462"/>
      <c r="BQ31" s="462"/>
      <c r="BR31" s="462"/>
      <c r="BS31" s="462"/>
      <c r="BT31" s="462"/>
      <c r="BU31" s="462"/>
      <c r="BV31" s="462"/>
      <c r="BW31" s="462">
        <v>1</v>
      </c>
      <c r="BX31" s="462"/>
      <c r="BY31" s="462"/>
      <c r="BZ31" s="462"/>
      <c r="CA31" s="462"/>
      <c r="CB31" s="462"/>
      <c r="CC31" s="462"/>
      <c r="CD31" s="462"/>
      <c r="CE31" s="462"/>
      <c r="CF31" s="462">
        <v>1</v>
      </c>
      <c r="CG31" s="462"/>
      <c r="CH31" s="462"/>
      <c r="CI31" s="462"/>
      <c r="CJ31" s="462"/>
      <c r="CK31" s="462"/>
      <c r="CL31" s="462"/>
      <c r="CM31" s="462"/>
      <c r="CN31" s="462"/>
      <c r="CO31" s="462"/>
      <c r="CP31" s="462"/>
      <c r="CQ31" s="462"/>
      <c r="CR31" s="462"/>
      <c r="CS31" s="462"/>
      <c r="CT31" s="462"/>
      <c r="CU31" s="462"/>
      <c r="CV31" s="462">
        <v>4</v>
      </c>
      <c r="CW31" s="462"/>
      <c r="CX31" s="462"/>
      <c r="CY31" s="462"/>
      <c r="CZ31" s="462"/>
      <c r="DA31" s="462"/>
      <c r="DB31" s="462"/>
      <c r="DC31" s="462"/>
      <c r="DD31" s="462"/>
      <c r="DE31" s="462"/>
      <c r="DF31" s="462"/>
      <c r="DG31" s="462"/>
      <c r="DH31" s="462"/>
      <c r="DI31" s="462"/>
      <c r="DJ31" s="462"/>
      <c r="DK31" s="462"/>
      <c r="DL31" s="462"/>
      <c r="DM31" s="462"/>
      <c r="DN31" s="462"/>
      <c r="DO31" s="462"/>
      <c r="DP31" s="462"/>
      <c r="DQ31" s="462"/>
      <c r="DR31" s="462"/>
      <c r="DS31" s="462"/>
      <c r="DT31" s="462"/>
      <c r="DU31" s="462"/>
      <c r="DV31" s="462"/>
      <c r="DW31" s="462"/>
      <c r="DX31" s="462"/>
      <c r="DY31" s="462"/>
      <c r="DZ31" s="462"/>
      <c r="EA31" s="462">
        <v>1</v>
      </c>
      <c r="EB31" s="462"/>
      <c r="EC31" s="462"/>
      <c r="ED31" s="462"/>
      <c r="EE31" s="462"/>
      <c r="EF31" s="462"/>
      <c r="EG31" s="462"/>
      <c r="EH31" s="462"/>
      <c r="EI31" s="462"/>
      <c r="EJ31" s="462"/>
      <c r="EK31" s="462"/>
      <c r="EL31" s="462"/>
      <c r="EM31" s="462"/>
      <c r="EN31" s="462"/>
      <c r="EO31" s="462"/>
      <c r="EP31" s="462"/>
      <c r="EQ31" s="462"/>
      <c r="ER31" s="462"/>
      <c r="ES31" s="462"/>
      <c r="ET31" s="462"/>
      <c r="EU31" s="462"/>
      <c r="EV31" s="462"/>
      <c r="EW31" s="462">
        <v>5</v>
      </c>
      <c r="EX31" s="462"/>
      <c r="EY31" s="462"/>
      <c r="EZ31" s="462"/>
      <c r="FA31" s="462"/>
      <c r="FB31" s="462">
        <v>1</v>
      </c>
      <c r="FC31" s="462"/>
      <c r="FD31" s="462"/>
      <c r="FE31" s="462"/>
      <c r="FF31" s="462"/>
      <c r="FG31" s="462"/>
      <c r="FH31" s="462"/>
      <c r="FI31" s="462"/>
      <c r="FJ31" s="462"/>
      <c r="FK31" s="462"/>
      <c r="FL31" s="462"/>
      <c r="FM31" s="462"/>
      <c r="FN31" s="462">
        <v>11</v>
      </c>
      <c r="FO31" s="462"/>
      <c r="FP31" s="462"/>
      <c r="FQ31" s="462"/>
      <c r="FR31" s="462"/>
      <c r="FS31" s="462"/>
      <c r="FT31" s="462"/>
      <c r="FU31" s="462"/>
      <c r="FV31" s="462"/>
      <c r="FW31" s="462"/>
      <c r="FX31" s="462"/>
      <c r="FY31" s="462"/>
      <c r="FZ31" s="462">
        <v>86</v>
      </c>
      <c r="GA31" s="462"/>
      <c r="GB31" s="462">
        <v>27</v>
      </c>
      <c r="GC31" s="462"/>
      <c r="GD31" s="462">
        <v>2</v>
      </c>
      <c r="GE31" s="462"/>
      <c r="GF31" s="462"/>
      <c r="GG31" s="462"/>
      <c r="GH31" s="462"/>
      <c r="GI31" s="462"/>
      <c r="GJ31" s="462"/>
      <c r="GK31" s="462"/>
      <c r="GL31" s="462"/>
      <c r="GM31" s="462"/>
      <c r="GN31" s="462"/>
      <c r="GO31" s="462"/>
      <c r="GP31" s="462"/>
      <c r="GQ31" s="462"/>
      <c r="GR31" s="462">
        <v>1</v>
      </c>
      <c r="GS31" s="1"/>
    </row>
    <row r="32" spans="1:201" ht="13">
      <c r="A32" s="1" t="s">
        <v>74</v>
      </c>
      <c r="B32" s="1" t="s">
        <v>22</v>
      </c>
      <c r="C32" s="462">
        <v>1649</v>
      </c>
      <c r="D32" s="462"/>
      <c r="E32" s="462"/>
      <c r="F32" s="462"/>
      <c r="G32" s="462"/>
      <c r="H32" s="462"/>
      <c r="I32" s="462"/>
      <c r="J32" s="462">
        <v>12</v>
      </c>
      <c r="K32" s="462">
        <v>136</v>
      </c>
      <c r="L32" s="462"/>
      <c r="M32" s="462"/>
      <c r="N32" s="462">
        <v>335</v>
      </c>
      <c r="O32" s="462">
        <v>14</v>
      </c>
      <c r="P32" s="462">
        <v>1</v>
      </c>
      <c r="Q32" s="462"/>
      <c r="R32" s="462"/>
      <c r="S32" s="462"/>
      <c r="T32" s="462">
        <v>6</v>
      </c>
      <c r="U32" s="462">
        <v>1</v>
      </c>
      <c r="V32" s="462">
        <v>18</v>
      </c>
      <c r="W32" s="462">
        <v>22</v>
      </c>
      <c r="X32" s="462">
        <v>27</v>
      </c>
      <c r="Y32" s="462">
        <v>281</v>
      </c>
      <c r="Z32" s="462"/>
      <c r="AA32" s="462">
        <v>68</v>
      </c>
      <c r="AB32" s="462"/>
      <c r="AC32" s="462">
        <v>9</v>
      </c>
      <c r="AD32" s="462"/>
      <c r="AE32" s="462">
        <v>4</v>
      </c>
      <c r="AF32" s="462"/>
      <c r="AG32" s="462">
        <v>91</v>
      </c>
      <c r="AH32" s="462"/>
      <c r="AI32" s="462"/>
      <c r="AJ32" s="462">
        <v>373</v>
      </c>
      <c r="AK32" s="462">
        <v>9</v>
      </c>
      <c r="AL32" s="462">
        <v>101</v>
      </c>
      <c r="AM32" s="462"/>
      <c r="AN32" s="462">
        <v>9</v>
      </c>
      <c r="AO32" s="462"/>
      <c r="AP32" s="462"/>
      <c r="AQ32" s="462"/>
      <c r="AR32" s="462"/>
      <c r="AS32" s="462"/>
      <c r="AT32" s="462"/>
      <c r="AU32" s="462"/>
      <c r="AV32" s="462"/>
      <c r="AW32" s="462"/>
      <c r="AX32" s="462">
        <v>2</v>
      </c>
      <c r="AY32" s="462">
        <v>2</v>
      </c>
      <c r="AZ32" s="462"/>
      <c r="BA32" s="462">
        <v>10</v>
      </c>
      <c r="BB32" s="462"/>
      <c r="BC32" s="462"/>
      <c r="BD32" s="462"/>
      <c r="BE32" s="462"/>
      <c r="BF32" s="462"/>
      <c r="BG32" s="462"/>
      <c r="BH32" s="462"/>
      <c r="BI32" s="462"/>
      <c r="BJ32" s="462"/>
      <c r="BK32" s="462"/>
      <c r="BL32" s="462"/>
      <c r="BM32" s="462">
        <v>1</v>
      </c>
      <c r="BN32" s="462">
        <v>2</v>
      </c>
      <c r="BO32" s="462">
        <v>4</v>
      </c>
      <c r="BP32" s="462"/>
      <c r="BQ32" s="462"/>
      <c r="BR32" s="462"/>
      <c r="BS32" s="462"/>
      <c r="BT32" s="462"/>
      <c r="BU32" s="462"/>
      <c r="BV32" s="462"/>
      <c r="BW32" s="462">
        <v>3</v>
      </c>
      <c r="BX32" s="462"/>
      <c r="BY32" s="462"/>
      <c r="BZ32" s="462">
        <v>1</v>
      </c>
      <c r="CA32" s="462"/>
      <c r="CB32" s="462">
        <v>6</v>
      </c>
      <c r="CC32" s="462"/>
      <c r="CD32" s="462"/>
      <c r="CE32" s="462"/>
      <c r="CF32" s="462">
        <v>1</v>
      </c>
      <c r="CG32" s="462"/>
      <c r="CH32" s="462"/>
      <c r="CI32" s="462"/>
      <c r="CJ32" s="462"/>
      <c r="CK32" s="462"/>
      <c r="CL32" s="462"/>
      <c r="CM32" s="462"/>
      <c r="CN32" s="462"/>
      <c r="CO32" s="462"/>
      <c r="CP32" s="462"/>
      <c r="CQ32" s="462"/>
      <c r="CR32" s="462">
        <v>3</v>
      </c>
      <c r="CS32" s="462"/>
      <c r="CT32" s="462"/>
      <c r="CU32" s="462">
        <v>1</v>
      </c>
      <c r="CV32" s="462"/>
      <c r="CW32" s="462"/>
      <c r="CX32" s="462"/>
      <c r="CY32" s="462"/>
      <c r="CZ32" s="462"/>
      <c r="DA32" s="462"/>
      <c r="DB32" s="462"/>
      <c r="DC32" s="462"/>
      <c r="DD32" s="462"/>
      <c r="DE32" s="462"/>
      <c r="DF32" s="462"/>
      <c r="DG32" s="462"/>
      <c r="DH32" s="462"/>
      <c r="DI32" s="462"/>
      <c r="DJ32" s="462"/>
      <c r="DK32" s="462"/>
      <c r="DL32" s="462"/>
      <c r="DM32" s="462"/>
      <c r="DN32" s="462"/>
      <c r="DO32" s="462"/>
      <c r="DP32" s="462"/>
      <c r="DQ32" s="462"/>
      <c r="DR32" s="462"/>
      <c r="DS32" s="462"/>
      <c r="DT32" s="462"/>
      <c r="DU32" s="462"/>
      <c r="DV32" s="462"/>
      <c r="DW32" s="462"/>
      <c r="DX32" s="462"/>
      <c r="DY32" s="462">
        <v>1</v>
      </c>
      <c r="DZ32" s="462"/>
      <c r="EA32" s="462"/>
      <c r="EB32" s="462"/>
      <c r="EC32" s="462"/>
      <c r="ED32" s="462"/>
      <c r="EE32" s="462"/>
      <c r="EF32" s="462"/>
      <c r="EG32" s="462"/>
      <c r="EH32" s="462"/>
      <c r="EI32" s="462"/>
      <c r="EJ32" s="462"/>
      <c r="EK32" s="462"/>
      <c r="EL32" s="462"/>
      <c r="EM32" s="462"/>
      <c r="EN32" s="462"/>
      <c r="EO32" s="462"/>
      <c r="EP32" s="462">
        <v>2</v>
      </c>
      <c r="EQ32" s="462"/>
      <c r="ER32" s="462"/>
      <c r="ES32" s="462"/>
      <c r="ET32" s="462"/>
      <c r="EU32" s="462"/>
      <c r="EV32" s="462"/>
      <c r="EW32" s="462">
        <v>5</v>
      </c>
      <c r="EX32" s="462"/>
      <c r="EY32" s="462">
        <v>1</v>
      </c>
      <c r="EZ32" s="462"/>
      <c r="FA32" s="462"/>
      <c r="FB32" s="462"/>
      <c r="FC32" s="462"/>
      <c r="FD32" s="462"/>
      <c r="FE32" s="462"/>
      <c r="FF32" s="462">
        <v>1</v>
      </c>
      <c r="FG32" s="462"/>
      <c r="FH32" s="462"/>
      <c r="FI32" s="462"/>
      <c r="FJ32" s="462"/>
      <c r="FK32" s="462"/>
      <c r="FL32" s="462"/>
      <c r="FM32" s="462"/>
      <c r="FN32" s="462">
        <v>44</v>
      </c>
      <c r="FO32" s="462"/>
      <c r="FP32" s="462"/>
      <c r="FQ32" s="462">
        <v>3</v>
      </c>
      <c r="FR32" s="462"/>
      <c r="FS32" s="462"/>
      <c r="FT32" s="462"/>
      <c r="FU32" s="462"/>
      <c r="FV32" s="462"/>
      <c r="FW32" s="462"/>
      <c r="FX32" s="462"/>
      <c r="FY32" s="462"/>
      <c r="FZ32" s="462">
        <v>23</v>
      </c>
      <c r="GA32" s="462"/>
      <c r="GB32" s="462">
        <v>4</v>
      </c>
      <c r="GC32" s="462"/>
      <c r="GD32" s="462">
        <v>9</v>
      </c>
      <c r="GE32" s="462"/>
      <c r="GF32" s="462"/>
      <c r="GG32" s="462"/>
      <c r="GH32" s="462"/>
      <c r="GI32" s="462"/>
      <c r="GJ32" s="462"/>
      <c r="GK32" s="462">
        <v>3</v>
      </c>
      <c r="GL32" s="462"/>
      <c r="GM32" s="462"/>
      <c r="GN32" s="462"/>
      <c r="GO32" s="462"/>
      <c r="GP32" s="462"/>
      <c r="GQ32" s="462"/>
      <c r="GR32" s="462"/>
      <c r="GS32" s="1"/>
    </row>
    <row r="33" spans="1:201" ht="13">
      <c r="A33" s="1" t="s">
        <v>75</v>
      </c>
      <c r="B33" s="1" t="s">
        <v>23</v>
      </c>
      <c r="C33" s="462">
        <v>1757</v>
      </c>
      <c r="D33" s="462">
        <v>17</v>
      </c>
      <c r="E33" s="462"/>
      <c r="F33" s="462"/>
      <c r="G33" s="462"/>
      <c r="H33" s="462"/>
      <c r="I33" s="462">
        <v>1</v>
      </c>
      <c r="J33" s="462">
        <v>8</v>
      </c>
      <c r="K33" s="462">
        <v>147</v>
      </c>
      <c r="L33" s="462"/>
      <c r="M33" s="462"/>
      <c r="N33" s="462">
        <v>44</v>
      </c>
      <c r="O33" s="462">
        <v>2</v>
      </c>
      <c r="P33" s="462">
        <v>16</v>
      </c>
      <c r="Q33" s="462"/>
      <c r="R33" s="462"/>
      <c r="S33" s="462"/>
      <c r="T33" s="462"/>
      <c r="U33" s="462"/>
      <c r="V33" s="462">
        <v>11</v>
      </c>
      <c r="W33" s="462">
        <v>27</v>
      </c>
      <c r="X33" s="462">
        <v>4</v>
      </c>
      <c r="Y33" s="462">
        <v>109</v>
      </c>
      <c r="Z33" s="462"/>
      <c r="AA33" s="462">
        <v>31</v>
      </c>
      <c r="AB33" s="462"/>
      <c r="AC33" s="462"/>
      <c r="AD33" s="462"/>
      <c r="AE33" s="462">
        <v>3</v>
      </c>
      <c r="AF33" s="462"/>
      <c r="AG33" s="462">
        <v>44</v>
      </c>
      <c r="AH33" s="462"/>
      <c r="AI33" s="462"/>
      <c r="AJ33" s="462">
        <v>1045</v>
      </c>
      <c r="AK33" s="462">
        <v>1</v>
      </c>
      <c r="AL33" s="462">
        <v>46</v>
      </c>
      <c r="AM33" s="462"/>
      <c r="AN33" s="462">
        <v>2</v>
      </c>
      <c r="AO33" s="462"/>
      <c r="AP33" s="462">
        <v>36</v>
      </c>
      <c r="AQ33" s="462"/>
      <c r="AR33" s="462"/>
      <c r="AS33" s="462">
        <v>1</v>
      </c>
      <c r="AT33" s="462"/>
      <c r="AU33" s="462"/>
      <c r="AV33" s="462"/>
      <c r="AW33" s="462"/>
      <c r="AX33" s="462">
        <v>2</v>
      </c>
      <c r="AY33" s="462"/>
      <c r="AZ33" s="462">
        <v>1</v>
      </c>
      <c r="BA33" s="462">
        <v>1</v>
      </c>
      <c r="BB33" s="462"/>
      <c r="BC33" s="462"/>
      <c r="BD33" s="462">
        <v>1</v>
      </c>
      <c r="BE33" s="462"/>
      <c r="BF33" s="462"/>
      <c r="BG33" s="462"/>
      <c r="BH33" s="462"/>
      <c r="BI33" s="462"/>
      <c r="BJ33" s="462"/>
      <c r="BK33" s="462"/>
      <c r="BL33" s="462"/>
      <c r="BM33" s="462"/>
      <c r="BN33" s="462">
        <v>1</v>
      </c>
      <c r="BO33" s="462"/>
      <c r="BP33" s="462"/>
      <c r="BQ33" s="462"/>
      <c r="BR33" s="462"/>
      <c r="BS33" s="462"/>
      <c r="BT33" s="462"/>
      <c r="BU33" s="462"/>
      <c r="BV33" s="462"/>
      <c r="BW33" s="462"/>
      <c r="BX33" s="462"/>
      <c r="BY33" s="462"/>
      <c r="BZ33" s="462"/>
      <c r="CA33" s="462"/>
      <c r="CB33" s="462"/>
      <c r="CC33" s="462"/>
      <c r="CD33" s="462"/>
      <c r="CE33" s="462"/>
      <c r="CF33" s="462"/>
      <c r="CG33" s="462"/>
      <c r="CH33" s="462"/>
      <c r="CI33" s="462"/>
      <c r="CJ33" s="462"/>
      <c r="CK33" s="462"/>
      <c r="CL33" s="462"/>
      <c r="CM33" s="462"/>
      <c r="CN33" s="462"/>
      <c r="CO33" s="462"/>
      <c r="CP33" s="462"/>
      <c r="CQ33" s="462"/>
      <c r="CR33" s="462">
        <v>1</v>
      </c>
      <c r="CS33" s="462"/>
      <c r="CT33" s="462"/>
      <c r="CU33" s="462"/>
      <c r="CV33" s="462"/>
      <c r="CW33" s="462"/>
      <c r="CX33" s="462"/>
      <c r="CY33" s="462"/>
      <c r="CZ33" s="462"/>
      <c r="DA33" s="462"/>
      <c r="DB33" s="462"/>
      <c r="DC33" s="462"/>
      <c r="DD33" s="462"/>
      <c r="DE33" s="462"/>
      <c r="DF33" s="462"/>
      <c r="DG33" s="462"/>
      <c r="DH33" s="462"/>
      <c r="DI33" s="462"/>
      <c r="DJ33" s="462"/>
      <c r="DK33" s="462"/>
      <c r="DL33" s="462"/>
      <c r="DM33" s="462"/>
      <c r="DN33" s="462"/>
      <c r="DO33" s="462"/>
      <c r="DP33" s="462"/>
      <c r="DQ33" s="462"/>
      <c r="DR33" s="462"/>
      <c r="DS33" s="462"/>
      <c r="DT33" s="462"/>
      <c r="DU33" s="462"/>
      <c r="DV33" s="462"/>
      <c r="DW33" s="462"/>
      <c r="DX33" s="462"/>
      <c r="DY33" s="462">
        <v>4</v>
      </c>
      <c r="DZ33" s="462"/>
      <c r="EA33" s="462"/>
      <c r="EB33" s="462"/>
      <c r="EC33" s="462"/>
      <c r="ED33" s="462"/>
      <c r="EE33" s="462"/>
      <c r="EF33" s="462"/>
      <c r="EG33" s="462"/>
      <c r="EH33" s="462"/>
      <c r="EI33" s="462"/>
      <c r="EJ33" s="462"/>
      <c r="EK33" s="462"/>
      <c r="EL33" s="462"/>
      <c r="EM33" s="462"/>
      <c r="EN33" s="462"/>
      <c r="EO33" s="462"/>
      <c r="EP33" s="462"/>
      <c r="EQ33" s="462"/>
      <c r="ER33" s="462"/>
      <c r="ES33" s="462"/>
      <c r="ET33" s="462"/>
      <c r="EU33" s="462"/>
      <c r="EV33" s="462"/>
      <c r="EW33" s="462">
        <v>2</v>
      </c>
      <c r="EX33" s="462"/>
      <c r="EY33" s="462"/>
      <c r="EZ33" s="462"/>
      <c r="FA33" s="462"/>
      <c r="FB33" s="462"/>
      <c r="FC33" s="462"/>
      <c r="FD33" s="462"/>
      <c r="FE33" s="462"/>
      <c r="FF33" s="462"/>
      <c r="FG33" s="462">
        <v>3</v>
      </c>
      <c r="FH33" s="462"/>
      <c r="FI33" s="462"/>
      <c r="FJ33" s="462"/>
      <c r="FK33" s="462"/>
      <c r="FL33" s="462"/>
      <c r="FM33" s="462"/>
      <c r="FN33" s="462">
        <v>4</v>
      </c>
      <c r="FO33" s="462"/>
      <c r="FP33" s="462"/>
      <c r="FQ33" s="462">
        <v>2</v>
      </c>
      <c r="FR33" s="462"/>
      <c r="FS33" s="462"/>
      <c r="FT33" s="462"/>
      <c r="FU33" s="462"/>
      <c r="FV33" s="462">
        <v>1</v>
      </c>
      <c r="FW33" s="462"/>
      <c r="FX33" s="462"/>
      <c r="FY33" s="462"/>
      <c r="FZ33" s="462">
        <v>120</v>
      </c>
      <c r="GA33" s="462"/>
      <c r="GB33" s="462">
        <v>11</v>
      </c>
      <c r="GC33" s="462">
        <v>6</v>
      </c>
      <c r="GD33" s="462">
        <v>2</v>
      </c>
      <c r="GE33" s="462"/>
      <c r="GF33" s="462"/>
      <c r="GG33" s="462"/>
      <c r="GH33" s="462"/>
      <c r="GI33" s="462"/>
      <c r="GJ33" s="462"/>
      <c r="GK33" s="462"/>
      <c r="GL33" s="462"/>
      <c r="GM33" s="462"/>
      <c r="GN33" s="462"/>
      <c r="GO33" s="462"/>
      <c r="GP33" s="462"/>
      <c r="GQ33" s="462"/>
      <c r="GR33" s="462"/>
      <c r="GS33" s="1"/>
    </row>
    <row r="34" spans="1:201" ht="13">
      <c r="A34" s="1" t="s">
        <v>76</v>
      </c>
      <c r="B34" s="1" t="s">
        <v>45</v>
      </c>
      <c r="C34" s="462">
        <v>1112</v>
      </c>
      <c r="D34" s="462"/>
      <c r="E34" s="462"/>
      <c r="F34" s="462"/>
      <c r="G34" s="462"/>
      <c r="H34" s="462"/>
      <c r="I34" s="462"/>
      <c r="J34" s="462">
        <v>5</v>
      </c>
      <c r="K34" s="462">
        <v>69</v>
      </c>
      <c r="L34" s="462"/>
      <c r="M34" s="462"/>
      <c r="N34" s="462">
        <v>61</v>
      </c>
      <c r="O34" s="462">
        <v>5</v>
      </c>
      <c r="P34" s="462"/>
      <c r="Q34" s="462"/>
      <c r="R34" s="462"/>
      <c r="S34" s="462"/>
      <c r="T34" s="462"/>
      <c r="U34" s="462">
        <v>1</v>
      </c>
      <c r="V34" s="462">
        <v>3</v>
      </c>
      <c r="W34" s="462">
        <v>26</v>
      </c>
      <c r="X34" s="462">
        <v>2</v>
      </c>
      <c r="Y34" s="462">
        <v>62</v>
      </c>
      <c r="Z34" s="462"/>
      <c r="AA34" s="462">
        <v>12</v>
      </c>
      <c r="AB34" s="462"/>
      <c r="AC34" s="462">
        <v>16</v>
      </c>
      <c r="AD34" s="462"/>
      <c r="AE34" s="462">
        <v>3</v>
      </c>
      <c r="AF34" s="462"/>
      <c r="AG34" s="462">
        <v>113</v>
      </c>
      <c r="AH34" s="462"/>
      <c r="AI34" s="462"/>
      <c r="AJ34" s="462">
        <v>483</v>
      </c>
      <c r="AK34" s="462"/>
      <c r="AL34" s="462">
        <v>67</v>
      </c>
      <c r="AM34" s="462"/>
      <c r="AN34" s="462">
        <v>3</v>
      </c>
      <c r="AO34" s="462"/>
      <c r="AP34" s="462">
        <v>2</v>
      </c>
      <c r="AQ34" s="462"/>
      <c r="AR34" s="462"/>
      <c r="AS34" s="462"/>
      <c r="AT34" s="462"/>
      <c r="AU34" s="462"/>
      <c r="AV34" s="462">
        <v>1</v>
      </c>
      <c r="AW34" s="462"/>
      <c r="AX34" s="462"/>
      <c r="AY34" s="462"/>
      <c r="AZ34" s="462"/>
      <c r="BA34" s="462">
        <v>6</v>
      </c>
      <c r="BB34" s="462"/>
      <c r="BC34" s="462"/>
      <c r="BD34" s="462">
        <v>1</v>
      </c>
      <c r="BE34" s="462"/>
      <c r="BF34" s="462"/>
      <c r="BG34" s="462"/>
      <c r="BH34" s="462"/>
      <c r="BI34" s="462"/>
      <c r="BJ34" s="462"/>
      <c r="BK34" s="462"/>
      <c r="BL34" s="462"/>
      <c r="BM34" s="462"/>
      <c r="BN34" s="462"/>
      <c r="BO34" s="462"/>
      <c r="BP34" s="462"/>
      <c r="BQ34" s="462"/>
      <c r="BR34" s="462"/>
      <c r="BS34" s="462"/>
      <c r="BT34" s="462"/>
      <c r="BU34" s="462"/>
      <c r="BV34" s="462"/>
      <c r="BW34" s="462">
        <v>3</v>
      </c>
      <c r="BX34" s="462"/>
      <c r="BY34" s="462"/>
      <c r="BZ34" s="462"/>
      <c r="CA34" s="462"/>
      <c r="CB34" s="462">
        <v>1</v>
      </c>
      <c r="CC34" s="462"/>
      <c r="CD34" s="462"/>
      <c r="CE34" s="462"/>
      <c r="CF34" s="462"/>
      <c r="CG34" s="462"/>
      <c r="CH34" s="462"/>
      <c r="CI34" s="462"/>
      <c r="CJ34" s="462"/>
      <c r="CK34" s="462"/>
      <c r="CL34" s="462"/>
      <c r="CM34" s="462"/>
      <c r="CN34" s="462"/>
      <c r="CO34" s="462"/>
      <c r="CP34" s="462">
        <v>1</v>
      </c>
      <c r="CQ34" s="462"/>
      <c r="CR34" s="462"/>
      <c r="CS34" s="462"/>
      <c r="CT34" s="462"/>
      <c r="CU34" s="462"/>
      <c r="CV34" s="462"/>
      <c r="CW34" s="462"/>
      <c r="CX34" s="462"/>
      <c r="CY34" s="462"/>
      <c r="CZ34" s="462">
        <v>1</v>
      </c>
      <c r="DA34" s="462"/>
      <c r="DB34" s="462"/>
      <c r="DC34" s="462"/>
      <c r="DD34" s="462"/>
      <c r="DE34" s="462"/>
      <c r="DF34" s="462"/>
      <c r="DG34" s="462"/>
      <c r="DH34" s="462"/>
      <c r="DI34" s="462"/>
      <c r="DJ34" s="462"/>
      <c r="DK34" s="462"/>
      <c r="DL34" s="462"/>
      <c r="DM34" s="462"/>
      <c r="DN34" s="462"/>
      <c r="DO34" s="462"/>
      <c r="DP34" s="462"/>
      <c r="DQ34" s="462"/>
      <c r="DR34" s="462"/>
      <c r="DS34" s="462"/>
      <c r="DT34" s="462"/>
      <c r="DU34" s="462"/>
      <c r="DV34" s="462"/>
      <c r="DW34" s="462"/>
      <c r="DX34" s="462"/>
      <c r="DY34" s="462"/>
      <c r="DZ34" s="462"/>
      <c r="EA34" s="462"/>
      <c r="EB34" s="462"/>
      <c r="EC34" s="462"/>
      <c r="ED34" s="462"/>
      <c r="EE34" s="462"/>
      <c r="EF34" s="462"/>
      <c r="EG34" s="462"/>
      <c r="EH34" s="462"/>
      <c r="EI34" s="462"/>
      <c r="EJ34" s="462"/>
      <c r="EK34" s="462">
        <v>1</v>
      </c>
      <c r="EL34" s="462"/>
      <c r="EM34" s="462"/>
      <c r="EN34" s="462"/>
      <c r="EO34" s="462"/>
      <c r="EP34" s="462"/>
      <c r="EQ34" s="462"/>
      <c r="ER34" s="462"/>
      <c r="ES34" s="462"/>
      <c r="ET34" s="462"/>
      <c r="EU34" s="462"/>
      <c r="EV34" s="462"/>
      <c r="EW34" s="462">
        <v>4</v>
      </c>
      <c r="EX34" s="462"/>
      <c r="EY34" s="462"/>
      <c r="EZ34" s="462"/>
      <c r="FA34" s="462"/>
      <c r="FB34" s="462"/>
      <c r="FC34" s="462"/>
      <c r="FD34" s="462"/>
      <c r="FE34" s="462"/>
      <c r="FF34" s="462"/>
      <c r="FG34" s="462"/>
      <c r="FH34" s="462"/>
      <c r="FI34" s="462"/>
      <c r="FJ34" s="462"/>
      <c r="FK34" s="462"/>
      <c r="FL34" s="462"/>
      <c r="FM34" s="462"/>
      <c r="FN34" s="462">
        <v>11</v>
      </c>
      <c r="FO34" s="462"/>
      <c r="FP34" s="462"/>
      <c r="FQ34" s="462">
        <v>3</v>
      </c>
      <c r="FR34" s="462"/>
      <c r="FS34" s="462"/>
      <c r="FT34" s="462"/>
      <c r="FU34" s="462"/>
      <c r="FV34" s="462">
        <v>1</v>
      </c>
      <c r="FW34" s="462"/>
      <c r="FX34" s="462"/>
      <c r="FY34" s="462"/>
      <c r="FZ34" s="462">
        <v>137</v>
      </c>
      <c r="GA34" s="462"/>
      <c r="GB34" s="462">
        <v>5</v>
      </c>
      <c r="GC34" s="462"/>
      <c r="GD34" s="462">
        <v>1</v>
      </c>
      <c r="GE34" s="462"/>
      <c r="GF34" s="462"/>
      <c r="GG34" s="462"/>
      <c r="GH34" s="462"/>
      <c r="GI34" s="462"/>
      <c r="GJ34" s="462"/>
      <c r="GK34" s="462">
        <v>2</v>
      </c>
      <c r="GL34" s="462"/>
      <c r="GM34" s="462"/>
      <c r="GN34" s="462"/>
      <c r="GO34" s="462"/>
      <c r="GP34" s="462"/>
      <c r="GQ34" s="462"/>
      <c r="GR34" s="462"/>
      <c r="GS34" s="1"/>
    </row>
    <row r="35" spans="1:201" ht="13">
      <c r="A35" s="1" t="s">
        <v>77</v>
      </c>
      <c r="B35" s="1" t="s">
        <v>24</v>
      </c>
      <c r="C35" s="462">
        <v>155</v>
      </c>
      <c r="D35" s="462"/>
      <c r="E35" s="462"/>
      <c r="F35" s="462"/>
      <c r="G35" s="462"/>
      <c r="H35" s="462"/>
      <c r="I35" s="462"/>
      <c r="J35" s="462"/>
      <c r="K35" s="462">
        <v>11</v>
      </c>
      <c r="L35" s="462"/>
      <c r="M35" s="462"/>
      <c r="N35" s="462">
        <v>5</v>
      </c>
      <c r="O35" s="462">
        <v>1</v>
      </c>
      <c r="P35" s="462">
        <v>3</v>
      </c>
      <c r="Q35" s="462"/>
      <c r="R35" s="462"/>
      <c r="S35" s="462"/>
      <c r="T35" s="462"/>
      <c r="U35" s="462"/>
      <c r="V35" s="462">
        <v>2</v>
      </c>
      <c r="W35" s="462"/>
      <c r="X35" s="462">
        <v>2</v>
      </c>
      <c r="Y35" s="462">
        <v>37</v>
      </c>
      <c r="Z35" s="462"/>
      <c r="AA35" s="462">
        <v>14</v>
      </c>
      <c r="AB35" s="462"/>
      <c r="AC35" s="462"/>
      <c r="AD35" s="462"/>
      <c r="AE35" s="462"/>
      <c r="AF35" s="462"/>
      <c r="AG35" s="462">
        <v>19</v>
      </c>
      <c r="AH35" s="462"/>
      <c r="AI35" s="462"/>
      <c r="AJ35" s="462">
        <v>31</v>
      </c>
      <c r="AK35" s="462"/>
      <c r="AL35" s="462">
        <v>6</v>
      </c>
      <c r="AM35" s="462"/>
      <c r="AN35" s="462"/>
      <c r="AO35" s="462"/>
      <c r="AP35" s="462">
        <v>6</v>
      </c>
      <c r="AQ35" s="462"/>
      <c r="AR35" s="462"/>
      <c r="AS35" s="462"/>
      <c r="AT35" s="462"/>
      <c r="AU35" s="462"/>
      <c r="AV35" s="462"/>
      <c r="AW35" s="462"/>
      <c r="AX35" s="462"/>
      <c r="AY35" s="462"/>
      <c r="AZ35" s="462"/>
      <c r="BA35" s="462"/>
      <c r="BB35" s="462"/>
      <c r="BC35" s="462"/>
      <c r="BD35" s="462"/>
      <c r="BE35" s="462"/>
      <c r="BF35" s="462"/>
      <c r="BG35" s="462"/>
      <c r="BH35" s="462"/>
      <c r="BI35" s="462"/>
      <c r="BJ35" s="462"/>
      <c r="BK35" s="462"/>
      <c r="BL35" s="462"/>
      <c r="BM35" s="462"/>
      <c r="BN35" s="462"/>
      <c r="BO35" s="462"/>
      <c r="BP35" s="462"/>
      <c r="BQ35" s="462"/>
      <c r="BR35" s="462"/>
      <c r="BS35" s="462"/>
      <c r="BT35" s="462"/>
      <c r="BU35" s="462"/>
      <c r="BV35" s="462"/>
      <c r="BW35" s="462">
        <v>1</v>
      </c>
      <c r="BX35" s="462"/>
      <c r="BY35" s="462"/>
      <c r="BZ35" s="462"/>
      <c r="CA35" s="462"/>
      <c r="CB35" s="462"/>
      <c r="CC35" s="462"/>
      <c r="CD35" s="462"/>
      <c r="CE35" s="462"/>
      <c r="CF35" s="462"/>
      <c r="CG35" s="462"/>
      <c r="CH35" s="462"/>
      <c r="CI35" s="462"/>
      <c r="CJ35" s="462"/>
      <c r="CK35" s="462"/>
      <c r="CL35" s="462"/>
      <c r="CM35" s="462"/>
      <c r="CN35" s="462"/>
      <c r="CO35" s="462"/>
      <c r="CP35" s="462"/>
      <c r="CQ35" s="462"/>
      <c r="CR35" s="462"/>
      <c r="CS35" s="462"/>
      <c r="CT35" s="462"/>
      <c r="CU35" s="462"/>
      <c r="CV35" s="462"/>
      <c r="CW35" s="462"/>
      <c r="CX35" s="462"/>
      <c r="CY35" s="462"/>
      <c r="CZ35" s="462"/>
      <c r="DA35" s="462"/>
      <c r="DB35" s="462"/>
      <c r="DC35" s="462"/>
      <c r="DD35" s="462"/>
      <c r="DE35" s="462"/>
      <c r="DF35" s="462"/>
      <c r="DG35" s="462"/>
      <c r="DH35" s="462"/>
      <c r="DI35" s="462"/>
      <c r="DJ35" s="462"/>
      <c r="DK35" s="462"/>
      <c r="DL35" s="462"/>
      <c r="DM35" s="462"/>
      <c r="DN35" s="462"/>
      <c r="DO35" s="462"/>
      <c r="DP35" s="462"/>
      <c r="DQ35" s="462"/>
      <c r="DR35" s="462"/>
      <c r="DS35" s="462"/>
      <c r="DT35" s="462"/>
      <c r="DU35" s="462"/>
      <c r="DV35" s="462"/>
      <c r="DW35" s="462"/>
      <c r="DX35" s="462"/>
      <c r="DY35" s="462"/>
      <c r="DZ35" s="462"/>
      <c r="EA35" s="462"/>
      <c r="EB35" s="462"/>
      <c r="EC35" s="462"/>
      <c r="ED35" s="462"/>
      <c r="EE35" s="462"/>
      <c r="EF35" s="462"/>
      <c r="EG35" s="462"/>
      <c r="EH35" s="462"/>
      <c r="EI35" s="462"/>
      <c r="EJ35" s="462"/>
      <c r="EK35" s="462"/>
      <c r="EL35" s="462"/>
      <c r="EM35" s="462"/>
      <c r="EN35" s="462"/>
      <c r="EO35" s="462"/>
      <c r="EP35" s="462"/>
      <c r="EQ35" s="462"/>
      <c r="ER35" s="462"/>
      <c r="ES35" s="462"/>
      <c r="ET35" s="462"/>
      <c r="EU35" s="462"/>
      <c r="EV35" s="462"/>
      <c r="EW35" s="462">
        <v>2</v>
      </c>
      <c r="EX35" s="462"/>
      <c r="EY35" s="462"/>
      <c r="EZ35" s="462"/>
      <c r="FA35" s="462"/>
      <c r="FB35" s="462"/>
      <c r="FC35" s="462"/>
      <c r="FD35" s="462"/>
      <c r="FE35" s="462"/>
      <c r="FF35" s="462"/>
      <c r="FG35" s="462"/>
      <c r="FH35" s="462"/>
      <c r="FI35" s="462"/>
      <c r="FJ35" s="462"/>
      <c r="FK35" s="462"/>
      <c r="FL35" s="462"/>
      <c r="FM35" s="462"/>
      <c r="FN35" s="462">
        <v>2</v>
      </c>
      <c r="FO35" s="462"/>
      <c r="FP35" s="462"/>
      <c r="FQ35" s="462"/>
      <c r="FR35" s="462"/>
      <c r="FS35" s="462"/>
      <c r="FT35" s="462"/>
      <c r="FU35" s="462"/>
      <c r="FV35" s="462"/>
      <c r="FW35" s="462"/>
      <c r="FX35" s="462"/>
      <c r="FY35" s="462"/>
      <c r="FZ35" s="462">
        <v>6</v>
      </c>
      <c r="GA35" s="462"/>
      <c r="GB35" s="462"/>
      <c r="GC35" s="462">
        <v>1</v>
      </c>
      <c r="GD35" s="462">
        <v>6</v>
      </c>
      <c r="GE35" s="462"/>
      <c r="GF35" s="462"/>
      <c r="GG35" s="462"/>
      <c r="GH35" s="462"/>
      <c r="GI35" s="462"/>
      <c r="GJ35" s="462"/>
      <c r="GK35" s="462"/>
      <c r="GL35" s="462"/>
      <c r="GM35" s="462"/>
      <c r="GN35" s="462"/>
      <c r="GO35" s="462"/>
      <c r="GP35" s="462"/>
      <c r="GQ35" s="462"/>
      <c r="GR35" s="462"/>
      <c r="GS35" s="1"/>
    </row>
    <row r="36" spans="1:201" ht="13">
      <c r="A36" s="1" t="s">
        <v>78</v>
      </c>
      <c r="B36" s="1" t="s">
        <v>25</v>
      </c>
      <c r="C36" s="462">
        <v>1451</v>
      </c>
      <c r="D36" s="462"/>
      <c r="E36" s="462"/>
      <c r="F36" s="462"/>
      <c r="G36" s="462">
        <v>1</v>
      </c>
      <c r="H36" s="462"/>
      <c r="I36" s="462"/>
      <c r="J36" s="462">
        <v>9</v>
      </c>
      <c r="K36" s="462">
        <v>72</v>
      </c>
      <c r="L36" s="462"/>
      <c r="M36" s="462"/>
      <c r="N36" s="462">
        <v>53</v>
      </c>
      <c r="O36" s="462">
        <v>1</v>
      </c>
      <c r="P36" s="462">
        <v>33</v>
      </c>
      <c r="Q36" s="462"/>
      <c r="R36" s="462"/>
      <c r="S36" s="462"/>
      <c r="T36" s="462"/>
      <c r="U36" s="462"/>
      <c r="V36" s="462">
        <v>3</v>
      </c>
      <c r="W36" s="462">
        <v>15</v>
      </c>
      <c r="X36" s="462">
        <v>4</v>
      </c>
      <c r="Y36" s="462">
        <v>140</v>
      </c>
      <c r="Z36" s="462"/>
      <c r="AA36" s="462">
        <v>46</v>
      </c>
      <c r="AB36" s="462"/>
      <c r="AC36" s="462">
        <v>2</v>
      </c>
      <c r="AD36" s="462"/>
      <c r="AE36" s="462">
        <v>4</v>
      </c>
      <c r="AF36" s="462"/>
      <c r="AG36" s="462">
        <v>171</v>
      </c>
      <c r="AH36" s="462"/>
      <c r="AI36" s="462"/>
      <c r="AJ36" s="462">
        <v>675</v>
      </c>
      <c r="AK36" s="462"/>
      <c r="AL36" s="462">
        <v>91</v>
      </c>
      <c r="AM36" s="462"/>
      <c r="AN36" s="462">
        <v>6</v>
      </c>
      <c r="AO36" s="462"/>
      <c r="AP36" s="462"/>
      <c r="AQ36" s="462"/>
      <c r="AR36" s="462"/>
      <c r="AS36" s="462"/>
      <c r="AT36" s="462"/>
      <c r="AU36" s="462"/>
      <c r="AV36" s="462"/>
      <c r="AW36" s="462"/>
      <c r="AX36" s="462">
        <v>1</v>
      </c>
      <c r="AY36" s="462"/>
      <c r="AZ36" s="462"/>
      <c r="BA36" s="462">
        <v>7</v>
      </c>
      <c r="BB36" s="462"/>
      <c r="BC36" s="462">
        <v>2</v>
      </c>
      <c r="BD36" s="462"/>
      <c r="BE36" s="462"/>
      <c r="BF36" s="462"/>
      <c r="BG36" s="462"/>
      <c r="BH36" s="462"/>
      <c r="BI36" s="462"/>
      <c r="BJ36" s="462"/>
      <c r="BK36" s="462"/>
      <c r="BL36" s="462"/>
      <c r="BM36" s="462"/>
      <c r="BN36" s="462"/>
      <c r="BO36" s="462"/>
      <c r="BP36" s="462"/>
      <c r="BQ36" s="462"/>
      <c r="BR36" s="462"/>
      <c r="BS36" s="462"/>
      <c r="BT36" s="462"/>
      <c r="BU36" s="462"/>
      <c r="BV36" s="462">
        <v>1</v>
      </c>
      <c r="BW36" s="462">
        <v>4</v>
      </c>
      <c r="BX36" s="462"/>
      <c r="BY36" s="462"/>
      <c r="BZ36" s="462"/>
      <c r="CA36" s="462"/>
      <c r="CB36" s="462">
        <v>2</v>
      </c>
      <c r="CC36" s="462"/>
      <c r="CD36" s="462"/>
      <c r="CE36" s="462"/>
      <c r="CF36" s="462"/>
      <c r="CG36" s="462"/>
      <c r="CH36" s="462"/>
      <c r="CI36" s="462"/>
      <c r="CJ36" s="462"/>
      <c r="CK36" s="462"/>
      <c r="CL36" s="462"/>
      <c r="CM36" s="462"/>
      <c r="CN36" s="462"/>
      <c r="CO36" s="462"/>
      <c r="CP36" s="462"/>
      <c r="CQ36" s="462"/>
      <c r="CR36" s="462"/>
      <c r="CS36" s="462"/>
      <c r="CT36" s="462"/>
      <c r="CU36" s="462"/>
      <c r="CV36" s="462"/>
      <c r="CW36" s="462"/>
      <c r="CX36" s="462">
        <v>1</v>
      </c>
      <c r="CY36" s="462"/>
      <c r="CZ36" s="462"/>
      <c r="DA36" s="462"/>
      <c r="DB36" s="462"/>
      <c r="DC36" s="462"/>
      <c r="DD36" s="462"/>
      <c r="DE36" s="462"/>
      <c r="DF36" s="462"/>
      <c r="DG36" s="462"/>
      <c r="DH36" s="462"/>
      <c r="DI36" s="462"/>
      <c r="DJ36" s="462"/>
      <c r="DK36" s="462"/>
      <c r="DL36" s="462"/>
      <c r="DM36" s="462"/>
      <c r="DN36" s="462"/>
      <c r="DO36" s="462"/>
      <c r="DP36" s="462"/>
      <c r="DQ36" s="462"/>
      <c r="DR36" s="462"/>
      <c r="DS36" s="462"/>
      <c r="DT36" s="462"/>
      <c r="DU36" s="462"/>
      <c r="DV36" s="462"/>
      <c r="DW36" s="462"/>
      <c r="DX36" s="462"/>
      <c r="DY36" s="462">
        <v>2</v>
      </c>
      <c r="DZ36" s="462"/>
      <c r="EA36" s="462"/>
      <c r="EB36" s="462"/>
      <c r="EC36" s="462"/>
      <c r="ED36" s="462"/>
      <c r="EE36" s="462"/>
      <c r="EF36" s="462"/>
      <c r="EG36" s="462"/>
      <c r="EH36" s="462"/>
      <c r="EI36" s="462"/>
      <c r="EJ36" s="462"/>
      <c r="EK36" s="462"/>
      <c r="EL36" s="462"/>
      <c r="EM36" s="462"/>
      <c r="EN36" s="462"/>
      <c r="EO36" s="462"/>
      <c r="EP36" s="462"/>
      <c r="EQ36" s="462"/>
      <c r="ER36" s="462"/>
      <c r="ES36" s="462"/>
      <c r="ET36" s="462"/>
      <c r="EU36" s="462"/>
      <c r="EV36" s="462"/>
      <c r="EW36" s="462">
        <v>9</v>
      </c>
      <c r="EX36" s="462"/>
      <c r="EY36" s="462"/>
      <c r="EZ36" s="462"/>
      <c r="FA36" s="462"/>
      <c r="FB36" s="462"/>
      <c r="FC36" s="462"/>
      <c r="FD36" s="462"/>
      <c r="FE36" s="462"/>
      <c r="FF36" s="462"/>
      <c r="FG36" s="462"/>
      <c r="FH36" s="462"/>
      <c r="FI36" s="462"/>
      <c r="FJ36" s="462"/>
      <c r="FK36" s="462"/>
      <c r="FL36" s="462"/>
      <c r="FM36" s="462"/>
      <c r="FN36" s="462">
        <v>20</v>
      </c>
      <c r="FO36" s="462"/>
      <c r="FP36" s="462"/>
      <c r="FQ36" s="462">
        <v>1</v>
      </c>
      <c r="FR36" s="462">
        <v>1</v>
      </c>
      <c r="FS36" s="462"/>
      <c r="FT36" s="462"/>
      <c r="FU36" s="462"/>
      <c r="FV36" s="462"/>
      <c r="FW36" s="462"/>
      <c r="FX36" s="462"/>
      <c r="FY36" s="462"/>
      <c r="FZ36" s="462">
        <v>69</v>
      </c>
      <c r="GA36" s="462"/>
      <c r="GB36" s="462">
        <v>2</v>
      </c>
      <c r="GC36" s="462">
        <v>1</v>
      </c>
      <c r="GD36" s="462">
        <v>2</v>
      </c>
      <c r="GE36" s="462"/>
      <c r="GF36" s="462"/>
      <c r="GG36" s="462"/>
      <c r="GH36" s="462"/>
      <c r="GI36" s="462"/>
      <c r="GJ36" s="462"/>
      <c r="GK36" s="462"/>
      <c r="GL36" s="462"/>
      <c r="GM36" s="462"/>
      <c r="GN36" s="462"/>
      <c r="GO36" s="462"/>
      <c r="GP36" s="462"/>
      <c r="GQ36" s="462"/>
      <c r="GR36" s="462"/>
      <c r="GS36" s="1"/>
    </row>
    <row r="37" spans="1:201" ht="13">
      <c r="A37" s="1" t="s">
        <v>79</v>
      </c>
      <c r="B37" s="1" t="s">
        <v>26</v>
      </c>
      <c r="C37" s="462">
        <v>824</v>
      </c>
      <c r="D37" s="462"/>
      <c r="E37" s="462"/>
      <c r="F37" s="462"/>
      <c r="G37" s="462"/>
      <c r="H37" s="462"/>
      <c r="I37" s="462"/>
      <c r="J37" s="462">
        <v>17</v>
      </c>
      <c r="K37" s="462">
        <v>81</v>
      </c>
      <c r="L37" s="462"/>
      <c r="M37" s="462"/>
      <c r="N37" s="462">
        <v>27</v>
      </c>
      <c r="O37" s="462"/>
      <c r="P37" s="462">
        <v>1</v>
      </c>
      <c r="Q37" s="462"/>
      <c r="R37" s="462"/>
      <c r="S37" s="462"/>
      <c r="T37" s="462"/>
      <c r="U37" s="462"/>
      <c r="V37" s="462">
        <v>6</v>
      </c>
      <c r="W37" s="462">
        <v>1</v>
      </c>
      <c r="X37" s="462">
        <v>6</v>
      </c>
      <c r="Y37" s="462">
        <v>64</v>
      </c>
      <c r="Z37" s="462"/>
      <c r="AA37" s="462">
        <v>18</v>
      </c>
      <c r="AB37" s="462"/>
      <c r="AC37" s="462"/>
      <c r="AD37" s="462"/>
      <c r="AE37" s="462"/>
      <c r="AF37" s="462"/>
      <c r="AG37" s="462">
        <v>64</v>
      </c>
      <c r="AH37" s="462"/>
      <c r="AI37" s="462"/>
      <c r="AJ37" s="462">
        <v>454</v>
      </c>
      <c r="AK37" s="462"/>
      <c r="AL37" s="462">
        <v>47</v>
      </c>
      <c r="AM37" s="462"/>
      <c r="AN37" s="462">
        <v>2</v>
      </c>
      <c r="AO37" s="462"/>
      <c r="AP37" s="462"/>
      <c r="AQ37" s="462"/>
      <c r="AR37" s="462"/>
      <c r="AS37" s="462"/>
      <c r="AT37" s="462"/>
      <c r="AU37" s="462"/>
      <c r="AV37" s="462"/>
      <c r="AW37" s="462"/>
      <c r="AX37" s="462"/>
      <c r="AY37" s="462"/>
      <c r="AZ37" s="462"/>
      <c r="BA37" s="462"/>
      <c r="BB37" s="462"/>
      <c r="BC37" s="462"/>
      <c r="BD37" s="462"/>
      <c r="BE37" s="462"/>
      <c r="BF37" s="462"/>
      <c r="BG37" s="462"/>
      <c r="BH37" s="462"/>
      <c r="BI37" s="462"/>
      <c r="BJ37" s="462"/>
      <c r="BK37" s="462"/>
      <c r="BL37" s="462"/>
      <c r="BM37" s="462"/>
      <c r="BN37" s="462"/>
      <c r="BO37" s="462">
        <v>1</v>
      </c>
      <c r="BP37" s="462"/>
      <c r="BQ37" s="462"/>
      <c r="BR37" s="462"/>
      <c r="BS37" s="462"/>
      <c r="BT37" s="462"/>
      <c r="BU37" s="462"/>
      <c r="BV37" s="462"/>
      <c r="BW37" s="462">
        <v>2</v>
      </c>
      <c r="BX37" s="462"/>
      <c r="BY37" s="462"/>
      <c r="BZ37" s="462"/>
      <c r="CA37" s="462"/>
      <c r="CB37" s="462">
        <v>1</v>
      </c>
      <c r="CC37" s="462"/>
      <c r="CD37" s="462"/>
      <c r="CE37" s="462"/>
      <c r="CF37" s="462">
        <v>1</v>
      </c>
      <c r="CG37" s="462"/>
      <c r="CH37" s="462"/>
      <c r="CI37" s="462"/>
      <c r="CJ37" s="462"/>
      <c r="CK37" s="462"/>
      <c r="CL37" s="462"/>
      <c r="CM37" s="462"/>
      <c r="CN37" s="462"/>
      <c r="CO37" s="462"/>
      <c r="CP37" s="462"/>
      <c r="CQ37" s="462"/>
      <c r="CR37" s="462">
        <v>1</v>
      </c>
      <c r="CS37" s="462"/>
      <c r="CT37" s="462"/>
      <c r="CU37" s="462"/>
      <c r="CV37" s="462"/>
      <c r="CW37" s="462"/>
      <c r="CX37" s="462"/>
      <c r="CY37" s="462"/>
      <c r="CZ37" s="462"/>
      <c r="DA37" s="462"/>
      <c r="DB37" s="462"/>
      <c r="DC37" s="462"/>
      <c r="DD37" s="462"/>
      <c r="DE37" s="462"/>
      <c r="DF37" s="462"/>
      <c r="DG37" s="462"/>
      <c r="DH37" s="462"/>
      <c r="DI37" s="462"/>
      <c r="DJ37" s="462"/>
      <c r="DK37" s="462"/>
      <c r="DL37" s="462"/>
      <c r="DM37" s="462"/>
      <c r="DN37" s="462"/>
      <c r="DO37" s="462"/>
      <c r="DP37" s="462"/>
      <c r="DQ37" s="462"/>
      <c r="DR37" s="462"/>
      <c r="DS37" s="462"/>
      <c r="DT37" s="462"/>
      <c r="DU37" s="462"/>
      <c r="DV37" s="462"/>
      <c r="DW37" s="462"/>
      <c r="DX37" s="462"/>
      <c r="DY37" s="462"/>
      <c r="DZ37" s="462"/>
      <c r="EA37" s="462">
        <v>1</v>
      </c>
      <c r="EB37" s="462"/>
      <c r="EC37" s="462"/>
      <c r="ED37" s="462"/>
      <c r="EE37" s="462"/>
      <c r="EF37" s="462"/>
      <c r="EG37" s="462"/>
      <c r="EH37" s="462"/>
      <c r="EI37" s="462"/>
      <c r="EJ37" s="462"/>
      <c r="EK37" s="462"/>
      <c r="EL37" s="462"/>
      <c r="EM37" s="462"/>
      <c r="EN37" s="462"/>
      <c r="EO37" s="462"/>
      <c r="EP37" s="462"/>
      <c r="EQ37" s="462"/>
      <c r="ER37" s="462"/>
      <c r="ES37" s="462"/>
      <c r="ET37" s="462"/>
      <c r="EU37" s="462"/>
      <c r="EV37" s="462"/>
      <c r="EW37" s="462"/>
      <c r="EX37" s="462"/>
      <c r="EY37" s="462"/>
      <c r="EZ37" s="462"/>
      <c r="FA37" s="462"/>
      <c r="FB37" s="462"/>
      <c r="FC37" s="462"/>
      <c r="FD37" s="462"/>
      <c r="FE37" s="462"/>
      <c r="FF37" s="462"/>
      <c r="FG37" s="462"/>
      <c r="FH37" s="462">
        <v>1</v>
      </c>
      <c r="FI37" s="462"/>
      <c r="FJ37" s="462"/>
      <c r="FK37" s="462"/>
      <c r="FL37" s="462"/>
      <c r="FM37" s="462"/>
      <c r="FN37" s="462">
        <v>8</v>
      </c>
      <c r="FO37" s="462"/>
      <c r="FP37" s="462"/>
      <c r="FQ37" s="462"/>
      <c r="FR37" s="462"/>
      <c r="FS37" s="462"/>
      <c r="FT37" s="462"/>
      <c r="FU37" s="462"/>
      <c r="FV37" s="462"/>
      <c r="FW37" s="462"/>
      <c r="FX37" s="462"/>
      <c r="FY37" s="462"/>
      <c r="FZ37" s="462">
        <v>8</v>
      </c>
      <c r="GA37" s="462">
        <v>6</v>
      </c>
      <c r="GB37" s="462">
        <v>3</v>
      </c>
      <c r="GC37" s="462"/>
      <c r="GD37" s="462">
        <v>3</v>
      </c>
      <c r="GE37" s="462"/>
      <c r="GF37" s="462"/>
      <c r="GG37" s="462"/>
      <c r="GH37" s="462"/>
      <c r="GI37" s="462"/>
      <c r="GJ37" s="462"/>
      <c r="GK37" s="462"/>
      <c r="GL37" s="462"/>
      <c r="GM37" s="462"/>
      <c r="GN37" s="462"/>
      <c r="GO37" s="462"/>
      <c r="GP37" s="462"/>
      <c r="GQ37" s="462"/>
      <c r="GR37" s="462"/>
      <c r="GS37" s="1"/>
    </row>
    <row r="38" spans="1:201" ht="13">
      <c r="A38" s="1" t="s">
        <v>80</v>
      </c>
      <c r="B38" s="1" t="s">
        <v>27</v>
      </c>
      <c r="C38" s="462">
        <v>489</v>
      </c>
      <c r="D38" s="462"/>
      <c r="E38" s="462"/>
      <c r="F38" s="462"/>
      <c r="G38" s="462"/>
      <c r="H38" s="462"/>
      <c r="I38" s="462"/>
      <c r="J38" s="462">
        <v>3</v>
      </c>
      <c r="K38" s="462">
        <v>41</v>
      </c>
      <c r="L38" s="462"/>
      <c r="M38" s="462"/>
      <c r="N38" s="462">
        <v>15</v>
      </c>
      <c r="O38" s="462"/>
      <c r="P38" s="462"/>
      <c r="Q38" s="462"/>
      <c r="R38" s="462"/>
      <c r="S38" s="462"/>
      <c r="T38" s="462"/>
      <c r="U38" s="462"/>
      <c r="V38" s="462">
        <v>3</v>
      </c>
      <c r="W38" s="462">
        <v>1</v>
      </c>
      <c r="X38" s="462">
        <v>3</v>
      </c>
      <c r="Y38" s="462">
        <v>84</v>
      </c>
      <c r="Z38" s="462"/>
      <c r="AA38" s="462">
        <v>26</v>
      </c>
      <c r="AB38" s="462"/>
      <c r="AC38" s="462"/>
      <c r="AD38" s="462"/>
      <c r="AE38" s="462"/>
      <c r="AF38" s="462"/>
      <c r="AG38" s="462">
        <v>96</v>
      </c>
      <c r="AH38" s="462"/>
      <c r="AI38" s="462"/>
      <c r="AJ38" s="462">
        <v>180</v>
      </c>
      <c r="AK38" s="462"/>
      <c r="AL38" s="462">
        <v>8</v>
      </c>
      <c r="AM38" s="462"/>
      <c r="AN38" s="462">
        <v>1</v>
      </c>
      <c r="AO38" s="462"/>
      <c r="AP38" s="462"/>
      <c r="AQ38" s="462"/>
      <c r="AR38" s="462"/>
      <c r="AS38" s="462"/>
      <c r="AT38" s="462"/>
      <c r="AU38" s="462"/>
      <c r="AV38" s="462"/>
      <c r="AW38" s="462"/>
      <c r="AX38" s="462"/>
      <c r="AY38" s="462"/>
      <c r="AZ38" s="462"/>
      <c r="BA38" s="462"/>
      <c r="BB38" s="462"/>
      <c r="BC38" s="462"/>
      <c r="BD38" s="462"/>
      <c r="BE38" s="462"/>
      <c r="BF38" s="462"/>
      <c r="BG38" s="462"/>
      <c r="BH38" s="462"/>
      <c r="BI38" s="462"/>
      <c r="BJ38" s="462"/>
      <c r="BK38" s="462"/>
      <c r="BL38" s="462"/>
      <c r="BM38" s="462">
        <v>1</v>
      </c>
      <c r="BN38" s="462"/>
      <c r="BO38" s="462"/>
      <c r="BP38" s="462"/>
      <c r="BQ38" s="462"/>
      <c r="BR38" s="462"/>
      <c r="BS38" s="462"/>
      <c r="BT38" s="462"/>
      <c r="BU38" s="462"/>
      <c r="BV38" s="462"/>
      <c r="BW38" s="462"/>
      <c r="BX38" s="462"/>
      <c r="BY38" s="462"/>
      <c r="BZ38" s="462"/>
      <c r="CA38" s="462"/>
      <c r="CB38" s="462">
        <v>2</v>
      </c>
      <c r="CC38" s="462"/>
      <c r="CD38" s="462"/>
      <c r="CE38" s="462"/>
      <c r="CF38" s="462"/>
      <c r="CG38" s="462"/>
      <c r="CH38" s="462"/>
      <c r="CI38" s="462"/>
      <c r="CJ38" s="462"/>
      <c r="CK38" s="462"/>
      <c r="CL38" s="462"/>
      <c r="CM38" s="462"/>
      <c r="CN38" s="462"/>
      <c r="CO38" s="462"/>
      <c r="CP38" s="462"/>
      <c r="CQ38" s="462"/>
      <c r="CR38" s="462"/>
      <c r="CS38" s="462"/>
      <c r="CT38" s="462"/>
      <c r="CU38" s="462"/>
      <c r="CV38" s="462"/>
      <c r="CW38" s="462"/>
      <c r="CX38" s="462"/>
      <c r="CY38" s="462"/>
      <c r="CZ38" s="462"/>
      <c r="DA38" s="462"/>
      <c r="DB38" s="462"/>
      <c r="DC38" s="462"/>
      <c r="DD38" s="462"/>
      <c r="DE38" s="462"/>
      <c r="DF38" s="462"/>
      <c r="DG38" s="462"/>
      <c r="DH38" s="462"/>
      <c r="DI38" s="462"/>
      <c r="DJ38" s="462"/>
      <c r="DK38" s="462"/>
      <c r="DL38" s="462"/>
      <c r="DM38" s="462"/>
      <c r="DN38" s="462"/>
      <c r="DO38" s="462"/>
      <c r="DP38" s="462"/>
      <c r="DQ38" s="462"/>
      <c r="DR38" s="462"/>
      <c r="DS38" s="462"/>
      <c r="DT38" s="462"/>
      <c r="DU38" s="462"/>
      <c r="DV38" s="462"/>
      <c r="DW38" s="462"/>
      <c r="DX38" s="462"/>
      <c r="DY38" s="462"/>
      <c r="DZ38" s="462"/>
      <c r="EA38" s="462">
        <v>1</v>
      </c>
      <c r="EB38" s="462"/>
      <c r="EC38" s="462"/>
      <c r="ED38" s="462"/>
      <c r="EE38" s="462"/>
      <c r="EF38" s="462"/>
      <c r="EG38" s="462"/>
      <c r="EH38" s="462"/>
      <c r="EI38" s="462"/>
      <c r="EJ38" s="462"/>
      <c r="EK38" s="462">
        <v>2</v>
      </c>
      <c r="EL38" s="462"/>
      <c r="EM38" s="462"/>
      <c r="EN38" s="462"/>
      <c r="EO38" s="462"/>
      <c r="EP38" s="462"/>
      <c r="EQ38" s="462"/>
      <c r="ER38" s="462"/>
      <c r="ES38" s="462"/>
      <c r="ET38" s="462"/>
      <c r="EU38" s="462"/>
      <c r="EV38" s="462"/>
      <c r="EW38" s="462"/>
      <c r="EX38" s="462"/>
      <c r="EY38" s="462"/>
      <c r="EZ38" s="462"/>
      <c r="FA38" s="462"/>
      <c r="FB38" s="462"/>
      <c r="FC38" s="462"/>
      <c r="FD38" s="462"/>
      <c r="FE38" s="462"/>
      <c r="FF38" s="462"/>
      <c r="FG38" s="462"/>
      <c r="FH38" s="462"/>
      <c r="FI38" s="462"/>
      <c r="FJ38" s="462"/>
      <c r="FK38" s="462"/>
      <c r="FL38" s="462"/>
      <c r="FM38" s="462"/>
      <c r="FN38" s="462">
        <v>10</v>
      </c>
      <c r="FO38" s="462"/>
      <c r="FP38" s="462"/>
      <c r="FQ38" s="462"/>
      <c r="FR38" s="462"/>
      <c r="FS38" s="462"/>
      <c r="FT38" s="462"/>
      <c r="FU38" s="462"/>
      <c r="FV38" s="462"/>
      <c r="FW38" s="462"/>
      <c r="FX38" s="462"/>
      <c r="FY38" s="462"/>
      <c r="FZ38" s="462">
        <v>10</v>
      </c>
      <c r="GA38" s="462"/>
      <c r="GB38" s="462"/>
      <c r="GC38" s="462"/>
      <c r="GD38" s="462">
        <v>1</v>
      </c>
      <c r="GE38" s="462"/>
      <c r="GF38" s="462"/>
      <c r="GG38" s="462"/>
      <c r="GH38" s="462"/>
      <c r="GI38" s="462"/>
      <c r="GJ38" s="462"/>
      <c r="GK38" s="462">
        <v>1</v>
      </c>
      <c r="GL38" s="462"/>
      <c r="GM38" s="462"/>
      <c r="GN38" s="462"/>
      <c r="GO38" s="462"/>
      <c r="GP38" s="462"/>
      <c r="GQ38" s="462"/>
      <c r="GR38" s="462"/>
      <c r="GS38" s="1"/>
    </row>
    <row r="39" spans="1:201" ht="13">
      <c r="A39" s="1" t="s">
        <v>81</v>
      </c>
      <c r="B39" s="1" t="s">
        <v>28</v>
      </c>
      <c r="C39" s="462">
        <v>801</v>
      </c>
      <c r="D39" s="462">
        <v>6</v>
      </c>
      <c r="E39" s="462"/>
      <c r="F39" s="462"/>
      <c r="G39" s="462">
        <v>1</v>
      </c>
      <c r="H39" s="462"/>
      <c r="I39" s="462">
        <v>1</v>
      </c>
      <c r="J39" s="462">
        <v>7</v>
      </c>
      <c r="K39" s="462">
        <v>42</v>
      </c>
      <c r="L39" s="462"/>
      <c r="M39" s="462"/>
      <c r="N39" s="462">
        <v>65</v>
      </c>
      <c r="O39" s="462">
        <v>2</v>
      </c>
      <c r="P39" s="462">
        <v>3</v>
      </c>
      <c r="Q39" s="462"/>
      <c r="R39" s="462"/>
      <c r="S39" s="462"/>
      <c r="T39" s="462"/>
      <c r="U39" s="462">
        <v>1</v>
      </c>
      <c r="V39" s="462">
        <v>8</v>
      </c>
      <c r="W39" s="462">
        <v>35</v>
      </c>
      <c r="X39" s="462">
        <v>9</v>
      </c>
      <c r="Y39" s="462">
        <v>45</v>
      </c>
      <c r="Z39" s="462">
        <v>1</v>
      </c>
      <c r="AA39" s="462">
        <v>51</v>
      </c>
      <c r="AB39" s="462"/>
      <c r="AC39" s="462">
        <v>2</v>
      </c>
      <c r="AD39" s="462"/>
      <c r="AE39" s="462">
        <v>6</v>
      </c>
      <c r="AF39" s="462"/>
      <c r="AG39" s="462">
        <v>54</v>
      </c>
      <c r="AH39" s="462"/>
      <c r="AI39" s="462"/>
      <c r="AJ39" s="462">
        <v>239</v>
      </c>
      <c r="AK39" s="462">
        <v>1</v>
      </c>
      <c r="AL39" s="462">
        <v>88</v>
      </c>
      <c r="AM39" s="462"/>
      <c r="AN39" s="462">
        <v>4</v>
      </c>
      <c r="AO39" s="462"/>
      <c r="AP39" s="462">
        <v>1</v>
      </c>
      <c r="AQ39" s="462"/>
      <c r="AR39" s="462"/>
      <c r="AS39" s="462"/>
      <c r="AT39" s="462"/>
      <c r="AU39" s="462"/>
      <c r="AV39" s="462"/>
      <c r="AW39" s="462"/>
      <c r="AX39" s="462">
        <v>4</v>
      </c>
      <c r="AY39" s="462">
        <v>18</v>
      </c>
      <c r="AZ39" s="462"/>
      <c r="BA39" s="462">
        <v>9</v>
      </c>
      <c r="BB39" s="462"/>
      <c r="BC39" s="462">
        <v>1</v>
      </c>
      <c r="BD39" s="462">
        <v>1</v>
      </c>
      <c r="BE39" s="462"/>
      <c r="BF39" s="462"/>
      <c r="BG39" s="462"/>
      <c r="BH39" s="462">
        <v>1</v>
      </c>
      <c r="BI39" s="462"/>
      <c r="BJ39" s="462"/>
      <c r="BK39" s="462"/>
      <c r="BL39" s="462"/>
      <c r="BM39" s="462">
        <v>2</v>
      </c>
      <c r="BN39" s="462">
        <v>1</v>
      </c>
      <c r="BO39" s="462">
        <v>1</v>
      </c>
      <c r="BP39" s="462"/>
      <c r="BQ39" s="462"/>
      <c r="BR39" s="462"/>
      <c r="BS39" s="462"/>
      <c r="BT39" s="462"/>
      <c r="BU39" s="462"/>
      <c r="BV39" s="462"/>
      <c r="BW39" s="462">
        <v>4</v>
      </c>
      <c r="BX39" s="462"/>
      <c r="BY39" s="462">
        <v>1</v>
      </c>
      <c r="BZ39" s="462">
        <v>1</v>
      </c>
      <c r="CA39" s="462"/>
      <c r="CB39" s="462">
        <v>2</v>
      </c>
      <c r="CC39" s="462"/>
      <c r="CD39" s="462"/>
      <c r="CE39" s="462">
        <v>1</v>
      </c>
      <c r="CF39" s="462">
        <v>1</v>
      </c>
      <c r="CG39" s="462"/>
      <c r="CH39" s="462">
        <v>1</v>
      </c>
      <c r="CI39" s="462"/>
      <c r="CJ39" s="462"/>
      <c r="CK39" s="462"/>
      <c r="CL39" s="462"/>
      <c r="CM39" s="462"/>
      <c r="CN39" s="462">
        <v>1</v>
      </c>
      <c r="CO39" s="462"/>
      <c r="CP39" s="462">
        <v>1</v>
      </c>
      <c r="CQ39" s="462"/>
      <c r="CR39" s="462">
        <v>4</v>
      </c>
      <c r="CS39" s="462"/>
      <c r="CT39" s="462"/>
      <c r="CU39" s="462"/>
      <c r="CV39" s="462">
        <v>1</v>
      </c>
      <c r="CW39" s="462"/>
      <c r="CX39" s="462"/>
      <c r="CY39" s="462"/>
      <c r="CZ39" s="462">
        <v>2</v>
      </c>
      <c r="DA39" s="462"/>
      <c r="DB39" s="462"/>
      <c r="DC39" s="462"/>
      <c r="DD39" s="462"/>
      <c r="DE39" s="462"/>
      <c r="DF39" s="462"/>
      <c r="DG39" s="462"/>
      <c r="DH39" s="462"/>
      <c r="DI39" s="462"/>
      <c r="DJ39" s="462"/>
      <c r="DK39" s="462"/>
      <c r="DL39" s="462"/>
      <c r="DM39" s="462"/>
      <c r="DN39" s="462"/>
      <c r="DO39" s="462"/>
      <c r="DP39" s="462"/>
      <c r="DQ39" s="462"/>
      <c r="DR39" s="462"/>
      <c r="DS39" s="462"/>
      <c r="DT39" s="462"/>
      <c r="DU39" s="462"/>
      <c r="DV39" s="462"/>
      <c r="DW39" s="462"/>
      <c r="DX39" s="462"/>
      <c r="DY39" s="462"/>
      <c r="DZ39" s="462"/>
      <c r="EA39" s="462">
        <v>4</v>
      </c>
      <c r="EB39" s="462"/>
      <c r="EC39" s="462"/>
      <c r="ED39" s="462"/>
      <c r="EE39" s="462"/>
      <c r="EF39" s="462">
        <v>2</v>
      </c>
      <c r="EG39" s="462"/>
      <c r="EH39" s="462"/>
      <c r="EI39" s="462"/>
      <c r="EJ39" s="462"/>
      <c r="EK39" s="462">
        <v>2</v>
      </c>
      <c r="EL39" s="462"/>
      <c r="EM39" s="462"/>
      <c r="EN39" s="462"/>
      <c r="EO39" s="462">
        <v>1</v>
      </c>
      <c r="EP39" s="462">
        <v>2</v>
      </c>
      <c r="EQ39" s="462"/>
      <c r="ER39" s="462"/>
      <c r="ES39" s="462"/>
      <c r="ET39" s="462"/>
      <c r="EU39" s="462"/>
      <c r="EV39" s="462"/>
      <c r="EW39" s="462">
        <v>13</v>
      </c>
      <c r="EX39" s="462"/>
      <c r="EY39" s="462"/>
      <c r="EZ39" s="462"/>
      <c r="FA39" s="462"/>
      <c r="FB39" s="462"/>
      <c r="FC39" s="462"/>
      <c r="FD39" s="462"/>
      <c r="FE39" s="462"/>
      <c r="FF39" s="462"/>
      <c r="FG39" s="462"/>
      <c r="FH39" s="462"/>
      <c r="FI39" s="462"/>
      <c r="FJ39" s="462"/>
      <c r="FK39" s="462"/>
      <c r="FL39" s="462"/>
      <c r="FM39" s="462"/>
      <c r="FN39" s="462">
        <v>33</v>
      </c>
      <c r="FO39" s="462"/>
      <c r="FP39" s="462"/>
      <c r="FQ39" s="462">
        <v>2</v>
      </c>
      <c r="FR39" s="462">
        <v>1</v>
      </c>
      <c r="FS39" s="462"/>
      <c r="FT39" s="462"/>
      <c r="FU39" s="462"/>
      <c r="FV39" s="462">
        <v>1</v>
      </c>
      <c r="FW39" s="462"/>
      <c r="FX39" s="462"/>
      <c r="FY39" s="462"/>
      <c r="FZ39" s="462">
        <v>1</v>
      </c>
      <c r="GA39" s="462"/>
      <c r="GB39" s="462">
        <v>1</v>
      </c>
      <c r="GC39" s="462"/>
      <c r="GD39" s="462">
        <v>6</v>
      </c>
      <c r="GE39" s="462"/>
      <c r="GF39" s="462"/>
      <c r="GG39" s="462"/>
      <c r="GH39" s="462"/>
      <c r="GI39" s="462"/>
      <c r="GJ39" s="462"/>
      <c r="GK39" s="462">
        <v>1</v>
      </c>
      <c r="GL39" s="462"/>
      <c r="GM39" s="462"/>
      <c r="GN39" s="462"/>
      <c r="GO39" s="462"/>
      <c r="GP39" s="462"/>
      <c r="GQ39" s="462"/>
      <c r="GR39" s="462">
        <v>1</v>
      </c>
      <c r="GS39" s="1"/>
    </row>
    <row r="40" spans="1:201" ht="13">
      <c r="A40" s="1" t="s">
        <v>82</v>
      </c>
      <c r="B40" s="1" t="s">
        <v>29</v>
      </c>
      <c r="C40" s="462">
        <v>380</v>
      </c>
      <c r="D40" s="462"/>
      <c r="E40" s="462"/>
      <c r="F40" s="462"/>
      <c r="G40" s="462"/>
      <c r="H40" s="462"/>
      <c r="I40" s="462"/>
      <c r="J40" s="462"/>
      <c r="K40" s="462">
        <v>34</v>
      </c>
      <c r="L40" s="462"/>
      <c r="M40" s="462"/>
      <c r="N40" s="462">
        <v>20</v>
      </c>
      <c r="O40" s="462">
        <v>1</v>
      </c>
      <c r="P40" s="462">
        <v>12</v>
      </c>
      <c r="Q40" s="462"/>
      <c r="R40" s="462"/>
      <c r="S40" s="462"/>
      <c r="T40" s="462"/>
      <c r="U40" s="462">
        <v>1</v>
      </c>
      <c r="V40" s="462"/>
      <c r="W40" s="462">
        <v>8</v>
      </c>
      <c r="X40" s="462">
        <v>3</v>
      </c>
      <c r="Y40" s="462">
        <v>39</v>
      </c>
      <c r="Z40" s="462"/>
      <c r="AA40" s="462">
        <v>20</v>
      </c>
      <c r="AB40" s="462"/>
      <c r="AC40" s="462"/>
      <c r="AD40" s="462"/>
      <c r="AE40" s="462"/>
      <c r="AF40" s="462"/>
      <c r="AG40" s="462">
        <v>45</v>
      </c>
      <c r="AH40" s="462"/>
      <c r="AI40" s="462"/>
      <c r="AJ40" s="462">
        <v>147</v>
      </c>
      <c r="AK40" s="462"/>
      <c r="AL40" s="462">
        <v>18</v>
      </c>
      <c r="AM40" s="462"/>
      <c r="AN40" s="462"/>
      <c r="AO40" s="462"/>
      <c r="AP40" s="462"/>
      <c r="AQ40" s="462"/>
      <c r="AR40" s="462"/>
      <c r="AS40" s="462"/>
      <c r="AT40" s="462"/>
      <c r="AU40" s="462"/>
      <c r="AV40" s="462"/>
      <c r="AW40" s="462"/>
      <c r="AX40" s="462"/>
      <c r="AY40" s="462"/>
      <c r="AZ40" s="462"/>
      <c r="BA40" s="462"/>
      <c r="BB40" s="462"/>
      <c r="BC40" s="462"/>
      <c r="BD40" s="462"/>
      <c r="BE40" s="462"/>
      <c r="BF40" s="462"/>
      <c r="BG40" s="462"/>
      <c r="BH40" s="462"/>
      <c r="BI40" s="462"/>
      <c r="BJ40" s="462"/>
      <c r="BK40" s="462"/>
      <c r="BL40" s="462"/>
      <c r="BM40" s="462"/>
      <c r="BN40" s="462"/>
      <c r="BO40" s="462"/>
      <c r="BP40" s="462"/>
      <c r="BQ40" s="462"/>
      <c r="BR40" s="462"/>
      <c r="BS40" s="462"/>
      <c r="BT40" s="462"/>
      <c r="BU40" s="462"/>
      <c r="BV40" s="462"/>
      <c r="BW40" s="462"/>
      <c r="BX40" s="462"/>
      <c r="BY40" s="462"/>
      <c r="BZ40" s="462"/>
      <c r="CA40" s="462"/>
      <c r="CB40" s="462"/>
      <c r="CC40" s="462"/>
      <c r="CD40" s="462"/>
      <c r="CE40" s="462"/>
      <c r="CF40" s="462"/>
      <c r="CG40" s="462"/>
      <c r="CH40" s="462"/>
      <c r="CI40" s="462"/>
      <c r="CJ40" s="462"/>
      <c r="CK40" s="462"/>
      <c r="CL40" s="462"/>
      <c r="CM40" s="462"/>
      <c r="CN40" s="462"/>
      <c r="CO40" s="462"/>
      <c r="CP40" s="462">
        <v>1</v>
      </c>
      <c r="CQ40" s="462"/>
      <c r="CR40" s="462">
        <v>1</v>
      </c>
      <c r="CS40" s="462"/>
      <c r="CT40" s="462"/>
      <c r="CU40" s="462"/>
      <c r="CV40" s="462"/>
      <c r="CW40" s="462"/>
      <c r="CX40" s="462"/>
      <c r="CY40" s="462"/>
      <c r="CZ40" s="462"/>
      <c r="DA40" s="462"/>
      <c r="DB40" s="462"/>
      <c r="DC40" s="462"/>
      <c r="DD40" s="462"/>
      <c r="DE40" s="462"/>
      <c r="DF40" s="462"/>
      <c r="DG40" s="462"/>
      <c r="DH40" s="462"/>
      <c r="DI40" s="462"/>
      <c r="DJ40" s="462"/>
      <c r="DK40" s="462"/>
      <c r="DL40" s="462"/>
      <c r="DM40" s="462"/>
      <c r="DN40" s="462"/>
      <c r="DO40" s="462"/>
      <c r="DP40" s="462"/>
      <c r="DQ40" s="462"/>
      <c r="DR40" s="462"/>
      <c r="DS40" s="462"/>
      <c r="DT40" s="462"/>
      <c r="DU40" s="462"/>
      <c r="DV40" s="462"/>
      <c r="DW40" s="462"/>
      <c r="DX40" s="462"/>
      <c r="DY40" s="462"/>
      <c r="DZ40" s="462"/>
      <c r="EA40" s="462">
        <v>1</v>
      </c>
      <c r="EB40" s="462"/>
      <c r="EC40" s="462"/>
      <c r="ED40" s="462"/>
      <c r="EE40" s="462"/>
      <c r="EF40" s="462"/>
      <c r="EG40" s="462"/>
      <c r="EH40" s="462"/>
      <c r="EI40" s="462"/>
      <c r="EJ40" s="462"/>
      <c r="EK40" s="462"/>
      <c r="EL40" s="462"/>
      <c r="EM40" s="462"/>
      <c r="EN40" s="462"/>
      <c r="EO40" s="462"/>
      <c r="EP40" s="462"/>
      <c r="EQ40" s="462"/>
      <c r="ER40" s="462"/>
      <c r="ES40" s="462"/>
      <c r="ET40" s="462"/>
      <c r="EU40" s="462"/>
      <c r="EV40" s="462"/>
      <c r="EW40" s="462"/>
      <c r="EX40" s="462"/>
      <c r="EY40" s="462"/>
      <c r="EZ40" s="462"/>
      <c r="FA40" s="462"/>
      <c r="FB40" s="462"/>
      <c r="FC40" s="462"/>
      <c r="FD40" s="462"/>
      <c r="FE40" s="462"/>
      <c r="FF40" s="462"/>
      <c r="FG40" s="462"/>
      <c r="FH40" s="462">
        <v>1</v>
      </c>
      <c r="FI40" s="462"/>
      <c r="FJ40" s="462"/>
      <c r="FK40" s="462"/>
      <c r="FL40" s="462"/>
      <c r="FM40" s="462"/>
      <c r="FN40" s="462">
        <v>14</v>
      </c>
      <c r="FO40" s="462"/>
      <c r="FP40" s="462"/>
      <c r="FQ40" s="462"/>
      <c r="FR40" s="462"/>
      <c r="FS40" s="462"/>
      <c r="FT40" s="462"/>
      <c r="FU40" s="462"/>
      <c r="FV40" s="462"/>
      <c r="FW40" s="462"/>
      <c r="FX40" s="462"/>
      <c r="FY40" s="462"/>
      <c r="FZ40" s="462">
        <v>8</v>
      </c>
      <c r="GA40" s="462"/>
      <c r="GB40" s="462">
        <v>5</v>
      </c>
      <c r="GC40" s="462"/>
      <c r="GD40" s="462">
        <v>1</v>
      </c>
      <c r="GE40" s="462"/>
      <c r="GF40" s="462"/>
      <c r="GG40" s="462"/>
      <c r="GH40" s="462"/>
      <c r="GI40" s="462"/>
      <c r="GJ40" s="462"/>
      <c r="GK40" s="462"/>
      <c r="GL40" s="462"/>
      <c r="GM40" s="462"/>
      <c r="GN40" s="462"/>
      <c r="GO40" s="462"/>
      <c r="GP40" s="462"/>
      <c r="GQ40" s="462"/>
      <c r="GR40" s="462"/>
      <c r="GS40" s="1"/>
    </row>
    <row r="41" spans="1:201" ht="13">
      <c r="A41" s="1" t="s">
        <v>83</v>
      </c>
      <c r="B41" s="1" t="s">
        <v>30</v>
      </c>
      <c r="C41" s="462">
        <v>1925</v>
      </c>
      <c r="D41" s="462">
        <v>1</v>
      </c>
      <c r="E41" s="462"/>
      <c r="F41" s="462"/>
      <c r="G41" s="462"/>
      <c r="H41" s="462"/>
      <c r="I41" s="462"/>
      <c r="J41" s="462">
        <v>5</v>
      </c>
      <c r="K41" s="462">
        <v>98</v>
      </c>
      <c r="L41" s="462"/>
      <c r="M41" s="462"/>
      <c r="N41" s="462">
        <v>48</v>
      </c>
      <c r="O41" s="462">
        <v>6</v>
      </c>
      <c r="P41" s="462"/>
      <c r="Q41" s="462"/>
      <c r="R41" s="462"/>
      <c r="S41" s="462"/>
      <c r="T41" s="462">
        <v>2</v>
      </c>
      <c r="U41" s="462">
        <v>1</v>
      </c>
      <c r="V41" s="462">
        <v>24</v>
      </c>
      <c r="W41" s="462">
        <v>6</v>
      </c>
      <c r="X41" s="462">
        <v>9</v>
      </c>
      <c r="Y41" s="462">
        <v>114</v>
      </c>
      <c r="Z41" s="462">
        <v>1</v>
      </c>
      <c r="AA41" s="462">
        <v>24</v>
      </c>
      <c r="AB41" s="462"/>
      <c r="AC41" s="462">
        <v>3</v>
      </c>
      <c r="AD41" s="462"/>
      <c r="AE41" s="462">
        <v>5</v>
      </c>
      <c r="AF41" s="462"/>
      <c r="AG41" s="462">
        <v>73</v>
      </c>
      <c r="AH41" s="462">
        <v>3</v>
      </c>
      <c r="AI41" s="462"/>
      <c r="AJ41" s="462">
        <v>1353</v>
      </c>
      <c r="AK41" s="462">
        <v>1</v>
      </c>
      <c r="AL41" s="462">
        <v>25</v>
      </c>
      <c r="AM41" s="462"/>
      <c r="AN41" s="462">
        <v>9</v>
      </c>
      <c r="AO41" s="462"/>
      <c r="AP41" s="462">
        <v>1</v>
      </c>
      <c r="AQ41" s="462"/>
      <c r="AR41" s="462"/>
      <c r="AS41" s="462"/>
      <c r="AT41" s="462"/>
      <c r="AU41" s="462"/>
      <c r="AV41" s="462"/>
      <c r="AW41" s="462"/>
      <c r="AX41" s="462"/>
      <c r="AY41" s="462"/>
      <c r="AZ41" s="462"/>
      <c r="BA41" s="462">
        <v>1</v>
      </c>
      <c r="BB41" s="462"/>
      <c r="BC41" s="462"/>
      <c r="BD41" s="462"/>
      <c r="BE41" s="462"/>
      <c r="BF41" s="462"/>
      <c r="BG41" s="462"/>
      <c r="BH41" s="462"/>
      <c r="BI41" s="462"/>
      <c r="BJ41" s="462"/>
      <c r="BK41" s="462"/>
      <c r="BL41" s="462"/>
      <c r="BM41" s="462">
        <v>2</v>
      </c>
      <c r="BN41" s="462"/>
      <c r="BO41" s="462"/>
      <c r="BP41" s="462"/>
      <c r="BQ41" s="462"/>
      <c r="BR41" s="462"/>
      <c r="BS41" s="462"/>
      <c r="BT41" s="462"/>
      <c r="BU41" s="462"/>
      <c r="BV41" s="462">
        <v>1</v>
      </c>
      <c r="BW41" s="462">
        <v>2</v>
      </c>
      <c r="BX41" s="462"/>
      <c r="BY41" s="462"/>
      <c r="BZ41" s="462"/>
      <c r="CA41" s="462"/>
      <c r="CB41" s="462">
        <v>1</v>
      </c>
      <c r="CC41" s="462"/>
      <c r="CD41" s="462"/>
      <c r="CE41" s="462">
        <v>1</v>
      </c>
      <c r="CF41" s="462">
        <v>1</v>
      </c>
      <c r="CG41" s="462"/>
      <c r="CH41" s="462"/>
      <c r="CI41" s="462"/>
      <c r="CJ41" s="462"/>
      <c r="CK41" s="462"/>
      <c r="CL41" s="462"/>
      <c r="CM41" s="462"/>
      <c r="CN41" s="462"/>
      <c r="CO41" s="462"/>
      <c r="CP41" s="462"/>
      <c r="CQ41" s="462"/>
      <c r="CR41" s="462">
        <v>10</v>
      </c>
      <c r="CS41" s="462"/>
      <c r="CT41" s="462"/>
      <c r="CU41" s="462"/>
      <c r="CV41" s="462"/>
      <c r="CW41" s="462"/>
      <c r="CX41" s="462"/>
      <c r="CY41" s="462"/>
      <c r="CZ41" s="462"/>
      <c r="DA41" s="462"/>
      <c r="DB41" s="462"/>
      <c r="DC41" s="462">
        <v>1</v>
      </c>
      <c r="DD41" s="462"/>
      <c r="DE41" s="462">
        <v>4</v>
      </c>
      <c r="DF41" s="462"/>
      <c r="DG41" s="462"/>
      <c r="DH41" s="462"/>
      <c r="DI41" s="462"/>
      <c r="DJ41" s="462"/>
      <c r="DK41" s="462"/>
      <c r="DL41" s="462"/>
      <c r="DM41" s="462"/>
      <c r="DN41" s="462"/>
      <c r="DO41" s="462"/>
      <c r="DP41" s="462"/>
      <c r="DQ41" s="462"/>
      <c r="DR41" s="462"/>
      <c r="DS41" s="462"/>
      <c r="DT41" s="462">
        <v>1</v>
      </c>
      <c r="DU41" s="462"/>
      <c r="DV41" s="462"/>
      <c r="DW41" s="462"/>
      <c r="DX41" s="462"/>
      <c r="DY41" s="462"/>
      <c r="DZ41" s="462"/>
      <c r="EA41" s="462"/>
      <c r="EB41" s="462"/>
      <c r="EC41" s="462"/>
      <c r="ED41" s="462"/>
      <c r="EE41" s="462"/>
      <c r="EF41" s="462"/>
      <c r="EG41" s="462"/>
      <c r="EH41" s="462"/>
      <c r="EI41" s="462">
        <v>1</v>
      </c>
      <c r="EJ41" s="462"/>
      <c r="EK41" s="462"/>
      <c r="EL41" s="462"/>
      <c r="EM41" s="462"/>
      <c r="EN41" s="462"/>
      <c r="EO41" s="462"/>
      <c r="EP41" s="462">
        <v>1</v>
      </c>
      <c r="EQ41" s="462"/>
      <c r="ER41" s="462"/>
      <c r="ES41" s="462"/>
      <c r="ET41" s="462"/>
      <c r="EU41" s="462"/>
      <c r="EV41" s="462">
        <v>2</v>
      </c>
      <c r="EW41" s="462">
        <v>1</v>
      </c>
      <c r="EX41" s="462"/>
      <c r="EY41" s="462"/>
      <c r="EZ41" s="462"/>
      <c r="FA41" s="462"/>
      <c r="FB41" s="462"/>
      <c r="FC41" s="462"/>
      <c r="FD41" s="462"/>
      <c r="FE41" s="462"/>
      <c r="FF41" s="462"/>
      <c r="FG41" s="462">
        <v>1</v>
      </c>
      <c r="FH41" s="462">
        <v>2</v>
      </c>
      <c r="FI41" s="462"/>
      <c r="FJ41" s="462"/>
      <c r="FK41" s="462"/>
      <c r="FL41" s="462"/>
      <c r="FM41" s="462"/>
      <c r="FN41" s="462">
        <v>4</v>
      </c>
      <c r="FO41" s="462"/>
      <c r="FP41" s="462"/>
      <c r="FQ41" s="462"/>
      <c r="FR41" s="462">
        <v>4</v>
      </c>
      <c r="FS41" s="462"/>
      <c r="FT41" s="462"/>
      <c r="FU41" s="462"/>
      <c r="FV41" s="462"/>
      <c r="FW41" s="462"/>
      <c r="FX41" s="462"/>
      <c r="FY41" s="462"/>
      <c r="FZ41" s="462">
        <v>38</v>
      </c>
      <c r="GA41" s="462"/>
      <c r="GB41" s="462">
        <v>22</v>
      </c>
      <c r="GC41" s="462">
        <v>6</v>
      </c>
      <c r="GD41" s="462">
        <v>1</v>
      </c>
      <c r="GE41" s="462"/>
      <c r="GF41" s="462"/>
      <c r="GG41" s="462"/>
      <c r="GH41" s="462"/>
      <c r="GI41" s="462"/>
      <c r="GJ41" s="462"/>
      <c r="GK41" s="462">
        <v>5</v>
      </c>
      <c r="GL41" s="462"/>
      <c r="GM41" s="462"/>
      <c r="GN41" s="462"/>
      <c r="GO41" s="462"/>
      <c r="GP41" s="462"/>
      <c r="GQ41" s="462"/>
      <c r="GR41" s="462"/>
      <c r="GS41" s="1"/>
    </row>
    <row r="42" spans="1:201" ht="13">
      <c r="A42" s="1" t="s">
        <v>84</v>
      </c>
      <c r="B42" s="1" t="s">
        <v>31</v>
      </c>
      <c r="C42" s="462">
        <v>1131</v>
      </c>
      <c r="D42" s="462"/>
      <c r="E42" s="462"/>
      <c r="F42" s="462"/>
      <c r="G42" s="462"/>
      <c r="H42" s="462"/>
      <c r="I42" s="462"/>
      <c r="J42" s="462">
        <v>3</v>
      </c>
      <c r="K42" s="462">
        <v>229</v>
      </c>
      <c r="L42" s="462"/>
      <c r="M42" s="462"/>
      <c r="N42" s="462">
        <v>78</v>
      </c>
      <c r="O42" s="462">
        <v>13</v>
      </c>
      <c r="P42" s="462">
        <v>28</v>
      </c>
      <c r="Q42" s="462"/>
      <c r="R42" s="462"/>
      <c r="S42" s="462"/>
      <c r="T42" s="462"/>
      <c r="U42" s="462">
        <v>1</v>
      </c>
      <c r="V42" s="462">
        <v>4</v>
      </c>
      <c r="W42" s="462">
        <v>19</v>
      </c>
      <c r="X42" s="462">
        <v>5</v>
      </c>
      <c r="Y42" s="462">
        <v>89</v>
      </c>
      <c r="Z42" s="462">
        <v>1</v>
      </c>
      <c r="AA42" s="462">
        <v>52</v>
      </c>
      <c r="AB42" s="462"/>
      <c r="AC42" s="462">
        <v>1</v>
      </c>
      <c r="AD42" s="462"/>
      <c r="AE42" s="462">
        <v>4</v>
      </c>
      <c r="AF42" s="462"/>
      <c r="AG42" s="462">
        <v>104</v>
      </c>
      <c r="AH42" s="462"/>
      <c r="AI42" s="462"/>
      <c r="AJ42" s="462">
        <v>351</v>
      </c>
      <c r="AK42" s="462">
        <v>2</v>
      </c>
      <c r="AL42" s="462">
        <v>25</v>
      </c>
      <c r="AM42" s="462"/>
      <c r="AN42" s="462">
        <v>2</v>
      </c>
      <c r="AO42" s="462"/>
      <c r="AP42" s="462"/>
      <c r="AQ42" s="462"/>
      <c r="AR42" s="462"/>
      <c r="AS42" s="462"/>
      <c r="AT42" s="462"/>
      <c r="AU42" s="462"/>
      <c r="AV42" s="462"/>
      <c r="AW42" s="462"/>
      <c r="AX42" s="462"/>
      <c r="AY42" s="462"/>
      <c r="AZ42" s="462"/>
      <c r="BA42" s="462">
        <v>5</v>
      </c>
      <c r="BB42" s="462"/>
      <c r="BC42" s="462"/>
      <c r="BD42" s="462"/>
      <c r="BE42" s="462"/>
      <c r="BF42" s="462"/>
      <c r="BG42" s="462"/>
      <c r="BH42" s="462"/>
      <c r="BI42" s="462"/>
      <c r="BJ42" s="462"/>
      <c r="BK42" s="462"/>
      <c r="BL42" s="462"/>
      <c r="BM42" s="462">
        <v>1</v>
      </c>
      <c r="BN42" s="462"/>
      <c r="BO42" s="462">
        <v>1</v>
      </c>
      <c r="BP42" s="462"/>
      <c r="BQ42" s="462"/>
      <c r="BR42" s="462"/>
      <c r="BS42" s="462"/>
      <c r="BT42" s="462"/>
      <c r="BU42" s="462"/>
      <c r="BV42" s="462"/>
      <c r="BW42" s="462">
        <v>1</v>
      </c>
      <c r="BX42" s="462"/>
      <c r="BY42" s="462"/>
      <c r="BZ42" s="462"/>
      <c r="CA42" s="462"/>
      <c r="CB42" s="462">
        <v>2</v>
      </c>
      <c r="CC42" s="462"/>
      <c r="CD42" s="462"/>
      <c r="CE42" s="462"/>
      <c r="CF42" s="462">
        <v>1</v>
      </c>
      <c r="CG42" s="462"/>
      <c r="CH42" s="462"/>
      <c r="CI42" s="462"/>
      <c r="CJ42" s="462"/>
      <c r="CK42" s="462"/>
      <c r="CL42" s="462"/>
      <c r="CM42" s="462"/>
      <c r="CN42" s="462"/>
      <c r="CO42" s="462"/>
      <c r="CP42" s="462"/>
      <c r="CQ42" s="462"/>
      <c r="CR42" s="462"/>
      <c r="CS42" s="462"/>
      <c r="CT42" s="462"/>
      <c r="CU42" s="462"/>
      <c r="CV42" s="462">
        <v>1</v>
      </c>
      <c r="CW42" s="462"/>
      <c r="CX42" s="462"/>
      <c r="CY42" s="462"/>
      <c r="CZ42" s="462">
        <v>6</v>
      </c>
      <c r="DA42" s="462"/>
      <c r="DB42" s="462"/>
      <c r="DC42" s="462"/>
      <c r="DD42" s="462"/>
      <c r="DE42" s="462"/>
      <c r="DF42" s="462"/>
      <c r="DG42" s="462"/>
      <c r="DH42" s="462"/>
      <c r="DI42" s="462"/>
      <c r="DJ42" s="462">
        <v>1</v>
      </c>
      <c r="DK42" s="462"/>
      <c r="DL42" s="462"/>
      <c r="DM42" s="462"/>
      <c r="DN42" s="462"/>
      <c r="DO42" s="462"/>
      <c r="DP42" s="462"/>
      <c r="DQ42" s="462"/>
      <c r="DR42" s="462"/>
      <c r="DS42" s="462"/>
      <c r="DT42" s="462"/>
      <c r="DU42" s="462"/>
      <c r="DV42" s="462"/>
      <c r="DW42" s="462"/>
      <c r="DX42" s="462"/>
      <c r="DY42" s="462"/>
      <c r="DZ42" s="462"/>
      <c r="EA42" s="462">
        <v>5</v>
      </c>
      <c r="EB42" s="462"/>
      <c r="EC42" s="462"/>
      <c r="ED42" s="462"/>
      <c r="EE42" s="462"/>
      <c r="EF42" s="462"/>
      <c r="EG42" s="462"/>
      <c r="EH42" s="462"/>
      <c r="EI42" s="462"/>
      <c r="EJ42" s="462"/>
      <c r="EK42" s="462">
        <v>1</v>
      </c>
      <c r="EL42" s="462"/>
      <c r="EM42" s="462"/>
      <c r="EN42" s="462"/>
      <c r="EO42" s="462"/>
      <c r="EP42" s="462"/>
      <c r="EQ42" s="462"/>
      <c r="ER42" s="462"/>
      <c r="ES42" s="462"/>
      <c r="ET42" s="462"/>
      <c r="EU42" s="462"/>
      <c r="EV42" s="462"/>
      <c r="EW42" s="462">
        <v>1</v>
      </c>
      <c r="EX42" s="462"/>
      <c r="EY42" s="462"/>
      <c r="EZ42" s="462"/>
      <c r="FA42" s="462"/>
      <c r="FB42" s="462">
        <v>1</v>
      </c>
      <c r="FC42" s="462"/>
      <c r="FD42" s="462"/>
      <c r="FE42" s="462"/>
      <c r="FF42" s="462"/>
      <c r="FG42" s="462"/>
      <c r="FH42" s="462"/>
      <c r="FI42" s="462"/>
      <c r="FJ42" s="462"/>
      <c r="FK42" s="462"/>
      <c r="FL42" s="462"/>
      <c r="FM42" s="462"/>
      <c r="FN42" s="462">
        <v>14</v>
      </c>
      <c r="FO42" s="462"/>
      <c r="FP42" s="462"/>
      <c r="FQ42" s="462"/>
      <c r="FR42" s="462"/>
      <c r="FS42" s="462"/>
      <c r="FT42" s="462"/>
      <c r="FU42" s="462"/>
      <c r="FV42" s="462"/>
      <c r="FW42" s="462"/>
      <c r="FX42" s="462"/>
      <c r="FY42" s="462"/>
      <c r="FZ42" s="462">
        <v>11</v>
      </c>
      <c r="GA42" s="462"/>
      <c r="GB42" s="462">
        <v>62</v>
      </c>
      <c r="GC42" s="462">
        <v>5</v>
      </c>
      <c r="GD42" s="462">
        <v>1</v>
      </c>
      <c r="GE42" s="462"/>
      <c r="GF42" s="462"/>
      <c r="GG42" s="462"/>
      <c r="GH42" s="462"/>
      <c r="GI42" s="462"/>
      <c r="GJ42" s="462"/>
      <c r="GK42" s="462"/>
      <c r="GL42" s="462"/>
      <c r="GM42" s="462"/>
      <c r="GN42" s="462"/>
      <c r="GO42" s="462"/>
      <c r="GP42" s="462"/>
      <c r="GQ42" s="462"/>
      <c r="GR42" s="462"/>
      <c r="GS42" s="1"/>
    </row>
    <row r="43" spans="1:201" ht="13">
      <c r="A43" s="1" t="s">
        <v>85</v>
      </c>
      <c r="B43" s="1" t="s">
        <v>32</v>
      </c>
      <c r="C43" s="462">
        <v>241</v>
      </c>
      <c r="D43" s="462"/>
      <c r="E43" s="462"/>
      <c r="F43" s="462"/>
      <c r="G43" s="462"/>
      <c r="H43" s="462"/>
      <c r="I43" s="462"/>
      <c r="J43" s="462">
        <v>2</v>
      </c>
      <c r="K43" s="462">
        <v>3</v>
      </c>
      <c r="L43" s="462"/>
      <c r="M43" s="462"/>
      <c r="N43" s="462">
        <v>80</v>
      </c>
      <c r="O43" s="462"/>
      <c r="P43" s="462"/>
      <c r="Q43" s="462"/>
      <c r="R43" s="462"/>
      <c r="S43" s="462"/>
      <c r="T43" s="462"/>
      <c r="U43" s="462"/>
      <c r="V43" s="462">
        <v>5</v>
      </c>
      <c r="W43" s="462">
        <v>3</v>
      </c>
      <c r="X43" s="462">
        <v>2</v>
      </c>
      <c r="Y43" s="462">
        <v>21</v>
      </c>
      <c r="Z43" s="462">
        <v>3</v>
      </c>
      <c r="AA43" s="462"/>
      <c r="AB43" s="462"/>
      <c r="AC43" s="462"/>
      <c r="AD43" s="462"/>
      <c r="AE43" s="462"/>
      <c r="AF43" s="462"/>
      <c r="AG43" s="462">
        <v>21</v>
      </c>
      <c r="AH43" s="462"/>
      <c r="AI43" s="462"/>
      <c r="AJ43" s="462">
        <v>63</v>
      </c>
      <c r="AK43" s="462">
        <v>1</v>
      </c>
      <c r="AL43" s="462">
        <v>8</v>
      </c>
      <c r="AM43" s="462"/>
      <c r="AN43" s="462"/>
      <c r="AO43" s="462"/>
      <c r="AP43" s="462"/>
      <c r="AQ43" s="462"/>
      <c r="AR43" s="462"/>
      <c r="AS43" s="462"/>
      <c r="AT43" s="462"/>
      <c r="AU43" s="462"/>
      <c r="AV43" s="462"/>
      <c r="AW43" s="462"/>
      <c r="AX43" s="462"/>
      <c r="AY43" s="462">
        <v>1</v>
      </c>
      <c r="AZ43" s="462"/>
      <c r="BA43" s="462">
        <v>3</v>
      </c>
      <c r="BB43" s="462"/>
      <c r="BC43" s="462"/>
      <c r="BD43" s="462">
        <v>1</v>
      </c>
      <c r="BE43" s="462"/>
      <c r="BF43" s="462"/>
      <c r="BG43" s="462"/>
      <c r="BH43" s="462"/>
      <c r="BI43" s="462"/>
      <c r="BJ43" s="462"/>
      <c r="BK43" s="462"/>
      <c r="BL43" s="462"/>
      <c r="BM43" s="462"/>
      <c r="BN43" s="462"/>
      <c r="BO43" s="462"/>
      <c r="BP43" s="462"/>
      <c r="BQ43" s="462"/>
      <c r="BR43" s="462"/>
      <c r="BS43" s="462"/>
      <c r="BT43" s="462"/>
      <c r="BU43" s="462"/>
      <c r="BV43" s="462"/>
      <c r="BW43" s="462">
        <v>1</v>
      </c>
      <c r="BX43" s="462"/>
      <c r="BY43" s="462"/>
      <c r="BZ43" s="462"/>
      <c r="CA43" s="462"/>
      <c r="CB43" s="462"/>
      <c r="CC43" s="462"/>
      <c r="CD43" s="462"/>
      <c r="CE43" s="462"/>
      <c r="CF43" s="462"/>
      <c r="CG43" s="462"/>
      <c r="CH43" s="462"/>
      <c r="CI43" s="462"/>
      <c r="CJ43" s="462"/>
      <c r="CK43" s="462"/>
      <c r="CL43" s="462"/>
      <c r="CM43" s="462"/>
      <c r="CN43" s="462"/>
      <c r="CO43" s="462"/>
      <c r="CP43" s="462"/>
      <c r="CQ43" s="462"/>
      <c r="CR43" s="462">
        <v>1</v>
      </c>
      <c r="CS43" s="462"/>
      <c r="CT43" s="462"/>
      <c r="CU43" s="462"/>
      <c r="CV43" s="462"/>
      <c r="CW43" s="462"/>
      <c r="CX43" s="462"/>
      <c r="CY43" s="462"/>
      <c r="CZ43" s="462"/>
      <c r="DA43" s="462"/>
      <c r="DB43" s="462"/>
      <c r="DC43" s="462"/>
      <c r="DD43" s="462"/>
      <c r="DE43" s="462"/>
      <c r="DF43" s="462"/>
      <c r="DG43" s="462"/>
      <c r="DH43" s="462"/>
      <c r="DI43" s="462"/>
      <c r="DJ43" s="462"/>
      <c r="DK43" s="462"/>
      <c r="DL43" s="462"/>
      <c r="DM43" s="462"/>
      <c r="DN43" s="462"/>
      <c r="DO43" s="462"/>
      <c r="DP43" s="462"/>
      <c r="DQ43" s="462"/>
      <c r="DR43" s="462"/>
      <c r="DS43" s="462"/>
      <c r="DT43" s="462"/>
      <c r="DU43" s="462"/>
      <c r="DV43" s="462"/>
      <c r="DW43" s="462"/>
      <c r="DX43" s="462"/>
      <c r="DY43" s="462"/>
      <c r="DZ43" s="462"/>
      <c r="EA43" s="462"/>
      <c r="EB43" s="462"/>
      <c r="EC43" s="462"/>
      <c r="ED43" s="462"/>
      <c r="EE43" s="462"/>
      <c r="EF43" s="462"/>
      <c r="EG43" s="462"/>
      <c r="EH43" s="462"/>
      <c r="EI43" s="462"/>
      <c r="EJ43" s="462"/>
      <c r="EK43" s="462"/>
      <c r="EL43" s="462"/>
      <c r="EM43" s="462"/>
      <c r="EN43" s="462"/>
      <c r="EO43" s="462"/>
      <c r="EP43" s="462"/>
      <c r="EQ43" s="462"/>
      <c r="ER43" s="462"/>
      <c r="ES43" s="462"/>
      <c r="ET43" s="462"/>
      <c r="EU43" s="462"/>
      <c r="EV43" s="462"/>
      <c r="EW43" s="462">
        <v>3</v>
      </c>
      <c r="EX43" s="462"/>
      <c r="EY43" s="462"/>
      <c r="EZ43" s="462"/>
      <c r="FA43" s="462"/>
      <c r="FB43" s="462"/>
      <c r="FC43" s="462"/>
      <c r="FD43" s="462"/>
      <c r="FE43" s="462"/>
      <c r="FF43" s="462"/>
      <c r="FG43" s="462"/>
      <c r="FH43" s="462"/>
      <c r="FI43" s="462"/>
      <c r="FJ43" s="462"/>
      <c r="FK43" s="462"/>
      <c r="FL43" s="462"/>
      <c r="FM43" s="462"/>
      <c r="FN43" s="462">
        <v>9</v>
      </c>
      <c r="FO43" s="462"/>
      <c r="FP43" s="462"/>
      <c r="FQ43" s="462">
        <v>2</v>
      </c>
      <c r="FR43" s="462"/>
      <c r="FS43" s="462"/>
      <c r="FT43" s="462"/>
      <c r="FU43" s="462"/>
      <c r="FV43" s="462"/>
      <c r="FW43" s="462"/>
      <c r="FX43" s="462"/>
      <c r="FY43" s="462"/>
      <c r="FZ43" s="462">
        <v>4</v>
      </c>
      <c r="GA43" s="462"/>
      <c r="GB43" s="462"/>
      <c r="GC43" s="462"/>
      <c r="GD43" s="462">
        <v>4</v>
      </c>
      <c r="GE43" s="462"/>
      <c r="GF43" s="462"/>
      <c r="GG43" s="462"/>
      <c r="GH43" s="462"/>
      <c r="GI43" s="462"/>
      <c r="GJ43" s="462"/>
      <c r="GK43" s="462"/>
      <c r="GL43" s="462"/>
      <c r="GM43" s="462"/>
      <c r="GN43" s="462"/>
      <c r="GO43" s="462"/>
      <c r="GP43" s="462"/>
      <c r="GQ43" s="462"/>
      <c r="GR43" s="462"/>
      <c r="GS43" s="1"/>
    </row>
    <row r="44" spans="1:201" ht="13">
      <c r="A44" s="1" t="s">
        <v>86</v>
      </c>
      <c r="B44" s="1" t="s">
        <v>33</v>
      </c>
      <c r="C44" s="462">
        <v>498</v>
      </c>
      <c r="D44" s="462"/>
      <c r="E44" s="462"/>
      <c r="F44" s="462"/>
      <c r="G44" s="462"/>
      <c r="H44" s="462"/>
      <c r="I44" s="462">
        <v>2</v>
      </c>
      <c r="J44" s="462"/>
      <c r="K44" s="462">
        <v>34</v>
      </c>
      <c r="L44" s="462"/>
      <c r="M44" s="462"/>
      <c r="N44" s="462">
        <v>13</v>
      </c>
      <c r="O44" s="462"/>
      <c r="P44" s="462"/>
      <c r="Q44" s="462"/>
      <c r="R44" s="462"/>
      <c r="S44" s="462"/>
      <c r="T44" s="462"/>
      <c r="U44" s="462">
        <v>1</v>
      </c>
      <c r="V44" s="462">
        <v>6</v>
      </c>
      <c r="W44" s="462"/>
      <c r="X44" s="462">
        <v>1</v>
      </c>
      <c r="Y44" s="462">
        <v>39</v>
      </c>
      <c r="Z44" s="462"/>
      <c r="AA44" s="462">
        <v>4</v>
      </c>
      <c r="AB44" s="462"/>
      <c r="AC44" s="462"/>
      <c r="AD44" s="462"/>
      <c r="AE44" s="462"/>
      <c r="AF44" s="462"/>
      <c r="AG44" s="462">
        <v>63</v>
      </c>
      <c r="AH44" s="462"/>
      <c r="AI44" s="462"/>
      <c r="AJ44" s="462">
        <v>243</v>
      </c>
      <c r="AK44" s="462"/>
      <c r="AL44" s="462">
        <v>73</v>
      </c>
      <c r="AM44" s="462"/>
      <c r="AN44" s="462"/>
      <c r="AO44" s="462"/>
      <c r="AP44" s="462">
        <v>1</v>
      </c>
      <c r="AQ44" s="462"/>
      <c r="AR44" s="462"/>
      <c r="AS44" s="462"/>
      <c r="AT44" s="462"/>
      <c r="AU44" s="462"/>
      <c r="AV44" s="462"/>
      <c r="AW44" s="462"/>
      <c r="AX44" s="462">
        <v>1</v>
      </c>
      <c r="AY44" s="462"/>
      <c r="AZ44" s="462"/>
      <c r="BA44" s="462">
        <v>2</v>
      </c>
      <c r="BB44" s="462"/>
      <c r="BC44" s="462"/>
      <c r="BD44" s="462"/>
      <c r="BE44" s="462"/>
      <c r="BF44" s="462"/>
      <c r="BG44" s="462"/>
      <c r="BH44" s="462"/>
      <c r="BI44" s="462"/>
      <c r="BJ44" s="462"/>
      <c r="BK44" s="462"/>
      <c r="BL44" s="462"/>
      <c r="BM44" s="462"/>
      <c r="BN44" s="462"/>
      <c r="BO44" s="462">
        <v>1</v>
      </c>
      <c r="BP44" s="462"/>
      <c r="BQ44" s="462"/>
      <c r="BR44" s="462"/>
      <c r="BS44" s="462"/>
      <c r="BT44" s="462"/>
      <c r="BU44" s="462"/>
      <c r="BV44" s="462"/>
      <c r="BW44" s="462">
        <v>1</v>
      </c>
      <c r="BX44" s="462"/>
      <c r="BY44" s="462"/>
      <c r="BZ44" s="462"/>
      <c r="CA44" s="462"/>
      <c r="CB44" s="462"/>
      <c r="CC44" s="462"/>
      <c r="CD44" s="462"/>
      <c r="CE44" s="462">
        <v>1</v>
      </c>
      <c r="CF44" s="462"/>
      <c r="CG44" s="462"/>
      <c r="CH44" s="462"/>
      <c r="CI44" s="462"/>
      <c r="CJ44" s="462"/>
      <c r="CK44" s="462"/>
      <c r="CL44" s="462"/>
      <c r="CM44" s="462"/>
      <c r="CN44" s="462"/>
      <c r="CO44" s="462"/>
      <c r="CP44" s="462"/>
      <c r="CQ44" s="462"/>
      <c r="CR44" s="462"/>
      <c r="CS44" s="462"/>
      <c r="CT44" s="462"/>
      <c r="CU44" s="462"/>
      <c r="CV44" s="462"/>
      <c r="CW44" s="462"/>
      <c r="CX44" s="462"/>
      <c r="CY44" s="462"/>
      <c r="CZ44" s="462"/>
      <c r="DA44" s="462"/>
      <c r="DB44" s="462"/>
      <c r="DC44" s="462"/>
      <c r="DD44" s="462"/>
      <c r="DE44" s="462"/>
      <c r="DF44" s="462"/>
      <c r="DG44" s="462"/>
      <c r="DH44" s="462"/>
      <c r="DI44" s="462"/>
      <c r="DJ44" s="462"/>
      <c r="DK44" s="462"/>
      <c r="DL44" s="462"/>
      <c r="DM44" s="462"/>
      <c r="DN44" s="462"/>
      <c r="DO44" s="462"/>
      <c r="DP44" s="462"/>
      <c r="DQ44" s="462"/>
      <c r="DR44" s="462"/>
      <c r="DS44" s="462"/>
      <c r="DT44" s="462">
        <v>1</v>
      </c>
      <c r="DU44" s="462"/>
      <c r="DV44" s="462"/>
      <c r="DW44" s="462"/>
      <c r="DX44" s="462"/>
      <c r="DY44" s="462"/>
      <c r="DZ44" s="462"/>
      <c r="EA44" s="462"/>
      <c r="EB44" s="462"/>
      <c r="EC44" s="462"/>
      <c r="ED44" s="462"/>
      <c r="EE44" s="462"/>
      <c r="EF44" s="462"/>
      <c r="EG44" s="462"/>
      <c r="EH44" s="462"/>
      <c r="EI44" s="462"/>
      <c r="EJ44" s="462"/>
      <c r="EK44" s="462"/>
      <c r="EL44" s="462"/>
      <c r="EM44" s="462"/>
      <c r="EN44" s="462"/>
      <c r="EO44" s="462"/>
      <c r="EP44" s="462"/>
      <c r="EQ44" s="462"/>
      <c r="ER44" s="462"/>
      <c r="ES44" s="462"/>
      <c r="ET44" s="462"/>
      <c r="EU44" s="462"/>
      <c r="EV44" s="462"/>
      <c r="EW44" s="462">
        <v>3</v>
      </c>
      <c r="EX44" s="462"/>
      <c r="EY44" s="462"/>
      <c r="EZ44" s="462"/>
      <c r="FA44" s="462"/>
      <c r="FB44" s="462"/>
      <c r="FC44" s="462"/>
      <c r="FD44" s="462"/>
      <c r="FE44" s="462"/>
      <c r="FF44" s="462"/>
      <c r="FG44" s="462"/>
      <c r="FH44" s="462"/>
      <c r="FI44" s="462"/>
      <c r="FJ44" s="462"/>
      <c r="FK44" s="462"/>
      <c r="FL44" s="462"/>
      <c r="FM44" s="462"/>
      <c r="FN44" s="462">
        <v>3</v>
      </c>
      <c r="FO44" s="462"/>
      <c r="FP44" s="462"/>
      <c r="FQ44" s="462"/>
      <c r="FR44" s="462"/>
      <c r="FS44" s="462"/>
      <c r="FT44" s="462"/>
      <c r="FU44" s="462"/>
      <c r="FV44" s="462"/>
      <c r="FW44" s="462"/>
      <c r="FX44" s="462"/>
      <c r="FY44" s="462"/>
      <c r="FZ44" s="462">
        <v>4</v>
      </c>
      <c r="GA44" s="462"/>
      <c r="GB44" s="462"/>
      <c r="GC44" s="462"/>
      <c r="GD44" s="462"/>
      <c r="GE44" s="462"/>
      <c r="GF44" s="462"/>
      <c r="GG44" s="462"/>
      <c r="GH44" s="462"/>
      <c r="GI44" s="462"/>
      <c r="GJ44" s="462"/>
      <c r="GK44" s="462">
        <v>1</v>
      </c>
      <c r="GL44" s="462"/>
      <c r="GM44" s="462"/>
      <c r="GN44" s="462"/>
      <c r="GO44" s="462"/>
      <c r="GP44" s="462"/>
      <c r="GQ44" s="462"/>
      <c r="GR44" s="462"/>
      <c r="GS44" s="1"/>
    </row>
    <row r="45" spans="1:201" ht="13">
      <c r="A45" s="1" t="s">
        <v>87</v>
      </c>
      <c r="B45" s="1" t="s">
        <v>34</v>
      </c>
      <c r="C45" s="462">
        <v>731</v>
      </c>
      <c r="D45" s="462"/>
      <c r="E45" s="462"/>
      <c r="F45" s="462"/>
      <c r="G45" s="462"/>
      <c r="H45" s="462"/>
      <c r="I45" s="462"/>
      <c r="J45" s="462">
        <v>4</v>
      </c>
      <c r="K45" s="462">
        <v>36</v>
      </c>
      <c r="L45" s="462"/>
      <c r="M45" s="462"/>
      <c r="N45" s="462">
        <v>41</v>
      </c>
      <c r="O45" s="462">
        <v>3</v>
      </c>
      <c r="P45" s="462">
        <v>17</v>
      </c>
      <c r="Q45" s="462"/>
      <c r="R45" s="462"/>
      <c r="S45" s="462"/>
      <c r="T45" s="462">
        <v>16</v>
      </c>
      <c r="U45" s="462"/>
      <c r="V45" s="462">
        <v>2</v>
      </c>
      <c r="W45" s="462">
        <v>30</v>
      </c>
      <c r="X45" s="462">
        <v>6</v>
      </c>
      <c r="Y45" s="462">
        <v>70</v>
      </c>
      <c r="Z45" s="462"/>
      <c r="AA45" s="462">
        <v>14</v>
      </c>
      <c r="AB45" s="462"/>
      <c r="AC45" s="462">
        <v>26</v>
      </c>
      <c r="AD45" s="462"/>
      <c r="AE45" s="462">
        <v>3</v>
      </c>
      <c r="AF45" s="462"/>
      <c r="AG45" s="462">
        <v>89</v>
      </c>
      <c r="AH45" s="462"/>
      <c r="AI45" s="462"/>
      <c r="AJ45" s="462">
        <v>287</v>
      </c>
      <c r="AK45" s="462">
        <v>3</v>
      </c>
      <c r="AL45" s="462">
        <v>29</v>
      </c>
      <c r="AM45" s="462"/>
      <c r="AN45" s="462"/>
      <c r="AO45" s="462">
        <v>6</v>
      </c>
      <c r="AP45" s="462">
        <v>4</v>
      </c>
      <c r="AQ45" s="462">
        <v>2</v>
      </c>
      <c r="AR45" s="462"/>
      <c r="AS45" s="462"/>
      <c r="AT45" s="462"/>
      <c r="AU45" s="462"/>
      <c r="AV45" s="462"/>
      <c r="AW45" s="462"/>
      <c r="AX45" s="462"/>
      <c r="AY45" s="462"/>
      <c r="AZ45" s="462"/>
      <c r="BA45" s="462">
        <v>2</v>
      </c>
      <c r="BB45" s="462"/>
      <c r="BC45" s="462"/>
      <c r="BD45" s="462"/>
      <c r="BE45" s="462"/>
      <c r="BF45" s="462"/>
      <c r="BG45" s="462"/>
      <c r="BH45" s="462"/>
      <c r="BI45" s="462"/>
      <c r="BJ45" s="462"/>
      <c r="BK45" s="462"/>
      <c r="BL45" s="462"/>
      <c r="BM45" s="462"/>
      <c r="BN45" s="462"/>
      <c r="BO45" s="462"/>
      <c r="BP45" s="462"/>
      <c r="BQ45" s="462"/>
      <c r="BR45" s="462"/>
      <c r="BS45" s="462"/>
      <c r="BT45" s="462"/>
      <c r="BU45" s="462"/>
      <c r="BV45" s="462"/>
      <c r="BW45" s="462">
        <v>1</v>
      </c>
      <c r="BX45" s="462"/>
      <c r="BY45" s="462"/>
      <c r="BZ45" s="462"/>
      <c r="CA45" s="462"/>
      <c r="CB45" s="462">
        <v>4</v>
      </c>
      <c r="CC45" s="462"/>
      <c r="CD45" s="462"/>
      <c r="CE45" s="462"/>
      <c r="CF45" s="462">
        <v>1</v>
      </c>
      <c r="CG45" s="462"/>
      <c r="CH45" s="462"/>
      <c r="CI45" s="462"/>
      <c r="CJ45" s="462"/>
      <c r="CK45" s="462"/>
      <c r="CL45" s="462"/>
      <c r="CM45" s="462"/>
      <c r="CN45" s="462"/>
      <c r="CO45" s="462"/>
      <c r="CP45" s="462"/>
      <c r="CQ45" s="462"/>
      <c r="CR45" s="462">
        <v>1</v>
      </c>
      <c r="CS45" s="462"/>
      <c r="CT45" s="462"/>
      <c r="CU45" s="462">
        <v>1</v>
      </c>
      <c r="CV45" s="462"/>
      <c r="CW45" s="462"/>
      <c r="CX45" s="462"/>
      <c r="CY45" s="462"/>
      <c r="CZ45" s="462"/>
      <c r="DA45" s="462"/>
      <c r="DB45" s="462"/>
      <c r="DC45" s="462"/>
      <c r="DD45" s="462"/>
      <c r="DE45" s="462"/>
      <c r="DF45" s="462"/>
      <c r="DG45" s="462"/>
      <c r="DH45" s="462"/>
      <c r="DI45" s="462"/>
      <c r="DJ45" s="462"/>
      <c r="DK45" s="462"/>
      <c r="DL45" s="462"/>
      <c r="DM45" s="462"/>
      <c r="DN45" s="462"/>
      <c r="DO45" s="462"/>
      <c r="DP45" s="462"/>
      <c r="DQ45" s="462"/>
      <c r="DR45" s="462"/>
      <c r="DS45" s="462"/>
      <c r="DT45" s="462"/>
      <c r="DU45" s="462"/>
      <c r="DV45" s="462">
        <v>1</v>
      </c>
      <c r="DW45" s="462"/>
      <c r="DX45" s="462"/>
      <c r="DY45" s="462"/>
      <c r="DZ45" s="462"/>
      <c r="EA45" s="462">
        <v>2</v>
      </c>
      <c r="EB45" s="462"/>
      <c r="EC45" s="462"/>
      <c r="ED45" s="462"/>
      <c r="EE45" s="462"/>
      <c r="EF45" s="462"/>
      <c r="EG45" s="462"/>
      <c r="EH45" s="462"/>
      <c r="EI45" s="462"/>
      <c r="EJ45" s="462"/>
      <c r="EK45" s="462"/>
      <c r="EL45" s="462"/>
      <c r="EM45" s="462">
        <v>1</v>
      </c>
      <c r="EN45" s="462"/>
      <c r="EO45" s="462"/>
      <c r="EP45" s="462"/>
      <c r="EQ45" s="462"/>
      <c r="ER45" s="462"/>
      <c r="ES45" s="462"/>
      <c r="ET45" s="462"/>
      <c r="EU45" s="462"/>
      <c r="EV45" s="462"/>
      <c r="EW45" s="462">
        <v>1</v>
      </c>
      <c r="EX45" s="462"/>
      <c r="EY45" s="462"/>
      <c r="EZ45" s="462"/>
      <c r="FA45" s="462"/>
      <c r="FB45" s="462"/>
      <c r="FC45" s="462"/>
      <c r="FD45" s="462"/>
      <c r="FE45" s="462"/>
      <c r="FF45" s="462"/>
      <c r="FG45" s="462">
        <v>4</v>
      </c>
      <c r="FH45" s="462"/>
      <c r="FI45" s="462"/>
      <c r="FJ45" s="462"/>
      <c r="FK45" s="462"/>
      <c r="FL45" s="462"/>
      <c r="FM45" s="462"/>
      <c r="FN45" s="462">
        <v>1</v>
      </c>
      <c r="FO45" s="462"/>
      <c r="FP45" s="462"/>
      <c r="FQ45" s="462"/>
      <c r="FR45" s="462"/>
      <c r="FS45" s="462"/>
      <c r="FT45" s="462"/>
      <c r="FU45" s="462"/>
      <c r="FV45" s="462"/>
      <c r="FW45" s="462"/>
      <c r="FX45" s="462"/>
      <c r="FY45" s="462"/>
      <c r="FZ45" s="462">
        <v>16</v>
      </c>
      <c r="GA45" s="462"/>
      <c r="GB45" s="462">
        <v>5</v>
      </c>
      <c r="GC45" s="462"/>
      <c r="GD45" s="462">
        <v>1</v>
      </c>
      <c r="GE45" s="462"/>
      <c r="GF45" s="462"/>
      <c r="GG45" s="462"/>
      <c r="GH45" s="462"/>
      <c r="GI45" s="462"/>
      <c r="GJ45" s="462"/>
      <c r="GK45" s="462"/>
      <c r="GL45" s="462"/>
      <c r="GM45" s="462"/>
      <c r="GN45" s="462"/>
      <c r="GO45" s="462"/>
      <c r="GP45" s="462"/>
      <c r="GQ45" s="462"/>
      <c r="GR45" s="462">
        <v>1</v>
      </c>
      <c r="GS45" s="1"/>
    </row>
    <row r="46" spans="1:201" ht="13">
      <c r="A46" s="1" t="s">
        <v>88</v>
      </c>
      <c r="B46" s="1" t="s">
        <v>35</v>
      </c>
      <c r="C46" s="462">
        <v>644</v>
      </c>
      <c r="D46" s="462"/>
      <c r="E46" s="462"/>
      <c r="F46" s="462"/>
      <c r="G46" s="462"/>
      <c r="H46" s="462"/>
      <c r="I46" s="462">
        <v>2</v>
      </c>
      <c r="J46" s="462">
        <v>6</v>
      </c>
      <c r="K46" s="462">
        <v>42</v>
      </c>
      <c r="L46" s="462"/>
      <c r="M46" s="462"/>
      <c r="N46" s="462">
        <v>83</v>
      </c>
      <c r="O46" s="462">
        <v>5</v>
      </c>
      <c r="P46" s="462"/>
      <c r="Q46" s="462"/>
      <c r="R46" s="462"/>
      <c r="S46" s="462"/>
      <c r="T46" s="462"/>
      <c r="U46" s="462"/>
      <c r="V46" s="462">
        <v>3</v>
      </c>
      <c r="W46" s="462">
        <v>1</v>
      </c>
      <c r="X46" s="462">
        <v>2</v>
      </c>
      <c r="Y46" s="462">
        <v>52</v>
      </c>
      <c r="Z46" s="462">
        <v>1</v>
      </c>
      <c r="AA46" s="462">
        <v>4</v>
      </c>
      <c r="AB46" s="462"/>
      <c r="AC46" s="462"/>
      <c r="AD46" s="462"/>
      <c r="AE46" s="462">
        <v>5</v>
      </c>
      <c r="AF46" s="462"/>
      <c r="AG46" s="462">
        <v>106</v>
      </c>
      <c r="AH46" s="462"/>
      <c r="AI46" s="462"/>
      <c r="AJ46" s="462">
        <v>199</v>
      </c>
      <c r="AK46" s="462"/>
      <c r="AL46" s="462">
        <v>33</v>
      </c>
      <c r="AM46" s="462"/>
      <c r="AN46" s="462"/>
      <c r="AO46" s="462"/>
      <c r="AP46" s="462">
        <v>1</v>
      </c>
      <c r="AQ46" s="462"/>
      <c r="AR46" s="462"/>
      <c r="AS46" s="462"/>
      <c r="AT46" s="462"/>
      <c r="AU46" s="462"/>
      <c r="AV46" s="462"/>
      <c r="AW46" s="462"/>
      <c r="AX46" s="462"/>
      <c r="AY46" s="462"/>
      <c r="AZ46" s="462"/>
      <c r="BA46" s="462">
        <v>1</v>
      </c>
      <c r="BB46" s="462"/>
      <c r="BC46" s="462"/>
      <c r="BD46" s="462"/>
      <c r="BE46" s="462"/>
      <c r="BF46" s="462"/>
      <c r="BG46" s="462"/>
      <c r="BH46" s="462"/>
      <c r="BI46" s="462"/>
      <c r="BJ46" s="462"/>
      <c r="BK46" s="462"/>
      <c r="BL46" s="462"/>
      <c r="BM46" s="462"/>
      <c r="BN46" s="462"/>
      <c r="BO46" s="462"/>
      <c r="BP46" s="462"/>
      <c r="BQ46" s="462"/>
      <c r="BR46" s="462"/>
      <c r="BS46" s="462"/>
      <c r="BT46" s="462"/>
      <c r="BU46" s="462"/>
      <c r="BV46" s="462"/>
      <c r="BW46" s="462">
        <v>3</v>
      </c>
      <c r="BX46" s="462"/>
      <c r="BY46" s="462"/>
      <c r="BZ46" s="462"/>
      <c r="CA46" s="462"/>
      <c r="CB46" s="462"/>
      <c r="CC46" s="462"/>
      <c r="CD46" s="462"/>
      <c r="CE46" s="462"/>
      <c r="CF46" s="462"/>
      <c r="CG46" s="462"/>
      <c r="CH46" s="462"/>
      <c r="CI46" s="462"/>
      <c r="CJ46" s="462"/>
      <c r="CK46" s="462"/>
      <c r="CL46" s="462"/>
      <c r="CM46" s="462"/>
      <c r="CN46" s="462"/>
      <c r="CO46" s="462"/>
      <c r="CP46" s="462"/>
      <c r="CQ46" s="462"/>
      <c r="CR46" s="462">
        <v>1</v>
      </c>
      <c r="CS46" s="462"/>
      <c r="CT46" s="462"/>
      <c r="CU46" s="462"/>
      <c r="CV46" s="462"/>
      <c r="CW46" s="462"/>
      <c r="CX46" s="462"/>
      <c r="CY46" s="462"/>
      <c r="CZ46" s="462"/>
      <c r="DA46" s="462"/>
      <c r="DB46" s="462"/>
      <c r="DC46" s="462"/>
      <c r="DD46" s="462"/>
      <c r="DE46" s="462"/>
      <c r="DF46" s="462"/>
      <c r="DG46" s="462">
        <v>1</v>
      </c>
      <c r="DH46" s="462"/>
      <c r="DI46" s="462"/>
      <c r="DJ46" s="462"/>
      <c r="DK46" s="462"/>
      <c r="DL46" s="462"/>
      <c r="DM46" s="462"/>
      <c r="DN46" s="462"/>
      <c r="DO46" s="462"/>
      <c r="DP46" s="462">
        <v>1</v>
      </c>
      <c r="DQ46" s="462"/>
      <c r="DR46" s="462"/>
      <c r="DS46" s="462"/>
      <c r="DT46" s="462">
        <v>1</v>
      </c>
      <c r="DU46" s="462"/>
      <c r="DV46" s="462"/>
      <c r="DW46" s="462"/>
      <c r="DX46" s="462"/>
      <c r="DY46" s="462"/>
      <c r="DZ46" s="462"/>
      <c r="EA46" s="462">
        <v>1</v>
      </c>
      <c r="EB46" s="462"/>
      <c r="EC46" s="462"/>
      <c r="ED46" s="462"/>
      <c r="EE46" s="462"/>
      <c r="EF46" s="462"/>
      <c r="EG46" s="462"/>
      <c r="EH46" s="462"/>
      <c r="EI46" s="462"/>
      <c r="EJ46" s="462"/>
      <c r="EK46" s="462"/>
      <c r="EL46" s="462"/>
      <c r="EM46" s="462"/>
      <c r="EN46" s="462"/>
      <c r="EO46" s="462"/>
      <c r="EP46" s="462"/>
      <c r="EQ46" s="462"/>
      <c r="ER46" s="462"/>
      <c r="ES46" s="462"/>
      <c r="ET46" s="462"/>
      <c r="EU46" s="462"/>
      <c r="EV46" s="462"/>
      <c r="EW46" s="462">
        <v>2</v>
      </c>
      <c r="EX46" s="462"/>
      <c r="EY46" s="462"/>
      <c r="EZ46" s="462"/>
      <c r="FA46" s="462"/>
      <c r="FB46" s="462"/>
      <c r="FC46" s="462"/>
      <c r="FD46" s="462"/>
      <c r="FE46" s="462"/>
      <c r="FF46" s="462"/>
      <c r="FG46" s="462"/>
      <c r="FH46" s="462"/>
      <c r="FI46" s="462"/>
      <c r="FJ46" s="462"/>
      <c r="FK46" s="462"/>
      <c r="FL46" s="462"/>
      <c r="FM46" s="462"/>
      <c r="FN46" s="462">
        <v>7</v>
      </c>
      <c r="FO46" s="462"/>
      <c r="FP46" s="462"/>
      <c r="FQ46" s="462">
        <v>1</v>
      </c>
      <c r="FR46" s="462"/>
      <c r="FS46" s="462"/>
      <c r="FT46" s="462"/>
      <c r="FU46" s="462"/>
      <c r="FV46" s="462">
        <v>1</v>
      </c>
      <c r="FW46" s="462"/>
      <c r="FX46" s="462"/>
      <c r="FY46" s="462"/>
      <c r="FZ46" s="462">
        <v>53</v>
      </c>
      <c r="GA46" s="462"/>
      <c r="GB46" s="462">
        <v>21</v>
      </c>
      <c r="GC46" s="462">
        <v>1</v>
      </c>
      <c r="GD46" s="462">
        <v>4</v>
      </c>
      <c r="GE46" s="462"/>
      <c r="GF46" s="462"/>
      <c r="GG46" s="462"/>
      <c r="GH46" s="462"/>
      <c r="GI46" s="462"/>
      <c r="GJ46" s="462"/>
      <c r="GK46" s="462"/>
      <c r="GL46" s="462"/>
      <c r="GM46" s="462"/>
      <c r="GN46" s="462"/>
      <c r="GO46" s="462"/>
      <c r="GP46" s="462"/>
      <c r="GQ46" s="462"/>
      <c r="GR46" s="462"/>
      <c r="GS46" s="1"/>
    </row>
    <row r="47" spans="1:201" ht="13">
      <c r="A47" s="1" t="s">
        <v>89</v>
      </c>
      <c r="B47" s="1" t="s">
        <v>36</v>
      </c>
      <c r="C47" s="462">
        <v>172</v>
      </c>
      <c r="D47" s="462"/>
      <c r="E47" s="462"/>
      <c r="F47" s="462"/>
      <c r="G47" s="462"/>
      <c r="H47" s="462"/>
      <c r="I47" s="462"/>
      <c r="J47" s="462">
        <v>2</v>
      </c>
      <c r="K47" s="462">
        <v>17</v>
      </c>
      <c r="L47" s="462"/>
      <c r="M47" s="462"/>
      <c r="N47" s="462">
        <v>2</v>
      </c>
      <c r="O47" s="462"/>
      <c r="P47" s="462">
        <v>18</v>
      </c>
      <c r="Q47" s="462"/>
      <c r="R47" s="462"/>
      <c r="S47" s="462"/>
      <c r="T47" s="462"/>
      <c r="U47" s="462"/>
      <c r="V47" s="462"/>
      <c r="W47" s="462">
        <v>6</v>
      </c>
      <c r="X47" s="462"/>
      <c r="Y47" s="462">
        <v>22</v>
      </c>
      <c r="Z47" s="462">
        <v>1</v>
      </c>
      <c r="AA47" s="462">
        <v>1</v>
      </c>
      <c r="AB47" s="462"/>
      <c r="AC47" s="462"/>
      <c r="AD47" s="462"/>
      <c r="AE47" s="462"/>
      <c r="AF47" s="462"/>
      <c r="AG47" s="462">
        <v>11</v>
      </c>
      <c r="AH47" s="462"/>
      <c r="AI47" s="462"/>
      <c r="AJ47" s="462">
        <v>69</v>
      </c>
      <c r="AK47" s="462"/>
      <c r="AL47" s="462">
        <v>14</v>
      </c>
      <c r="AM47" s="462"/>
      <c r="AN47" s="462"/>
      <c r="AO47" s="462"/>
      <c r="AP47" s="462">
        <v>2</v>
      </c>
      <c r="AQ47" s="462"/>
      <c r="AR47" s="462"/>
      <c r="AS47" s="462"/>
      <c r="AT47" s="462"/>
      <c r="AU47" s="462"/>
      <c r="AV47" s="462"/>
      <c r="AW47" s="462"/>
      <c r="AX47" s="462"/>
      <c r="AY47" s="462"/>
      <c r="AZ47" s="462"/>
      <c r="BA47" s="462"/>
      <c r="BB47" s="462"/>
      <c r="BC47" s="462"/>
      <c r="BD47" s="462"/>
      <c r="BE47" s="462"/>
      <c r="BF47" s="462"/>
      <c r="BG47" s="462"/>
      <c r="BH47" s="462"/>
      <c r="BI47" s="462"/>
      <c r="BJ47" s="462"/>
      <c r="BK47" s="462"/>
      <c r="BL47" s="462"/>
      <c r="BM47" s="462"/>
      <c r="BN47" s="462"/>
      <c r="BO47" s="462"/>
      <c r="BP47" s="462"/>
      <c r="BQ47" s="462"/>
      <c r="BR47" s="462"/>
      <c r="BS47" s="462"/>
      <c r="BT47" s="462"/>
      <c r="BU47" s="462"/>
      <c r="BV47" s="462"/>
      <c r="BW47" s="462"/>
      <c r="BX47" s="462"/>
      <c r="BY47" s="462"/>
      <c r="BZ47" s="462"/>
      <c r="CA47" s="462"/>
      <c r="CB47" s="462"/>
      <c r="CC47" s="462"/>
      <c r="CD47" s="462"/>
      <c r="CE47" s="462"/>
      <c r="CF47" s="462"/>
      <c r="CG47" s="462"/>
      <c r="CH47" s="462"/>
      <c r="CI47" s="462"/>
      <c r="CJ47" s="462"/>
      <c r="CK47" s="462"/>
      <c r="CL47" s="462"/>
      <c r="CM47" s="462"/>
      <c r="CN47" s="462"/>
      <c r="CO47" s="462"/>
      <c r="CP47" s="462"/>
      <c r="CQ47" s="462"/>
      <c r="CR47" s="462"/>
      <c r="CS47" s="462"/>
      <c r="CT47" s="462"/>
      <c r="CU47" s="462"/>
      <c r="CV47" s="462"/>
      <c r="CW47" s="462"/>
      <c r="CX47" s="462"/>
      <c r="CY47" s="462"/>
      <c r="CZ47" s="462"/>
      <c r="DA47" s="462"/>
      <c r="DB47" s="462"/>
      <c r="DC47" s="462"/>
      <c r="DD47" s="462"/>
      <c r="DE47" s="462"/>
      <c r="DF47" s="462"/>
      <c r="DG47" s="462"/>
      <c r="DH47" s="462"/>
      <c r="DI47" s="462"/>
      <c r="DJ47" s="462"/>
      <c r="DK47" s="462"/>
      <c r="DL47" s="462"/>
      <c r="DM47" s="462"/>
      <c r="DN47" s="462"/>
      <c r="DO47" s="462"/>
      <c r="DP47" s="462"/>
      <c r="DQ47" s="462"/>
      <c r="DR47" s="462"/>
      <c r="DS47" s="462"/>
      <c r="DT47" s="462"/>
      <c r="DU47" s="462"/>
      <c r="DV47" s="462"/>
      <c r="DW47" s="462"/>
      <c r="DX47" s="462"/>
      <c r="DY47" s="462"/>
      <c r="DZ47" s="462"/>
      <c r="EA47" s="462"/>
      <c r="EB47" s="462"/>
      <c r="EC47" s="462"/>
      <c r="ED47" s="462"/>
      <c r="EE47" s="462"/>
      <c r="EF47" s="462"/>
      <c r="EG47" s="462"/>
      <c r="EH47" s="462"/>
      <c r="EI47" s="462">
        <v>1</v>
      </c>
      <c r="EJ47" s="462"/>
      <c r="EK47" s="462">
        <v>1</v>
      </c>
      <c r="EL47" s="462"/>
      <c r="EM47" s="462"/>
      <c r="EN47" s="462"/>
      <c r="EO47" s="462"/>
      <c r="EP47" s="462"/>
      <c r="EQ47" s="462"/>
      <c r="ER47" s="462"/>
      <c r="ES47" s="462"/>
      <c r="ET47" s="462"/>
      <c r="EU47" s="462"/>
      <c r="EV47" s="462"/>
      <c r="EW47" s="462"/>
      <c r="EX47" s="462"/>
      <c r="EY47" s="462"/>
      <c r="EZ47" s="462"/>
      <c r="FA47" s="462"/>
      <c r="FB47" s="462"/>
      <c r="FC47" s="462"/>
      <c r="FD47" s="462"/>
      <c r="FE47" s="462"/>
      <c r="FF47" s="462"/>
      <c r="FG47" s="462"/>
      <c r="FH47" s="462"/>
      <c r="FI47" s="462"/>
      <c r="FJ47" s="462"/>
      <c r="FK47" s="462"/>
      <c r="FL47" s="462"/>
      <c r="FM47" s="462"/>
      <c r="FN47" s="462">
        <v>3</v>
      </c>
      <c r="FO47" s="462"/>
      <c r="FP47" s="462"/>
      <c r="FQ47" s="462"/>
      <c r="FR47" s="462"/>
      <c r="FS47" s="462"/>
      <c r="FT47" s="462"/>
      <c r="FU47" s="462"/>
      <c r="FV47" s="462"/>
      <c r="FW47" s="462"/>
      <c r="FX47" s="462"/>
      <c r="FY47" s="462"/>
      <c r="FZ47" s="462">
        <v>2</v>
      </c>
      <c r="GA47" s="462"/>
      <c r="GB47" s="462"/>
      <c r="GC47" s="462"/>
      <c r="GD47" s="462"/>
      <c r="GE47" s="462"/>
      <c r="GF47" s="462"/>
      <c r="GG47" s="462"/>
      <c r="GH47" s="462"/>
      <c r="GI47" s="462"/>
      <c r="GJ47" s="462"/>
      <c r="GK47" s="462"/>
      <c r="GL47" s="462"/>
      <c r="GM47" s="462"/>
      <c r="GN47" s="462"/>
      <c r="GO47" s="462"/>
      <c r="GP47" s="462"/>
      <c r="GQ47" s="462"/>
      <c r="GR47" s="462"/>
      <c r="GS47" s="1"/>
    </row>
    <row r="48" spans="1:201" ht="13">
      <c r="A48" s="1" t="s">
        <v>90</v>
      </c>
      <c r="B48" s="1" t="s">
        <v>37</v>
      </c>
      <c r="C48" s="462">
        <v>579</v>
      </c>
      <c r="D48" s="462"/>
      <c r="E48" s="462"/>
      <c r="F48" s="462"/>
      <c r="G48" s="462"/>
      <c r="H48" s="462"/>
      <c r="I48" s="462"/>
      <c r="J48" s="462"/>
      <c r="K48" s="462">
        <v>34</v>
      </c>
      <c r="L48" s="462"/>
      <c r="M48" s="462"/>
      <c r="N48" s="462">
        <v>14</v>
      </c>
      <c r="O48" s="462">
        <v>6</v>
      </c>
      <c r="P48" s="462"/>
      <c r="Q48" s="462"/>
      <c r="R48" s="462"/>
      <c r="S48" s="462"/>
      <c r="T48" s="462"/>
      <c r="U48" s="462"/>
      <c r="V48" s="462">
        <v>26</v>
      </c>
      <c r="W48" s="462">
        <v>22</v>
      </c>
      <c r="X48" s="462"/>
      <c r="Y48" s="462">
        <v>88</v>
      </c>
      <c r="Z48" s="462"/>
      <c r="AA48" s="462">
        <v>37</v>
      </c>
      <c r="AB48" s="462"/>
      <c r="AC48" s="462"/>
      <c r="AD48" s="462"/>
      <c r="AE48" s="462">
        <v>7</v>
      </c>
      <c r="AF48" s="462"/>
      <c r="AG48" s="462">
        <v>49</v>
      </c>
      <c r="AH48" s="462"/>
      <c r="AI48" s="462"/>
      <c r="AJ48" s="462">
        <v>241</v>
      </c>
      <c r="AK48" s="462">
        <v>3</v>
      </c>
      <c r="AL48" s="462">
        <v>30</v>
      </c>
      <c r="AM48" s="462"/>
      <c r="AN48" s="462">
        <v>2</v>
      </c>
      <c r="AO48" s="462"/>
      <c r="AP48" s="462">
        <v>7</v>
      </c>
      <c r="AQ48" s="462"/>
      <c r="AR48" s="462"/>
      <c r="AS48" s="462"/>
      <c r="AT48" s="462"/>
      <c r="AU48" s="462"/>
      <c r="AV48" s="462"/>
      <c r="AW48" s="462"/>
      <c r="AX48" s="462"/>
      <c r="AY48" s="462"/>
      <c r="AZ48" s="462"/>
      <c r="BA48" s="462">
        <v>1</v>
      </c>
      <c r="BB48" s="462"/>
      <c r="BC48" s="462"/>
      <c r="BD48" s="462"/>
      <c r="BE48" s="462"/>
      <c r="BF48" s="462"/>
      <c r="BG48" s="462"/>
      <c r="BH48" s="462"/>
      <c r="BI48" s="462"/>
      <c r="BJ48" s="462"/>
      <c r="BK48" s="462"/>
      <c r="BL48" s="462"/>
      <c r="BM48" s="462"/>
      <c r="BN48" s="462"/>
      <c r="BO48" s="462"/>
      <c r="BP48" s="462"/>
      <c r="BQ48" s="462"/>
      <c r="BR48" s="462"/>
      <c r="BS48" s="462"/>
      <c r="BT48" s="462"/>
      <c r="BU48" s="462"/>
      <c r="BV48" s="462"/>
      <c r="BW48" s="462"/>
      <c r="BX48" s="462"/>
      <c r="BY48" s="462"/>
      <c r="BZ48" s="462"/>
      <c r="CA48" s="462"/>
      <c r="CB48" s="462">
        <v>1</v>
      </c>
      <c r="CC48" s="462"/>
      <c r="CD48" s="462"/>
      <c r="CE48" s="462"/>
      <c r="CF48" s="462"/>
      <c r="CG48" s="462"/>
      <c r="CH48" s="462"/>
      <c r="CI48" s="462"/>
      <c r="CJ48" s="462"/>
      <c r="CK48" s="462"/>
      <c r="CL48" s="462"/>
      <c r="CM48" s="462"/>
      <c r="CN48" s="462"/>
      <c r="CO48" s="462"/>
      <c r="CP48" s="462"/>
      <c r="CQ48" s="462"/>
      <c r="CR48" s="462"/>
      <c r="CS48" s="462"/>
      <c r="CT48" s="462"/>
      <c r="CU48" s="462"/>
      <c r="CV48" s="462"/>
      <c r="CW48" s="462"/>
      <c r="CX48" s="462"/>
      <c r="CY48" s="462"/>
      <c r="CZ48" s="462"/>
      <c r="DA48" s="462"/>
      <c r="DB48" s="462"/>
      <c r="DC48" s="462">
        <v>1</v>
      </c>
      <c r="DD48" s="462"/>
      <c r="DE48" s="462"/>
      <c r="DF48" s="462"/>
      <c r="DG48" s="462"/>
      <c r="DH48" s="462"/>
      <c r="DI48" s="462"/>
      <c r="DJ48" s="462"/>
      <c r="DK48" s="462">
        <v>1</v>
      </c>
      <c r="DL48" s="462"/>
      <c r="DM48" s="462"/>
      <c r="DN48" s="462"/>
      <c r="DO48" s="462"/>
      <c r="DP48" s="462"/>
      <c r="DQ48" s="462"/>
      <c r="DR48" s="462"/>
      <c r="DS48" s="462"/>
      <c r="DT48" s="462"/>
      <c r="DU48" s="462"/>
      <c r="DV48" s="462"/>
      <c r="DW48" s="462"/>
      <c r="DX48" s="462"/>
      <c r="DY48" s="462"/>
      <c r="DZ48" s="462"/>
      <c r="EA48" s="462">
        <v>1</v>
      </c>
      <c r="EB48" s="462"/>
      <c r="EC48" s="462"/>
      <c r="ED48" s="462"/>
      <c r="EE48" s="462"/>
      <c r="EF48" s="462"/>
      <c r="EG48" s="462"/>
      <c r="EH48" s="462"/>
      <c r="EI48" s="462"/>
      <c r="EJ48" s="462">
        <v>1</v>
      </c>
      <c r="EK48" s="462"/>
      <c r="EL48" s="462"/>
      <c r="EM48" s="462"/>
      <c r="EN48" s="462"/>
      <c r="EO48" s="462"/>
      <c r="EP48" s="462"/>
      <c r="EQ48" s="462"/>
      <c r="ER48" s="462"/>
      <c r="ES48" s="462"/>
      <c r="ET48" s="462"/>
      <c r="EU48" s="462"/>
      <c r="EV48" s="462"/>
      <c r="EW48" s="462">
        <v>1</v>
      </c>
      <c r="EX48" s="462"/>
      <c r="EY48" s="462"/>
      <c r="EZ48" s="462"/>
      <c r="FA48" s="462"/>
      <c r="FB48" s="462"/>
      <c r="FC48" s="462"/>
      <c r="FD48" s="462"/>
      <c r="FE48" s="462"/>
      <c r="FF48" s="462"/>
      <c r="FG48" s="462"/>
      <c r="FH48" s="462"/>
      <c r="FI48" s="462"/>
      <c r="FJ48" s="462"/>
      <c r="FK48" s="462"/>
      <c r="FL48" s="462"/>
      <c r="FM48" s="462"/>
      <c r="FN48" s="462">
        <v>3</v>
      </c>
      <c r="FO48" s="462"/>
      <c r="FP48" s="462"/>
      <c r="FQ48" s="462"/>
      <c r="FR48" s="462"/>
      <c r="FS48" s="462"/>
      <c r="FT48" s="462"/>
      <c r="FU48" s="462"/>
      <c r="FV48" s="462"/>
      <c r="FW48" s="462"/>
      <c r="FX48" s="462"/>
      <c r="FY48" s="462"/>
      <c r="FZ48" s="462">
        <v>3</v>
      </c>
      <c r="GA48" s="462"/>
      <c r="GB48" s="462"/>
      <c r="GC48" s="462"/>
      <c r="GD48" s="462"/>
      <c r="GE48" s="462"/>
      <c r="GF48" s="462"/>
      <c r="GG48" s="462"/>
      <c r="GH48" s="462"/>
      <c r="GI48" s="462"/>
      <c r="GJ48" s="462"/>
      <c r="GK48" s="462"/>
      <c r="GL48" s="462"/>
      <c r="GM48" s="462"/>
      <c r="GN48" s="462"/>
      <c r="GO48" s="462"/>
      <c r="GP48" s="462"/>
      <c r="GQ48" s="462"/>
      <c r="GR48" s="462"/>
      <c r="GS48" s="1"/>
    </row>
    <row r="49" spans="1:201" ht="13">
      <c r="A49" s="1" t="s">
        <v>91</v>
      </c>
      <c r="B49" s="1" t="s">
        <v>38</v>
      </c>
      <c r="C49" s="462">
        <v>131</v>
      </c>
      <c r="D49" s="462"/>
      <c r="E49" s="462"/>
      <c r="F49" s="462"/>
      <c r="G49" s="462"/>
      <c r="H49" s="462"/>
      <c r="I49" s="462"/>
      <c r="J49" s="462"/>
      <c r="K49" s="462">
        <v>5</v>
      </c>
      <c r="L49" s="462"/>
      <c r="M49" s="462"/>
      <c r="N49" s="462">
        <v>2</v>
      </c>
      <c r="O49" s="462"/>
      <c r="P49" s="462"/>
      <c r="Q49" s="462"/>
      <c r="R49" s="462"/>
      <c r="S49" s="462"/>
      <c r="T49" s="462"/>
      <c r="U49" s="462"/>
      <c r="V49" s="462"/>
      <c r="W49" s="462">
        <v>14</v>
      </c>
      <c r="X49" s="462">
        <v>1</v>
      </c>
      <c r="Y49" s="462">
        <v>11</v>
      </c>
      <c r="Z49" s="462"/>
      <c r="AA49" s="462">
        <v>5</v>
      </c>
      <c r="AB49" s="462"/>
      <c r="AC49" s="462"/>
      <c r="AD49" s="462"/>
      <c r="AE49" s="462">
        <v>3</v>
      </c>
      <c r="AF49" s="462"/>
      <c r="AG49" s="462">
        <v>28</v>
      </c>
      <c r="AH49" s="462"/>
      <c r="AI49" s="462"/>
      <c r="AJ49" s="462">
        <v>35</v>
      </c>
      <c r="AK49" s="462"/>
      <c r="AL49" s="462">
        <v>16</v>
      </c>
      <c r="AM49" s="462"/>
      <c r="AN49" s="462"/>
      <c r="AO49" s="462"/>
      <c r="AP49" s="462"/>
      <c r="AQ49" s="462"/>
      <c r="AR49" s="462"/>
      <c r="AS49" s="462"/>
      <c r="AT49" s="462"/>
      <c r="AU49" s="462"/>
      <c r="AV49" s="462"/>
      <c r="AW49" s="462"/>
      <c r="AX49" s="462"/>
      <c r="AY49" s="462"/>
      <c r="AZ49" s="462"/>
      <c r="BA49" s="462"/>
      <c r="BB49" s="462"/>
      <c r="BC49" s="462"/>
      <c r="BD49" s="462"/>
      <c r="BE49" s="462"/>
      <c r="BF49" s="462"/>
      <c r="BG49" s="462"/>
      <c r="BH49" s="462"/>
      <c r="BI49" s="462"/>
      <c r="BJ49" s="462"/>
      <c r="BK49" s="462"/>
      <c r="BL49" s="462"/>
      <c r="BM49" s="462"/>
      <c r="BN49" s="462"/>
      <c r="BO49" s="462"/>
      <c r="BP49" s="462"/>
      <c r="BQ49" s="462"/>
      <c r="BR49" s="462"/>
      <c r="BS49" s="462"/>
      <c r="BT49" s="462"/>
      <c r="BU49" s="462"/>
      <c r="BV49" s="462"/>
      <c r="BW49" s="462"/>
      <c r="BX49" s="462"/>
      <c r="BY49" s="462"/>
      <c r="BZ49" s="462"/>
      <c r="CA49" s="462"/>
      <c r="CB49" s="462"/>
      <c r="CC49" s="462"/>
      <c r="CD49" s="462"/>
      <c r="CE49" s="462"/>
      <c r="CF49" s="462"/>
      <c r="CG49" s="462"/>
      <c r="CH49" s="462"/>
      <c r="CI49" s="462"/>
      <c r="CJ49" s="462"/>
      <c r="CK49" s="462"/>
      <c r="CL49" s="462"/>
      <c r="CM49" s="462"/>
      <c r="CN49" s="462"/>
      <c r="CO49" s="462"/>
      <c r="CP49" s="462"/>
      <c r="CQ49" s="462"/>
      <c r="CR49" s="462"/>
      <c r="CS49" s="462"/>
      <c r="CT49" s="462"/>
      <c r="CU49" s="462"/>
      <c r="CV49" s="462"/>
      <c r="CW49" s="462"/>
      <c r="CX49" s="462"/>
      <c r="CY49" s="462"/>
      <c r="CZ49" s="462"/>
      <c r="DA49" s="462"/>
      <c r="DB49" s="462"/>
      <c r="DC49" s="462"/>
      <c r="DD49" s="462"/>
      <c r="DE49" s="462"/>
      <c r="DF49" s="462"/>
      <c r="DG49" s="462"/>
      <c r="DH49" s="462"/>
      <c r="DI49" s="462"/>
      <c r="DJ49" s="462"/>
      <c r="DK49" s="462"/>
      <c r="DL49" s="462"/>
      <c r="DM49" s="462"/>
      <c r="DN49" s="462"/>
      <c r="DO49" s="462"/>
      <c r="DP49" s="462"/>
      <c r="DQ49" s="462"/>
      <c r="DR49" s="462"/>
      <c r="DS49" s="462"/>
      <c r="DT49" s="462"/>
      <c r="DU49" s="462"/>
      <c r="DV49" s="462"/>
      <c r="DW49" s="462"/>
      <c r="DX49" s="462"/>
      <c r="DY49" s="462"/>
      <c r="DZ49" s="462"/>
      <c r="EA49" s="462"/>
      <c r="EB49" s="462"/>
      <c r="EC49" s="462"/>
      <c r="ED49" s="462"/>
      <c r="EE49" s="462"/>
      <c r="EF49" s="462"/>
      <c r="EG49" s="462"/>
      <c r="EH49" s="462"/>
      <c r="EI49" s="462"/>
      <c r="EJ49" s="462"/>
      <c r="EK49" s="462"/>
      <c r="EL49" s="462"/>
      <c r="EM49" s="462"/>
      <c r="EN49" s="462"/>
      <c r="EO49" s="462"/>
      <c r="EP49" s="462"/>
      <c r="EQ49" s="462"/>
      <c r="ER49" s="462"/>
      <c r="ES49" s="462"/>
      <c r="ET49" s="462"/>
      <c r="EU49" s="462"/>
      <c r="EV49" s="462"/>
      <c r="EW49" s="462">
        <v>1</v>
      </c>
      <c r="EX49" s="462"/>
      <c r="EY49" s="462"/>
      <c r="EZ49" s="462"/>
      <c r="FA49" s="462"/>
      <c r="FB49" s="462"/>
      <c r="FC49" s="462"/>
      <c r="FD49" s="462"/>
      <c r="FE49" s="462"/>
      <c r="FF49" s="462"/>
      <c r="FG49" s="462"/>
      <c r="FH49" s="462"/>
      <c r="FI49" s="462"/>
      <c r="FJ49" s="462"/>
      <c r="FK49" s="462"/>
      <c r="FL49" s="462"/>
      <c r="FM49" s="462"/>
      <c r="FN49" s="462">
        <v>2</v>
      </c>
      <c r="FO49" s="462"/>
      <c r="FP49" s="462"/>
      <c r="FQ49" s="462">
        <v>1</v>
      </c>
      <c r="FR49" s="462"/>
      <c r="FS49" s="462"/>
      <c r="FT49" s="462"/>
      <c r="FU49" s="462"/>
      <c r="FV49" s="462"/>
      <c r="FW49" s="462"/>
      <c r="FX49" s="462"/>
      <c r="FY49" s="462"/>
      <c r="FZ49" s="462">
        <v>5</v>
      </c>
      <c r="GA49" s="462"/>
      <c r="GB49" s="462">
        <v>1</v>
      </c>
      <c r="GC49" s="462"/>
      <c r="GD49" s="462">
        <v>1</v>
      </c>
      <c r="GE49" s="462"/>
      <c r="GF49" s="462"/>
      <c r="GG49" s="462"/>
      <c r="GH49" s="462"/>
      <c r="GI49" s="462"/>
      <c r="GJ49" s="462"/>
      <c r="GK49" s="462"/>
      <c r="GL49" s="462"/>
      <c r="GM49" s="462"/>
      <c r="GN49" s="462"/>
      <c r="GO49" s="462"/>
      <c r="GP49" s="462"/>
      <c r="GQ49" s="462"/>
      <c r="GR49" s="462"/>
      <c r="GS49" s="1"/>
    </row>
    <row r="50" spans="1:201" ht="13">
      <c r="A50" s="1" t="s">
        <v>92</v>
      </c>
      <c r="B50" s="1" t="s">
        <v>2</v>
      </c>
      <c r="C50" s="462">
        <v>422</v>
      </c>
      <c r="D50" s="462"/>
      <c r="E50" s="462"/>
      <c r="F50" s="462"/>
      <c r="G50" s="462"/>
      <c r="H50" s="462"/>
      <c r="I50" s="462"/>
      <c r="J50" s="462"/>
      <c r="K50" s="462">
        <v>42</v>
      </c>
      <c r="L50" s="462"/>
      <c r="M50" s="462"/>
      <c r="N50" s="462">
        <v>64</v>
      </c>
      <c r="O50" s="462">
        <v>5</v>
      </c>
      <c r="P50" s="462"/>
      <c r="Q50" s="462"/>
      <c r="R50" s="462"/>
      <c r="S50" s="462"/>
      <c r="T50" s="462"/>
      <c r="U50" s="462"/>
      <c r="V50" s="462">
        <v>3</v>
      </c>
      <c r="W50" s="462">
        <v>15</v>
      </c>
      <c r="X50" s="462">
        <v>2</v>
      </c>
      <c r="Y50" s="462">
        <v>32</v>
      </c>
      <c r="Z50" s="462"/>
      <c r="AA50" s="462">
        <v>18</v>
      </c>
      <c r="AB50" s="462"/>
      <c r="AC50" s="462"/>
      <c r="AD50" s="462"/>
      <c r="AE50" s="462"/>
      <c r="AF50" s="462"/>
      <c r="AG50" s="462">
        <v>22</v>
      </c>
      <c r="AH50" s="462"/>
      <c r="AI50" s="462"/>
      <c r="AJ50" s="462">
        <v>162</v>
      </c>
      <c r="AK50" s="462">
        <v>1</v>
      </c>
      <c r="AL50" s="462">
        <v>34</v>
      </c>
      <c r="AM50" s="462"/>
      <c r="AN50" s="462"/>
      <c r="AO50" s="462"/>
      <c r="AP50" s="462"/>
      <c r="AQ50" s="462"/>
      <c r="AR50" s="462"/>
      <c r="AS50" s="462"/>
      <c r="AT50" s="462"/>
      <c r="AU50" s="462"/>
      <c r="AV50" s="462"/>
      <c r="AW50" s="462"/>
      <c r="AX50" s="462"/>
      <c r="AY50" s="462"/>
      <c r="AZ50" s="462"/>
      <c r="BA50" s="462"/>
      <c r="BB50" s="462"/>
      <c r="BC50" s="462"/>
      <c r="BD50" s="462"/>
      <c r="BE50" s="462"/>
      <c r="BF50" s="462"/>
      <c r="BG50" s="462"/>
      <c r="BH50" s="462"/>
      <c r="BI50" s="462"/>
      <c r="BJ50" s="462"/>
      <c r="BK50" s="462"/>
      <c r="BL50" s="462"/>
      <c r="BM50" s="462"/>
      <c r="BN50" s="462"/>
      <c r="BO50" s="462"/>
      <c r="BP50" s="462">
        <v>1</v>
      </c>
      <c r="BQ50" s="462"/>
      <c r="BR50" s="462"/>
      <c r="BS50" s="462"/>
      <c r="BT50" s="462"/>
      <c r="BU50" s="462"/>
      <c r="BV50" s="462"/>
      <c r="BW50" s="462"/>
      <c r="BX50" s="462"/>
      <c r="BY50" s="462"/>
      <c r="BZ50" s="462"/>
      <c r="CA50" s="462"/>
      <c r="CB50" s="462">
        <v>1</v>
      </c>
      <c r="CC50" s="462"/>
      <c r="CD50" s="462"/>
      <c r="CE50" s="462"/>
      <c r="CF50" s="462"/>
      <c r="CG50" s="462"/>
      <c r="CH50" s="462"/>
      <c r="CI50" s="462"/>
      <c r="CJ50" s="462"/>
      <c r="CK50" s="462"/>
      <c r="CL50" s="462"/>
      <c r="CM50" s="462"/>
      <c r="CN50" s="462"/>
      <c r="CO50" s="462"/>
      <c r="CP50" s="462"/>
      <c r="CQ50" s="462"/>
      <c r="CR50" s="462">
        <v>1</v>
      </c>
      <c r="CS50" s="462"/>
      <c r="CT50" s="462"/>
      <c r="CU50" s="462"/>
      <c r="CV50" s="462"/>
      <c r="CW50" s="462"/>
      <c r="CX50" s="462"/>
      <c r="CY50" s="462"/>
      <c r="CZ50" s="462"/>
      <c r="DA50" s="462"/>
      <c r="DB50" s="462"/>
      <c r="DC50" s="462"/>
      <c r="DD50" s="462"/>
      <c r="DE50" s="462"/>
      <c r="DF50" s="462"/>
      <c r="DG50" s="462"/>
      <c r="DH50" s="462"/>
      <c r="DI50" s="462"/>
      <c r="DJ50" s="462"/>
      <c r="DK50" s="462"/>
      <c r="DL50" s="462"/>
      <c r="DM50" s="462"/>
      <c r="DN50" s="462"/>
      <c r="DO50" s="462"/>
      <c r="DP50" s="462"/>
      <c r="DQ50" s="462"/>
      <c r="DR50" s="462"/>
      <c r="DS50" s="462"/>
      <c r="DT50" s="462"/>
      <c r="DU50" s="462"/>
      <c r="DV50" s="462"/>
      <c r="DW50" s="462"/>
      <c r="DX50" s="462"/>
      <c r="DY50" s="462"/>
      <c r="DZ50" s="462"/>
      <c r="EA50" s="462">
        <v>3</v>
      </c>
      <c r="EB50" s="462"/>
      <c r="EC50" s="462"/>
      <c r="ED50" s="462"/>
      <c r="EE50" s="462"/>
      <c r="EF50" s="462"/>
      <c r="EG50" s="462"/>
      <c r="EH50" s="462"/>
      <c r="EI50" s="462"/>
      <c r="EJ50" s="462"/>
      <c r="EK50" s="462"/>
      <c r="EL50" s="462"/>
      <c r="EM50" s="462"/>
      <c r="EN50" s="462"/>
      <c r="EO50" s="462"/>
      <c r="EP50" s="462"/>
      <c r="EQ50" s="462"/>
      <c r="ER50" s="462"/>
      <c r="ES50" s="462"/>
      <c r="ET50" s="462"/>
      <c r="EU50" s="462"/>
      <c r="EV50" s="462"/>
      <c r="EW50" s="462"/>
      <c r="EX50" s="462"/>
      <c r="EY50" s="462"/>
      <c r="EZ50" s="462"/>
      <c r="FA50" s="462"/>
      <c r="FB50" s="462"/>
      <c r="FC50" s="462"/>
      <c r="FD50" s="462"/>
      <c r="FE50" s="462"/>
      <c r="FF50" s="462"/>
      <c r="FG50" s="462"/>
      <c r="FH50" s="462"/>
      <c r="FI50" s="462"/>
      <c r="FJ50" s="462"/>
      <c r="FK50" s="462"/>
      <c r="FL50" s="462"/>
      <c r="FM50" s="462"/>
      <c r="FN50" s="462">
        <v>1</v>
      </c>
      <c r="FO50" s="462"/>
      <c r="FP50" s="462"/>
      <c r="FQ50" s="462"/>
      <c r="FR50" s="462"/>
      <c r="FS50" s="462"/>
      <c r="FT50" s="462"/>
      <c r="FU50" s="462"/>
      <c r="FV50" s="462"/>
      <c r="FW50" s="462"/>
      <c r="FX50" s="462"/>
      <c r="FY50" s="462">
        <v>3</v>
      </c>
      <c r="FZ50" s="462">
        <v>9</v>
      </c>
      <c r="GA50" s="462"/>
      <c r="GB50" s="462">
        <v>2</v>
      </c>
      <c r="GC50" s="462"/>
      <c r="GD50" s="462"/>
      <c r="GE50" s="462"/>
      <c r="GF50" s="462"/>
      <c r="GG50" s="462"/>
      <c r="GH50" s="462"/>
      <c r="GI50" s="462"/>
      <c r="GJ50" s="462"/>
      <c r="GK50" s="462"/>
      <c r="GL50" s="462"/>
      <c r="GM50" s="462"/>
      <c r="GN50" s="462"/>
      <c r="GO50" s="462"/>
      <c r="GP50" s="462"/>
      <c r="GQ50" s="462"/>
      <c r="GR50" s="462">
        <v>1</v>
      </c>
      <c r="GS50" s="1"/>
    </row>
    <row r="51" spans="1:201" ht="13">
      <c r="A51" s="1" t="s">
        <v>93</v>
      </c>
      <c r="B51" s="1" t="s">
        <v>39</v>
      </c>
      <c r="C51" s="462">
        <v>282</v>
      </c>
      <c r="D51" s="462"/>
      <c r="E51" s="462"/>
      <c r="F51" s="462"/>
      <c r="G51" s="462"/>
      <c r="H51" s="462"/>
      <c r="I51" s="462"/>
      <c r="J51" s="462"/>
      <c r="K51" s="462">
        <v>34</v>
      </c>
      <c r="L51" s="462"/>
      <c r="M51" s="462"/>
      <c r="N51" s="462">
        <v>28</v>
      </c>
      <c r="O51" s="462">
        <v>1</v>
      </c>
      <c r="P51" s="462">
        <v>2</v>
      </c>
      <c r="Q51" s="462"/>
      <c r="R51" s="462"/>
      <c r="S51" s="462"/>
      <c r="T51" s="462"/>
      <c r="U51" s="462"/>
      <c r="V51" s="462">
        <v>4</v>
      </c>
      <c r="W51" s="462">
        <v>3</v>
      </c>
      <c r="X51" s="462">
        <v>5</v>
      </c>
      <c r="Y51" s="462">
        <v>19</v>
      </c>
      <c r="Z51" s="462"/>
      <c r="AA51" s="462">
        <v>9</v>
      </c>
      <c r="AB51" s="462"/>
      <c r="AC51" s="462"/>
      <c r="AD51" s="462"/>
      <c r="AE51" s="462">
        <v>3</v>
      </c>
      <c r="AF51" s="462"/>
      <c r="AG51" s="462">
        <v>49</v>
      </c>
      <c r="AH51" s="462"/>
      <c r="AI51" s="462"/>
      <c r="AJ51" s="462">
        <v>103</v>
      </c>
      <c r="AK51" s="462"/>
      <c r="AL51" s="462">
        <v>4</v>
      </c>
      <c r="AM51" s="462"/>
      <c r="AN51" s="462"/>
      <c r="AO51" s="462"/>
      <c r="AP51" s="462"/>
      <c r="AQ51" s="462"/>
      <c r="AR51" s="462"/>
      <c r="AS51" s="462"/>
      <c r="AT51" s="462"/>
      <c r="AU51" s="462"/>
      <c r="AV51" s="462"/>
      <c r="AW51" s="462"/>
      <c r="AX51" s="462"/>
      <c r="AY51" s="462"/>
      <c r="AZ51" s="462"/>
      <c r="BA51" s="462"/>
      <c r="BB51" s="462"/>
      <c r="BC51" s="462"/>
      <c r="BD51" s="462"/>
      <c r="BE51" s="462"/>
      <c r="BF51" s="462"/>
      <c r="BG51" s="462"/>
      <c r="BH51" s="462"/>
      <c r="BI51" s="462"/>
      <c r="BJ51" s="462"/>
      <c r="BK51" s="462"/>
      <c r="BL51" s="462"/>
      <c r="BM51" s="462"/>
      <c r="BN51" s="462"/>
      <c r="BO51" s="462"/>
      <c r="BP51" s="462"/>
      <c r="BQ51" s="462"/>
      <c r="BR51" s="462"/>
      <c r="BS51" s="462"/>
      <c r="BT51" s="462"/>
      <c r="BU51" s="462"/>
      <c r="BV51" s="462"/>
      <c r="BW51" s="462">
        <v>3</v>
      </c>
      <c r="BX51" s="462"/>
      <c r="BY51" s="462"/>
      <c r="BZ51" s="462"/>
      <c r="CA51" s="462"/>
      <c r="CB51" s="462">
        <v>2</v>
      </c>
      <c r="CC51" s="462"/>
      <c r="CD51" s="462"/>
      <c r="CE51" s="462"/>
      <c r="CF51" s="462"/>
      <c r="CG51" s="462"/>
      <c r="CH51" s="462">
        <v>1</v>
      </c>
      <c r="CI51" s="462"/>
      <c r="CJ51" s="462"/>
      <c r="CK51" s="462"/>
      <c r="CL51" s="462"/>
      <c r="CM51" s="462"/>
      <c r="CN51" s="462"/>
      <c r="CO51" s="462"/>
      <c r="CP51" s="462">
        <v>3</v>
      </c>
      <c r="CQ51" s="462">
        <v>1</v>
      </c>
      <c r="CR51" s="462">
        <v>2</v>
      </c>
      <c r="CS51" s="462"/>
      <c r="CT51" s="462"/>
      <c r="CU51" s="462"/>
      <c r="CV51" s="462"/>
      <c r="CW51" s="462"/>
      <c r="CX51" s="462"/>
      <c r="CY51" s="462"/>
      <c r="CZ51" s="462"/>
      <c r="DA51" s="462"/>
      <c r="DB51" s="462"/>
      <c r="DC51" s="462"/>
      <c r="DD51" s="462"/>
      <c r="DE51" s="462"/>
      <c r="DF51" s="462"/>
      <c r="DG51" s="462"/>
      <c r="DH51" s="462"/>
      <c r="DI51" s="462"/>
      <c r="DJ51" s="462"/>
      <c r="DK51" s="462"/>
      <c r="DL51" s="462"/>
      <c r="DM51" s="462"/>
      <c r="DN51" s="462"/>
      <c r="DO51" s="462"/>
      <c r="DP51" s="462"/>
      <c r="DQ51" s="462"/>
      <c r="DR51" s="462"/>
      <c r="DS51" s="462"/>
      <c r="DT51" s="462"/>
      <c r="DU51" s="462"/>
      <c r="DV51" s="462"/>
      <c r="DW51" s="462"/>
      <c r="DX51" s="462"/>
      <c r="DY51" s="462"/>
      <c r="DZ51" s="462"/>
      <c r="EA51" s="462"/>
      <c r="EB51" s="462"/>
      <c r="EC51" s="462"/>
      <c r="ED51" s="462"/>
      <c r="EE51" s="462"/>
      <c r="EF51" s="462"/>
      <c r="EG51" s="462"/>
      <c r="EH51" s="462"/>
      <c r="EI51" s="462"/>
      <c r="EJ51" s="462"/>
      <c r="EK51" s="462"/>
      <c r="EL51" s="462"/>
      <c r="EM51" s="462"/>
      <c r="EN51" s="462"/>
      <c r="EO51" s="462"/>
      <c r="EP51" s="462">
        <v>1</v>
      </c>
      <c r="EQ51" s="462"/>
      <c r="ER51" s="462"/>
      <c r="ES51" s="462"/>
      <c r="ET51" s="462"/>
      <c r="EU51" s="462"/>
      <c r="EV51" s="462"/>
      <c r="EW51" s="462"/>
      <c r="EX51" s="462"/>
      <c r="EY51" s="462"/>
      <c r="EZ51" s="462"/>
      <c r="FA51" s="462"/>
      <c r="FB51" s="462"/>
      <c r="FC51" s="462"/>
      <c r="FD51" s="462"/>
      <c r="FE51" s="462"/>
      <c r="FF51" s="462"/>
      <c r="FG51" s="462"/>
      <c r="FH51" s="462"/>
      <c r="FI51" s="462"/>
      <c r="FJ51" s="462"/>
      <c r="FK51" s="462"/>
      <c r="FL51" s="462"/>
      <c r="FM51" s="462"/>
      <c r="FN51" s="462">
        <v>2</v>
      </c>
      <c r="FO51" s="462"/>
      <c r="FP51" s="462"/>
      <c r="FQ51" s="462">
        <v>1</v>
      </c>
      <c r="FR51" s="462"/>
      <c r="FS51" s="462"/>
      <c r="FT51" s="462"/>
      <c r="FU51" s="462"/>
      <c r="FV51" s="462"/>
      <c r="FW51" s="462"/>
      <c r="FX51" s="462"/>
      <c r="FY51" s="462"/>
      <c r="FZ51" s="462"/>
      <c r="GA51" s="462"/>
      <c r="GB51" s="462"/>
      <c r="GC51" s="462"/>
      <c r="GD51" s="462">
        <v>2</v>
      </c>
      <c r="GE51" s="462"/>
      <c r="GF51" s="462"/>
      <c r="GG51" s="462"/>
      <c r="GH51" s="462"/>
      <c r="GI51" s="462"/>
      <c r="GJ51" s="462"/>
      <c r="GK51" s="462"/>
      <c r="GL51" s="462"/>
      <c r="GM51" s="462"/>
      <c r="GN51" s="462"/>
      <c r="GO51" s="462"/>
      <c r="GP51" s="462"/>
      <c r="GQ51" s="462"/>
      <c r="GR51" s="462"/>
      <c r="GS51" s="1"/>
    </row>
    <row r="52" spans="1:201" ht="13">
      <c r="A52" s="1" t="s">
        <v>94</v>
      </c>
      <c r="B52" s="1" t="s">
        <v>40</v>
      </c>
      <c r="C52" s="462">
        <v>306</v>
      </c>
      <c r="D52" s="462"/>
      <c r="E52" s="462"/>
      <c r="F52" s="462"/>
      <c r="G52" s="462"/>
      <c r="H52" s="462"/>
      <c r="I52" s="462"/>
      <c r="J52" s="462"/>
      <c r="K52" s="462">
        <v>23</v>
      </c>
      <c r="L52" s="462"/>
      <c r="M52" s="462"/>
      <c r="N52" s="462">
        <v>9</v>
      </c>
      <c r="O52" s="462">
        <v>3</v>
      </c>
      <c r="P52" s="462"/>
      <c r="Q52" s="462"/>
      <c r="R52" s="462"/>
      <c r="S52" s="462"/>
      <c r="T52" s="462"/>
      <c r="U52" s="462"/>
      <c r="V52" s="462">
        <v>4</v>
      </c>
      <c r="W52" s="462">
        <v>26</v>
      </c>
      <c r="X52" s="462">
        <v>6</v>
      </c>
      <c r="Y52" s="462">
        <v>8</v>
      </c>
      <c r="Z52" s="462"/>
      <c r="AA52" s="462">
        <v>24</v>
      </c>
      <c r="AB52" s="462"/>
      <c r="AC52" s="462"/>
      <c r="AD52" s="462"/>
      <c r="AE52" s="462">
        <v>21</v>
      </c>
      <c r="AF52" s="462"/>
      <c r="AG52" s="462">
        <v>14</v>
      </c>
      <c r="AH52" s="462"/>
      <c r="AI52" s="462"/>
      <c r="AJ52" s="462">
        <v>116</v>
      </c>
      <c r="AK52" s="462"/>
      <c r="AL52" s="462">
        <v>41</v>
      </c>
      <c r="AM52" s="462"/>
      <c r="AN52" s="462">
        <v>1</v>
      </c>
      <c r="AO52" s="462"/>
      <c r="AP52" s="462"/>
      <c r="AQ52" s="462"/>
      <c r="AR52" s="462"/>
      <c r="AS52" s="462"/>
      <c r="AT52" s="462"/>
      <c r="AU52" s="462"/>
      <c r="AV52" s="462"/>
      <c r="AW52" s="462"/>
      <c r="AX52" s="462"/>
      <c r="AY52" s="462"/>
      <c r="AZ52" s="462"/>
      <c r="BA52" s="462">
        <v>1</v>
      </c>
      <c r="BB52" s="462"/>
      <c r="BC52" s="462">
        <v>1</v>
      </c>
      <c r="BD52" s="462"/>
      <c r="BE52" s="462"/>
      <c r="BF52" s="462"/>
      <c r="BG52" s="462"/>
      <c r="BH52" s="462"/>
      <c r="BI52" s="462"/>
      <c r="BJ52" s="462"/>
      <c r="BK52" s="462"/>
      <c r="BL52" s="462"/>
      <c r="BM52" s="462"/>
      <c r="BN52" s="462"/>
      <c r="BO52" s="462"/>
      <c r="BP52" s="462"/>
      <c r="BQ52" s="462"/>
      <c r="BR52" s="462"/>
      <c r="BS52" s="462"/>
      <c r="BT52" s="462"/>
      <c r="BU52" s="462"/>
      <c r="BV52" s="462"/>
      <c r="BW52" s="462"/>
      <c r="BX52" s="462"/>
      <c r="BY52" s="462"/>
      <c r="BZ52" s="462"/>
      <c r="CA52" s="462"/>
      <c r="CB52" s="462">
        <v>1</v>
      </c>
      <c r="CC52" s="462"/>
      <c r="CD52" s="462"/>
      <c r="CE52" s="462"/>
      <c r="CF52" s="462"/>
      <c r="CG52" s="462"/>
      <c r="CH52" s="462"/>
      <c r="CI52" s="462"/>
      <c r="CJ52" s="462"/>
      <c r="CK52" s="462"/>
      <c r="CL52" s="462"/>
      <c r="CM52" s="462"/>
      <c r="CN52" s="462"/>
      <c r="CO52" s="462"/>
      <c r="CP52" s="462"/>
      <c r="CQ52" s="462"/>
      <c r="CR52" s="462"/>
      <c r="CS52" s="462"/>
      <c r="CT52" s="462"/>
      <c r="CU52" s="462"/>
      <c r="CV52" s="462"/>
      <c r="CW52" s="462"/>
      <c r="CX52" s="462"/>
      <c r="CY52" s="462"/>
      <c r="CZ52" s="462"/>
      <c r="DA52" s="462"/>
      <c r="DB52" s="462"/>
      <c r="DC52" s="462"/>
      <c r="DD52" s="462"/>
      <c r="DE52" s="462"/>
      <c r="DF52" s="462"/>
      <c r="DG52" s="462"/>
      <c r="DH52" s="462"/>
      <c r="DI52" s="462"/>
      <c r="DJ52" s="462"/>
      <c r="DK52" s="462"/>
      <c r="DL52" s="462"/>
      <c r="DM52" s="462"/>
      <c r="DN52" s="462"/>
      <c r="DO52" s="462"/>
      <c r="DP52" s="462"/>
      <c r="DQ52" s="462"/>
      <c r="DR52" s="462"/>
      <c r="DS52" s="462"/>
      <c r="DT52" s="462"/>
      <c r="DU52" s="462"/>
      <c r="DV52" s="462"/>
      <c r="DW52" s="462"/>
      <c r="DX52" s="462"/>
      <c r="DY52" s="462"/>
      <c r="DZ52" s="462"/>
      <c r="EA52" s="462">
        <v>1</v>
      </c>
      <c r="EB52" s="462"/>
      <c r="EC52" s="462"/>
      <c r="ED52" s="462"/>
      <c r="EE52" s="462"/>
      <c r="EF52" s="462"/>
      <c r="EG52" s="462"/>
      <c r="EH52" s="462"/>
      <c r="EI52" s="462"/>
      <c r="EJ52" s="462"/>
      <c r="EK52" s="462"/>
      <c r="EL52" s="462"/>
      <c r="EM52" s="462"/>
      <c r="EN52" s="462"/>
      <c r="EO52" s="462"/>
      <c r="EP52" s="462"/>
      <c r="EQ52" s="462"/>
      <c r="ER52" s="462"/>
      <c r="ES52" s="462"/>
      <c r="ET52" s="462"/>
      <c r="EU52" s="462"/>
      <c r="EV52" s="462"/>
      <c r="EW52" s="462"/>
      <c r="EX52" s="462"/>
      <c r="EY52" s="462"/>
      <c r="EZ52" s="462"/>
      <c r="FA52" s="462"/>
      <c r="FB52" s="462"/>
      <c r="FC52" s="462"/>
      <c r="FD52" s="462"/>
      <c r="FE52" s="462"/>
      <c r="FF52" s="462"/>
      <c r="FG52" s="462"/>
      <c r="FH52" s="462"/>
      <c r="FI52" s="462"/>
      <c r="FJ52" s="462"/>
      <c r="FK52" s="462"/>
      <c r="FL52" s="462"/>
      <c r="FM52" s="462"/>
      <c r="FN52" s="462">
        <v>2</v>
      </c>
      <c r="FO52" s="462"/>
      <c r="FP52" s="462"/>
      <c r="FQ52" s="462"/>
      <c r="FR52" s="462"/>
      <c r="FS52" s="462"/>
      <c r="FT52" s="462"/>
      <c r="FU52" s="462"/>
      <c r="FV52" s="462"/>
      <c r="FW52" s="462"/>
      <c r="FX52" s="462"/>
      <c r="FY52" s="462"/>
      <c r="FZ52" s="462">
        <v>3</v>
      </c>
      <c r="GA52" s="462"/>
      <c r="GB52" s="462">
        <v>1</v>
      </c>
      <c r="GC52" s="462"/>
      <c r="GD52" s="462"/>
      <c r="GE52" s="462"/>
      <c r="GF52" s="462"/>
      <c r="GG52" s="462"/>
      <c r="GH52" s="462"/>
      <c r="GI52" s="462"/>
      <c r="GJ52" s="462"/>
      <c r="GK52" s="462"/>
      <c r="GL52" s="462"/>
      <c r="GM52" s="462"/>
      <c r="GN52" s="462"/>
      <c r="GO52" s="462"/>
      <c r="GP52" s="462"/>
      <c r="GQ52" s="462"/>
      <c r="GR52" s="462"/>
      <c r="GS52" s="1"/>
    </row>
    <row r="53" spans="1:201" ht="13">
      <c r="A53" s="1" t="s">
        <v>95</v>
      </c>
      <c r="B53" s="1" t="s">
        <v>41</v>
      </c>
      <c r="C53" s="462">
        <v>201</v>
      </c>
      <c r="D53" s="462"/>
      <c r="E53" s="462"/>
      <c r="F53" s="462"/>
      <c r="G53" s="462"/>
      <c r="H53" s="462"/>
      <c r="I53" s="462"/>
      <c r="J53" s="462"/>
      <c r="K53" s="462">
        <v>32</v>
      </c>
      <c r="L53" s="462"/>
      <c r="M53" s="462"/>
      <c r="N53" s="462">
        <v>4</v>
      </c>
      <c r="O53" s="462"/>
      <c r="P53" s="462">
        <v>11</v>
      </c>
      <c r="Q53" s="462"/>
      <c r="R53" s="462"/>
      <c r="S53" s="462"/>
      <c r="T53" s="462"/>
      <c r="U53" s="462"/>
      <c r="V53" s="462"/>
      <c r="W53" s="462">
        <v>6</v>
      </c>
      <c r="X53" s="462"/>
      <c r="Y53" s="462">
        <v>11</v>
      </c>
      <c r="Z53" s="462"/>
      <c r="AA53" s="462"/>
      <c r="AB53" s="462"/>
      <c r="AC53" s="462"/>
      <c r="AD53" s="462"/>
      <c r="AE53" s="462"/>
      <c r="AF53" s="462"/>
      <c r="AG53" s="462">
        <v>29</v>
      </c>
      <c r="AH53" s="462"/>
      <c r="AI53" s="462"/>
      <c r="AJ53" s="462">
        <v>86</v>
      </c>
      <c r="AK53" s="462"/>
      <c r="AL53" s="462">
        <v>12</v>
      </c>
      <c r="AM53" s="462"/>
      <c r="AN53" s="462"/>
      <c r="AO53" s="462"/>
      <c r="AP53" s="462"/>
      <c r="AQ53" s="462"/>
      <c r="AR53" s="462"/>
      <c r="AS53" s="462"/>
      <c r="AT53" s="462"/>
      <c r="AU53" s="462"/>
      <c r="AV53" s="462"/>
      <c r="AW53" s="462"/>
      <c r="AX53" s="462"/>
      <c r="AY53" s="462"/>
      <c r="AZ53" s="462"/>
      <c r="BA53" s="462">
        <v>1</v>
      </c>
      <c r="BB53" s="462"/>
      <c r="BC53" s="462"/>
      <c r="BD53" s="462">
        <v>2</v>
      </c>
      <c r="BE53" s="462"/>
      <c r="BF53" s="462"/>
      <c r="BG53" s="462"/>
      <c r="BH53" s="462"/>
      <c r="BI53" s="462"/>
      <c r="BJ53" s="462"/>
      <c r="BK53" s="462"/>
      <c r="BL53" s="462"/>
      <c r="BM53" s="462"/>
      <c r="BN53" s="462"/>
      <c r="BO53" s="462"/>
      <c r="BP53" s="462"/>
      <c r="BQ53" s="462"/>
      <c r="BR53" s="462"/>
      <c r="BS53" s="462"/>
      <c r="BT53" s="462"/>
      <c r="BU53" s="462"/>
      <c r="BV53" s="462"/>
      <c r="BW53" s="462"/>
      <c r="BX53" s="462"/>
      <c r="BY53" s="462"/>
      <c r="BZ53" s="462"/>
      <c r="CA53" s="462"/>
      <c r="CB53" s="462"/>
      <c r="CC53" s="462"/>
      <c r="CD53" s="462"/>
      <c r="CE53" s="462"/>
      <c r="CF53" s="462"/>
      <c r="CG53" s="462"/>
      <c r="CH53" s="462"/>
      <c r="CI53" s="462"/>
      <c r="CJ53" s="462"/>
      <c r="CK53" s="462"/>
      <c r="CL53" s="462"/>
      <c r="CM53" s="462"/>
      <c r="CN53" s="462"/>
      <c r="CO53" s="462"/>
      <c r="CP53" s="462"/>
      <c r="CQ53" s="462"/>
      <c r="CR53" s="462"/>
      <c r="CS53" s="462"/>
      <c r="CT53" s="462"/>
      <c r="CU53" s="462"/>
      <c r="CV53" s="462"/>
      <c r="CW53" s="462"/>
      <c r="CX53" s="462"/>
      <c r="CY53" s="462"/>
      <c r="CZ53" s="462"/>
      <c r="DA53" s="462"/>
      <c r="DB53" s="462"/>
      <c r="DC53" s="462"/>
      <c r="DD53" s="462"/>
      <c r="DE53" s="462"/>
      <c r="DF53" s="462"/>
      <c r="DG53" s="462"/>
      <c r="DH53" s="462"/>
      <c r="DI53" s="462"/>
      <c r="DJ53" s="462"/>
      <c r="DK53" s="462"/>
      <c r="DL53" s="462"/>
      <c r="DM53" s="462"/>
      <c r="DN53" s="462"/>
      <c r="DO53" s="462"/>
      <c r="DP53" s="462"/>
      <c r="DQ53" s="462"/>
      <c r="DR53" s="462"/>
      <c r="DS53" s="462"/>
      <c r="DT53" s="462"/>
      <c r="DU53" s="462"/>
      <c r="DV53" s="462"/>
      <c r="DW53" s="462"/>
      <c r="DX53" s="462"/>
      <c r="DY53" s="462"/>
      <c r="DZ53" s="462"/>
      <c r="EA53" s="462"/>
      <c r="EB53" s="462"/>
      <c r="EC53" s="462"/>
      <c r="ED53" s="462"/>
      <c r="EE53" s="462"/>
      <c r="EF53" s="462"/>
      <c r="EG53" s="462"/>
      <c r="EH53" s="462"/>
      <c r="EI53" s="462"/>
      <c r="EJ53" s="462"/>
      <c r="EK53" s="462"/>
      <c r="EL53" s="462"/>
      <c r="EM53" s="462"/>
      <c r="EN53" s="462"/>
      <c r="EO53" s="462"/>
      <c r="EP53" s="462"/>
      <c r="EQ53" s="462"/>
      <c r="ER53" s="462"/>
      <c r="ES53" s="462"/>
      <c r="ET53" s="462"/>
      <c r="EU53" s="462"/>
      <c r="EV53" s="462"/>
      <c r="EW53" s="462"/>
      <c r="EX53" s="462"/>
      <c r="EY53" s="462"/>
      <c r="EZ53" s="462"/>
      <c r="FA53" s="462"/>
      <c r="FB53" s="462"/>
      <c r="FC53" s="462"/>
      <c r="FD53" s="462"/>
      <c r="FE53" s="462"/>
      <c r="FF53" s="462"/>
      <c r="FG53" s="462"/>
      <c r="FH53" s="462"/>
      <c r="FI53" s="462"/>
      <c r="FJ53" s="462"/>
      <c r="FK53" s="462"/>
      <c r="FL53" s="462"/>
      <c r="FM53" s="462"/>
      <c r="FN53" s="462">
        <v>6</v>
      </c>
      <c r="FO53" s="462"/>
      <c r="FP53" s="462"/>
      <c r="FQ53" s="462"/>
      <c r="FR53" s="462"/>
      <c r="FS53" s="462"/>
      <c r="FT53" s="462"/>
      <c r="FU53" s="462"/>
      <c r="FV53" s="462"/>
      <c r="FW53" s="462"/>
      <c r="FX53" s="462"/>
      <c r="FY53" s="462"/>
      <c r="FZ53" s="462"/>
      <c r="GA53" s="462"/>
      <c r="GB53" s="462"/>
      <c r="GC53" s="462"/>
      <c r="GD53" s="462">
        <v>1</v>
      </c>
      <c r="GE53" s="462"/>
      <c r="GF53" s="462"/>
      <c r="GG53" s="462"/>
      <c r="GH53" s="462"/>
      <c r="GI53" s="462"/>
      <c r="GJ53" s="462"/>
      <c r="GK53" s="462"/>
      <c r="GL53" s="462"/>
      <c r="GM53" s="462"/>
      <c r="GN53" s="462"/>
      <c r="GO53" s="462"/>
      <c r="GP53" s="462"/>
      <c r="GQ53" s="462"/>
      <c r="GR53" s="462"/>
      <c r="GS53" s="1"/>
    </row>
    <row r="54" spans="1:201" ht="13">
      <c r="A54" s="1" t="s">
        <v>96</v>
      </c>
      <c r="B54" s="1" t="s">
        <v>42</v>
      </c>
      <c r="C54" s="462">
        <v>210</v>
      </c>
      <c r="D54" s="462"/>
      <c r="E54" s="462"/>
      <c r="F54" s="462"/>
      <c r="G54" s="462"/>
      <c r="H54" s="462"/>
      <c r="I54" s="462"/>
      <c r="J54" s="462"/>
      <c r="K54" s="462">
        <v>84</v>
      </c>
      <c r="L54" s="462"/>
      <c r="M54" s="462"/>
      <c r="N54" s="462">
        <v>8</v>
      </c>
      <c r="O54" s="462">
        <v>1</v>
      </c>
      <c r="P54" s="462">
        <v>16</v>
      </c>
      <c r="Q54" s="462"/>
      <c r="R54" s="462"/>
      <c r="S54" s="462"/>
      <c r="T54" s="462"/>
      <c r="U54" s="462"/>
      <c r="V54" s="462"/>
      <c r="W54" s="462"/>
      <c r="X54" s="462">
        <v>1</v>
      </c>
      <c r="Y54" s="462">
        <v>21</v>
      </c>
      <c r="Z54" s="462"/>
      <c r="AA54" s="462">
        <v>7</v>
      </c>
      <c r="AB54" s="462"/>
      <c r="AC54" s="462"/>
      <c r="AD54" s="462"/>
      <c r="AE54" s="462"/>
      <c r="AF54" s="462"/>
      <c r="AG54" s="462">
        <v>1</v>
      </c>
      <c r="AH54" s="462"/>
      <c r="AI54" s="462"/>
      <c r="AJ54" s="462">
        <v>34</v>
      </c>
      <c r="AK54" s="462"/>
      <c r="AL54" s="462">
        <v>25</v>
      </c>
      <c r="AM54" s="462"/>
      <c r="AN54" s="462">
        <v>2</v>
      </c>
      <c r="AO54" s="462"/>
      <c r="AP54" s="462"/>
      <c r="AQ54" s="462"/>
      <c r="AR54" s="462"/>
      <c r="AS54" s="462"/>
      <c r="AT54" s="462"/>
      <c r="AU54" s="462"/>
      <c r="AV54" s="462"/>
      <c r="AW54" s="462"/>
      <c r="AX54" s="462"/>
      <c r="AY54" s="462"/>
      <c r="AZ54" s="462"/>
      <c r="BA54" s="462">
        <v>1</v>
      </c>
      <c r="BB54" s="462"/>
      <c r="BC54" s="462">
        <v>1</v>
      </c>
      <c r="BD54" s="462"/>
      <c r="BE54" s="462"/>
      <c r="BF54" s="462"/>
      <c r="BG54" s="462"/>
      <c r="BH54" s="462"/>
      <c r="BI54" s="462"/>
      <c r="BJ54" s="462"/>
      <c r="BK54" s="462"/>
      <c r="BL54" s="462"/>
      <c r="BM54" s="462">
        <v>1</v>
      </c>
      <c r="BN54" s="462"/>
      <c r="BO54" s="462"/>
      <c r="BP54" s="462"/>
      <c r="BQ54" s="462"/>
      <c r="BR54" s="462"/>
      <c r="BS54" s="462"/>
      <c r="BT54" s="462"/>
      <c r="BU54" s="462"/>
      <c r="BV54" s="462"/>
      <c r="BW54" s="462">
        <v>1</v>
      </c>
      <c r="BX54" s="462"/>
      <c r="BY54" s="462"/>
      <c r="BZ54" s="462"/>
      <c r="CA54" s="462"/>
      <c r="CB54" s="462"/>
      <c r="CC54" s="462"/>
      <c r="CD54" s="462"/>
      <c r="CE54" s="462"/>
      <c r="CF54" s="462"/>
      <c r="CG54" s="462"/>
      <c r="CH54" s="462"/>
      <c r="CI54" s="462"/>
      <c r="CJ54" s="462"/>
      <c r="CK54" s="462"/>
      <c r="CL54" s="462"/>
      <c r="CM54" s="462"/>
      <c r="CN54" s="462"/>
      <c r="CO54" s="462"/>
      <c r="CP54" s="462"/>
      <c r="CQ54" s="462"/>
      <c r="CR54" s="462"/>
      <c r="CS54" s="462"/>
      <c r="CT54" s="462"/>
      <c r="CU54" s="462"/>
      <c r="CV54" s="462"/>
      <c r="CW54" s="462"/>
      <c r="CX54" s="462"/>
      <c r="CY54" s="462"/>
      <c r="CZ54" s="462"/>
      <c r="DA54" s="462"/>
      <c r="DB54" s="462"/>
      <c r="DC54" s="462"/>
      <c r="DD54" s="462"/>
      <c r="DE54" s="462"/>
      <c r="DF54" s="462"/>
      <c r="DG54" s="462"/>
      <c r="DH54" s="462"/>
      <c r="DI54" s="462"/>
      <c r="DJ54" s="462"/>
      <c r="DK54" s="462"/>
      <c r="DL54" s="462"/>
      <c r="DM54" s="462"/>
      <c r="DN54" s="462"/>
      <c r="DO54" s="462"/>
      <c r="DP54" s="462"/>
      <c r="DQ54" s="462"/>
      <c r="DR54" s="462"/>
      <c r="DS54" s="462"/>
      <c r="DT54" s="462"/>
      <c r="DU54" s="462"/>
      <c r="DV54" s="462"/>
      <c r="DW54" s="462"/>
      <c r="DX54" s="462"/>
      <c r="DY54" s="462"/>
      <c r="DZ54" s="462"/>
      <c r="EA54" s="462"/>
      <c r="EB54" s="462"/>
      <c r="EC54" s="462"/>
      <c r="ED54" s="462"/>
      <c r="EE54" s="462"/>
      <c r="EF54" s="462"/>
      <c r="EG54" s="462"/>
      <c r="EH54" s="462"/>
      <c r="EI54" s="462"/>
      <c r="EJ54" s="462"/>
      <c r="EK54" s="462"/>
      <c r="EL54" s="462"/>
      <c r="EM54" s="462"/>
      <c r="EN54" s="462"/>
      <c r="EO54" s="462"/>
      <c r="EP54" s="462"/>
      <c r="EQ54" s="462"/>
      <c r="ER54" s="462"/>
      <c r="ES54" s="462"/>
      <c r="ET54" s="462"/>
      <c r="EU54" s="462"/>
      <c r="EV54" s="462"/>
      <c r="EW54" s="462"/>
      <c r="EX54" s="462"/>
      <c r="EY54" s="462"/>
      <c r="EZ54" s="462"/>
      <c r="FA54" s="462"/>
      <c r="FB54" s="462"/>
      <c r="FC54" s="462"/>
      <c r="FD54" s="462"/>
      <c r="FE54" s="462"/>
      <c r="FF54" s="462"/>
      <c r="FG54" s="462"/>
      <c r="FH54" s="462"/>
      <c r="FI54" s="462"/>
      <c r="FJ54" s="462"/>
      <c r="FK54" s="462"/>
      <c r="FL54" s="462"/>
      <c r="FM54" s="462"/>
      <c r="FN54" s="462">
        <v>5</v>
      </c>
      <c r="FO54" s="462"/>
      <c r="FP54" s="462"/>
      <c r="FQ54" s="462"/>
      <c r="FR54" s="462"/>
      <c r="FS54" s="462"/>
      <c r="FT54" s="462"/>
      <c r="FU54" s="462"/>
      <c r="FV54" s="462"/>
      <c r="FW54" s="462"/>
      <c r="FX54" s="462"/>
      <c r="FY54" s="462"/>
      <c r="FZ54" s="462"/>
      <c r="GA54" s="462"/>
      <c r="GB54" s="462"/>
      <c r="GC54" s="462"/>
      <c r="GD54" s="462"/>
      <c r="GE54" s="462"/>
      <c r="GF54" s="462"/>
      <c r="GG54" s="462"/>
      <c r="GH54" s="462"/>
      <c r="GI54" s="462"/>
      <c r="GJ54" s="462"/>
      <c r="GK54" s="462">
        <v>1</v>
      </c>
      <c r="GL54" s="462"/>
      <c r="GM54" s="462"/>
      <c r="GN54" s="462"/>
      <c r="GO54" s="462"/>
      <c r="GP54" s="462"/>
      <c r="GQ54" s="462"/>
      <c r="GR54" s="462"/>
      <c r="GS54" s="1"/>
    </row>
    <row r="55" spans="1:201" ht="13">
      <c r="C55" s="305">
        <f>SUM(C6:C54)</f>
        <v>148569</v>
      </c>
      <c r="D55" s="305">
        <f t="shared" ref="D55:BO55" si="8">SUM(D6:D54)</f>
        <v>122</v>
      </c>
      <c r="E55" s="305">
        <f t="shared" si="8"/>
        <v>0</v>
      </c>
      <c r="F55" s="305">
        <f t="shared" si="8"/>
        <v>10</v>
      </c>
      <c r="G55" s="305">
        <f t="shared" si="8"/>
        <v>34</v>
      </c>
      <c r="H55" s="305">
        <f t="shared" si="8"/>
        <v>6</v>
      </c>
      <c r="I55" s="305">
        <f t="shared" si="8"/>
        <v>104</v>
      </c>
      <c r="J55" s="305">
        <f t="shared" si="8"/>
        <v>1778</v>
      </c>
      <c r="K55" s="305">
        <f t="shared" si="8"/>
        <v>6287</v>
      </c>
      <c r="L55" s="305">
        <f t="shared" si="8"/>
        <v>1</v>
      </c>
      <c r="M55" s="305">
        <f t="shared" si="8"/>
        <v>0</v>
      </c>
      <c r="N55" s="305">
        <f t="shared" si="8"/>
        <v>34040</v>
      </c>
      <c r="O55" s="305">
        <f t="shared" si="8"/>
        <v>2138</v>
      </c>
      <c r="P55" s="305">
        <f t="shared" si="8"/>
        <v>870</v>
      </c>
      <c r="Q55" s="305">
        <f t="shared" si="8"/>
        <v>3</v>
      </c>
      <c r="R55" s="305">
        <f t="shared" si="8"/>
        <v>1</v>
      </c>
      <c r="S55" s="305">
        <f t="shared" si="8"/>
        <v>5</v>
      </c>
      <c r="T55" s="305">
        <f t="shared" si="8"/>
        <v>307</v>
      </c>
      <c r="U55" s="305">
        <f t="shared" si="8"/>
        <v>141</v>
      </c>
      <c r="V55" s="305">
        <f t="shared" si="8"/>
        <v>1315</v>
      </c>
      <c r="W55" s="305">
        <f t="shared" si="8"/>
        <v>1486</v>
      </c>
      <c r="X55" s="305">
        <f t="shared" si="8"/>
        <v>2280</v>
      </c>
      <c r="Y55" s="305">
        <f t="shared" si="8"/>
        <v>24972</v>
      </c>
      <c r="Z55" s="305">
        <f t="shared" si="8"/>
        <v>109</v>
      </c>
      <c r="AA55" s="305">
        <f t="shared" si="8"/>
        <v>10439</v>
      </c>
      <c r="AB55" s="305">
        <f t="shared" si="8"/>
        <v>1</v>
      </c>
      <c r="AC55" s="305">
        <f t="shared" si="8"/>
        <v>649</v>
      </c>
      <c r="AD55" s="305">
        <f t="shared" si="8"/>
        <v>9</v>
      </c>
      <c r="AE55" s="305">
        <f t="shared" si="8"/>
        <v>1979</v>
      </c>
      <c r="AF55" s="305">
        <f t="shared" si="8"/>
        <v>1</v>
      </c>
      <c r="AG55" s="305">
        <f t="shared" si="8"/>
        <v>6977</v>
      </c>
      <c r="AH55" s="305">
        <f t="shared" si="8"/>
        <v>19</v>
      </c>
      <c r="AI55" s="305">
        <f t="shared" si="8"/>
        <v>2</v>
      </c>
      <c r="AJ55" s="305">
        <f t="shared" si="8"/>
        <v>32933</v>
      </c>
      <c r="AK55" s="305">
        <f t="shared" si="8"/>
        <v>293</v>
      </c>
      <c r="AL55" s="305">
        <f t="shared" si="8"/>
        <v>6348</v>
      </c>
      <c r="AM55" s="305">
        <f t="shared" si="8"/>
        <v>2</v>
      </c>
      <c r="AN55" s="305">
        <f t="shared" si="8"/>
        <v>403</v>
      </c>
      <c r="AO55" s="305">
        <f t="shared" si="8"/>
        <v>18</v>
      </c>
      <c r="AP55" s="305">
        <f t="shared" si="8"/>
        <v>167</v>
      </c>
      <c r="AQ55" s="305">
        <f t="shared" si="8"/>
        <v>49</v>
      </c>
      <c r="AR55" s="305">
        <f t="shared" si="8"/>
        <v>2</v>
      </c>
      <c r="AS55" s="305">
        <f t="shared" si="8"/>
        <v>63</v>
      </c>
      <c r="AT55" s="305">
        <f t="shared" si="8"/>
        <v>1</v>
      </c>
      <c r="AU55" s="305">
        <f t="shared" si="8"/>
        <v>2</v>
      </c>
      <c r="AV55" s="305">
        <f t="shared" si="8"/>
        <v>5</v>
      </c>
      <c r="AW55" s="305">
        <f t="shared" si="8"/>
        <v>0</v>
      </c>
      <c r="AX55" s="305">
        <f t="shared" si="8"/>
        <v>238</v>
      </c>
      <c r="AY55" s="305">
        <f t="shared" si="8"/>
        <v>210</v>
      </c>
      <c r="AZ55" s="305">
        <f t="shared" si="8"/>
        <v>124</v>
      </c>
      <c r="BA55" s="305">
        <f t="shared" si="8"/>
        <v>757</v>
      </c>
      <c r="BB55" s="305">
        <f t="shared" si="8"/>
        <v>6</v>
      </c>
      <c r="BC55" s="305">
        <f t="shared" si="8"/>
        <v>34</v>
      </c>
      <c r="BD55" s="305">
        <f t="shared" si="8"/>
        <v>73</v>
      </c>
      <c r="BE55" s="305">
        <f t="shared" si="8"/>
        <v>28</v>
      </c>
      <c r="BF55" s="305">
        <f t="shared" si="8"/>
        <v>1</v>
      </c>
      <c r="BG55" s="305">
        <f t="shared" si="8"/>
        <v>17</v>
      </c>
      <c r="BH55" s="305">
        <f t="shared" si="8"/>
        <v>38</v>
      </c>
      <c r="BI55" s="305">
        <f t="shared" si="8"/>
        <v>0</v>
      </c>
      <c r="BJ55" s="305">
        <f t="shared" si="8"/>
        <v>0</v>
      </c>
      <c r="BK55" s="305">
        <f t="shared" si="8"/>
        <v>0</v>
      </c>
      <c r="BL55" s="305">
        <f t="shared" si="8"/>
        <v>12</v>
      </c>
      <c r="BM55" s="305">
        <f t="shared" si="8"/>
        <v>71</v>
      </c>
      <c r="BN55" s="305">
        <f t="shared" si="8"/>
        <v>48</v>
      </c>
      <c r="BO55" s="305">
        <f t="shared" si="8"/>
        <v>157</v>
      </c>
      <c r="BP55" s="305">
        <f t="shared" ref="BP55:EA55" si="9">SUM(BP6:BP54)</f>
        <v>17</v>
      </c>
      <c r="BQ55" s="305">
        <f t="shared" si="9"/>
        <v>2</v>
      </c>
      <c r="BR55" s="305">
        <f t="shared" si="9"/>
        <v>15</v>
      </c>
      <c r="BS55" s="305">
        <f t="shared" si="9"/>
        <v>0</v>
      </c>
      <c r="BT55" s="305">
        <f t="shared" si="9"/>
        <v>27</v>
      </c>
      <c r="BU55" s="305">
        <f t="shared" si="9"/>
        <v>27</v>
      </c>
      <c r="BV55" s="305">
        <f t="shared" si="9"/>
        <v>35</v>
      </c>
      <c r="BW55" s="305">
        <f t="shared" si="9"/>
        <v>355</v>
      </c>
      <c r="BX55" s="305">
        <f t="shared" si="9"/>
        <v>0</v>
      </c>
      <c r="BY55" s="305">
        <f t="shared" si="9"/>
        <v>53</v>
      </c>
      <c r="BZ55" s="305">
        <f t="shared" si="9"/>
        <v>23</v>
      </c>
      <c r="CA55" s="305">
        <f t="shared" si="9"/>
        <v>38</v>
      </c>
      <c r="CB55" s="305">
        <f t="shared" si="9"/>
        <v>509</v>
      </c>
      <c r="CC55" s="305">
        <f t="shared" si="9"/>
        <v>29</v>
      </c>
      <c r="CD55" s="305">
        <f t="shared" si="9"/>
        <v>20</v>
      </c>
      <c r="CE55" s="305">
        <f t="shared" si="9"/>
        <v>62</v>
      </c>
      <c r="CF55" s="305">
        <f t="shared" si="9"/>
        <v>69</v>
      </c>
      <c r="CG55" s="305">
        <f t="shared" si="9"/>
        <v>2</v>
      </c>
      <c r="CH55" s="305">
        <f t="shared" si="9"/>
        <v>29</v>
      </c>
      <c r="CI55" s="305">
        <f t="shared" si="9"/>
        <v>2</v>
      </c>
      <c r="CJ55" s="305">
        <f t="shared" si="9"/>
        <v>0</v>
      </c>
      <c r="CK55" s="305">
        <f t="shared" si="9"/>
        <v>5</v>
      </c>
      <c r="CL55" s="305">
        <f t="shared" si="9"/>
        <v>0</v>
      </c>
      <c r="CM55" s="305">
        <f t="shared" si="9"/>
        <v>8</v>
      </c>
      <c r="CN55" s="305">
        <f t="shared" si="9"/>
        <v>14</v>
      </c>
      <c r="CO55" s="305">
        <f t="shared" si="9"/>
        <v>0</v>
      </c>
      <c r="CP55" s="305">
        <f t="shared" si="9"/>
        <v>66</v>
      </c>
      <c r="CQ55" s="305">
        <f t="shared" si="9"/>
        <v>2</v>
      </c>
      <c r="CR55" s="305">
        <f t="shared" si="9"/>
        <v>344</v>
      </c>
      <c r="CS55" s="305">
        <f t="shared" si="9"/>
        <v>24</v>
      </c>
      <c r="CT55" s="305">
        <f t="shared" si="9"/>
        <v>1</v>
      </c>
      <c r="CU55" s="305">
        <f t="shared" si="9"/>
        <v>32</v>
      </c>
      <c r="CV55" s="305">
        <f t="shared" si="9"/>
        <v>111</v>
      </c>
      <c r="CW55" s="305">
        <f t="shared" si="9"/>
        <v>0</v>
      </c>
      <c r="CX55" s="305">
        <f t="shared" si="9"/>
        <v>8</v>
      </c>
      <c r="CY55" s="305">
        <f t="shared" si="9"/>
        <v>0</v>
      </c>
      <c r="CZ55" s="305">
        <f t="shared" si="9"/>
        <v>56</v>
      </c>
      <c r="DA55" s="305">
        <f t="shared" si="9"/>
        <v>1</v>
      </c>
      <c r="DB55" s="305">
        <f t="shared" si="9"/>
        <v>0</v>
      </c>
      <c r="DC55" s="305">
        <f t="shared" si="9"/>
        <v>40</v>
      </c>
      <c r="DD55" s="305">
        <f t="shared" si="9"/>
        <v>2</v>
      </c>
      <c r="DE55" s="305">
        <f t="shared" si="9"/>
        <v>14</v>
      </c>
      <c r="DF55" s="305">
        <f t="shared" si="9"/>
        <v>0</v>
      </c>
      <c r="DG55" s="305">
        <f t="shared" si="9"/>
        <v>24</v>
      </c>
      <c r="DH55" s="305">
        <f t="shared" si="9"/>
        <v>9</v>
      </c>
      <c r="DI55" s="305">
        <f t="shared" si="9"/>
        <v>0</v>
      </c>
      <c r="DJ55" s="305">
        <f t="shared" si="9"/>
        <v>1</v>
      </c>
      <c r="DK55" s="305">
        <f t="shared" si="9"/>
        <v>23</v>
      </c>
      <c r="DL55" s="305">
        <f t="shared" si="9"/>
        <v>0</v>
      </c>
      <c r="DM55" s="305">
        <f t="shared" si="9"/>
        <v>14</v>
      </c>
      <c r="DN55" s="305">
        <f t="shared" si="9"/>
        <v>1</v>
      </c>
      <c r="DO55" s="305">
        <f t="shared" si="9"/>
        <v>1</v>
      </c>
      <c r="DP55" s="305">
        <f t="shared" si="9"/>
        <v>11</v>
      </c>
      <c r="DQ55" s="305">
        <f t="shared" si="9"/>
        <v>6</v>
      </c>
      <c r="DR55" s="305">
        <f t="shared" si="9"/>
        <v>1</v>
      </c>
      <c r="DS55" s="305">
        <f t="shared" si="9"/>
        <v>6</v>
      </c>
      <c r="DT55" s="305">
        <f t="shared" si="9"/>
        <v>18</v>
      </c>
      <c r="DU55" s="305">
        <f t="shared" si="9"/>
        <v>0</v>
      </c>
      <c r="DV55" s="305">
        <f t="shared" si="9"/>
        <v>33</v>
      </c>
      <c r="DW55" s="305">
        <f t="shared" si="9"/>
        <v>0</v>
      </c>
      <c r="DX55" s="305">
        <f t="shared" si="9"/>
        <v>0</v>
      </c>
      <c r="DY55" s="305">
        <f t="shared" si="9"/>
        <v>41</v>
      </c>
      <c r="DZ55" s="305">
        <f t="shared" si="9"/>
        <v>4</v>
      </c>
      <c r="EA55" s="305">
        <f t="shared" si="9"/>
        <v>151</v>
      </c>
      <c r="EB55" s="305">
        <f t="shared" ref="EB55:GM55" si="10">SUM(EB6:EB54)</f>
        <v>2</v>
      </c>
      <c r="EC55" s="305">
        <f t="shared" si="10"/>
        <v>2</v>
      </c>
      <c r="ED55" s="305">
        <f t="shared" si="10"/>
        <v>6</v>
      </c>
      <c r="EE55" s="305">
        <f t="shared" si="10"/>
        <v>3</v>
      </c>
      <c r="EF55" s="305">
        <f t="shared" si="10"/>
        <v>9</v>
      </c>
      <c r="EG55" s="305">
        <f t="shared" si="10"/>
        <v>2</v>
      </c>
      <c r="EH55" s="305">
        <f t="shared" si="10"/>
        <v>6</v>
      </c>
      <c r="EI55" s="305">
        <f t="shared" si="10"/>
        <v>13</v>
      </c>
      <c r="EJ55" s="305">
        <f t="shared" si="10"/>
        <v>1</v>
      </c>
      <c r="EK55" s="305">
        <f t="shared" si="10"/>
        <v>78</v>
      </c>
      <c r="EL55" s="305">
        <f t="shared" si="10"/>
        <v>0</v>
      </c>
      <c r="EM55" s="305">
        <f t="shared" si="10"/>
        <v>5</v>
      </c>
      <c r="EN55" s="305">
        <f t="shared" si="10"/>
        <v>1</v>
      </c>
      <c r="EO55" s="305">
        <f t="shared" si="10"/>
        <v>4</v>
      </c>
      <c r="EP55" s="305">
        <f t="shared" si="10"/>
        <v>37</v>
      </c>
      <c r="EQ55" s="305">
        <f t="shared" si="10"/>
        <v>11</v>
      </c>
      <c r="ER55" s="305">
        <f t="shared" si="10"/>
        <v>0</v>
      </c>
      <c r="ES55" s="305">
        <f t="shared" si="10"/>
        <v>5</v>
      </c>
      <c r="ET55" s="305">
        <f t="shared" si="10"/>
        <v>0</v>
      </c>
      <c r="EU55" s="305">
        <f t="shared" si="10"/>
        <v>0</v>
      </c>
      <c r="EV55" s="305">
        <f t="shared" si="10"/>
        <v>11</v>
      </c>
      <c r="EW55" s="305">
        <f t="shared" si="10"/>
        <v>574</v>
      </c>
      <c r="EX55" s="305">
        <f t="shared" si="10"/>
        <v>11</v>
      </c>
      <c r="EY55" s="305">
        <f t="shared" si="10"/>
        <v>10</v>
      </c>
      <c r="EZ55" s="305">
        <f t="shared" si="10"/>
        <v>0</v>
      </c>
      <c r="FA55" s="305">
        <f t="shared" si="10"/>
        <v>5</v>
      </c>
      <c r="FB55" s="305">
        <f t="shared" si="10"/>
        <v>47</v>
      </c>
      <c r="FC55" s="305">
        <f t="shared" si="10"/>
        <v>4</v>
      </c>
      <c r="FD55" s="305">
        <f t="shared" si="10"/>
        <v>0</v>
      </c>
      <c r="FE55" s="305">
        <f t="shared" si="10"/>
        <v>1</v>
      </c>
      <c r="FF55" s="305">
        <f t="shared" si="10"/>
        <v>7</v>
      </c>
      <c r="FG55" s="305">
        <f t="shared" si="10"/>
        <v>49</v>
      </c>
      <c r="FH55" s="305">
        <f t="shared" si="10"/>
        <v>22</v>
      </c>
      <c r="FI55" s="305">
        <f t="shared" si="10"/>
        <v>4</v>
      </c>
      <c r="FJ55" s="305">
        <f t="shared" si="10"/>
        <v>1</v>
      </c>
      <c r="FK55" s="305">
        <f t="shared" si="10"/>
        <v>5</v>
      </c>
      <c r="FL55" s="305">
        <f t="shared" si="10"/>
        <v>0</v>
      </c>
      <c r="FM55" s="305">
        <f t="shared" si="10"/>
        <v>3</v>
      </c>
      <c r="FN55" s="305">
        <f t="shared" si="10"/>
        <v>2665</v>
      </c>
      <c r="FO55" s="305">
        <f t="shared" si="10"/>
        <v>0</v>
      </c>
      <c r="FP55" s="305">
        <f t="shared" si="10"/>
        <v>2</v>
      </c>
      <c r="FQ55" s="305">
        <f t="shared" si="10"/>
        <v>114</v>
      </c>
      <c r="FR55" s="305">
        <f t="shared" si="10"/>
        <v>55</v>
      </c>
      <c r="FS55" s="305">
        <f t="shared" si="10"/>
        <v>0</v>
      </c>
      <c r="FT55" s="305">
        <f t="shared" si="10"/>
        <v>17</v>
      </c>
      <c r="FU55" s="305">
        <f t="shared" si="10"/>
        <v>0</v>
      </c>
      <c r="FV55" s="305">
        <f t="shared" si="10"/>
        <v>55</v>
      </c>
      <c r="FW55" s="305">
        <f t="shared" si="10"/>
        <v>0</v>
      </c>
      <c r="FX55" s="305">
        <f t="shared" si="10"/>
        <v>25</v>
      </c>
      <c r="FY55" s="305">
        <f t="shared" si="10"/>
        <v>46</v>
      </c>
      <c r="FZ55" s="305">
        <f t="shared" si="10"/>
        <v>2387</v>
      </c>
      <c r="GA55" s="305">
        <f t="shared" si="10"/>
        <v>16</v>
      </c>
      <c r="GB55" s="305">
        <f t="shared" si="10"/>
        <v>835</v>
      </c>
      <c r="GC55" s="305">
        <f t="shared" si="10"/>
        <v>100</v>
      </c>
      <c r="GD55" s="305">
        <f t="shared" si="10"/>
        <v>501</v>
      </c>
      <c r="GE55" s="305">
        <f t="shared" si="10"/>
        <v>1</v>
      </c>
      <c r="GF55" s="305">
        <f t="shared" si="10"/>
        <v>0</v>
      </c>
      <c r="GG55" s="305">
        <f t="shared" si="10"/>
        <v>0</v>
      </c>
      <c r="GH55" s="305">
        <f t="shared" si="10"/>
        <v>0</v>
      </c>
      <c r="GI55" s="305">
        <f t="shared" si="10"/>
        <v>6</v>
      </c>
      <c r="GJ55" s="305">
        <f t="shared" si="10"/>
        <v>0</v>
      </c>
      <c r="GK55" s="305">
        <f t="shared" si="10"/>
        <v>174</v>
      </c>
      <c r="GL55" s="305">
        <f t="shared" si="10"/>
        <v>2</v>
      </c>
      <c r="GM55" s="305">
        <f t="shared" si="10"/>
        <v>1</v>
      </c>
      <c r="GN55" s="305">
        <f t="shared" ref="GN55:GR55" si="11">SUM(GN6:GN54)</f>
        <v>2</v>
      </c>
      <c r="GO55" s="305">
        <f t="shared" si="11"/>
        <v>10</v>
      </c>
      <c r="GP55" s="305">
        <f t="shared" si="11"/>
        <v>0</v>
      </c>
      <c r="GQ55" s="305">
        <f t="shared" si="11"/>
        <v>0</v>
      </c>
      <c r="GR55" s="305">
        <f t="shared" si="11"/>
        <v>45</v>
      </c>
      <c r="GS55" s="1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D50C-4A99-4E8A-9119-824860EFD3EC}">
  <sheetPr>
    <tabColor theme="8" tint="0.79998168889431442"/>
  </sheetPr>
  <dimension ref="A1:L7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26" sqref="J26"/>
    </sheetView>
  </sheetViews>
  <sheetFormatPr defaultColWidth="8" defaultRowHeight="12.5"/>
  <cols>
    <col min="1" max="1" width="12.83203125" style="65" customWidth="1"/>
    <col min="2" max="12" width="9.33203125" style="65" customWidth="1"/>
    <col min="13" max="256" width="8" style="65"/>
    <col min="257" max="257" width="12.83203125" style="65" customWidth="1"/>
    <col min="258" max="268" width="9.33203125" style="65" customWidth="1"/>
    <col min="269" max="512" width="8" style="65"/>
    <col min="513" max="513" width="12.83203125" style="65" customWidth="1"/>
    <col min="514" max="524" width="9.33203125" style="65" customWidth="1"/>
    <col min="525" max="768" width="8" style="65"/>
    <col min="769" max="769" width="12.83203125" style="65" customWidth="1"/>
    <col min="770" max="780" width="9.33203125" style="65" customWidth="1"/>
    <col min="781" max="1024" width="8" style="65"/>
    <col min="1025" max="1025" width="12.83203125" style="65" customWidth="1"/>
    <col min="1026" max="1036" width="9.33203125" style="65" customWidth="1"/>
    <col min="1037" max="1280" width="8" style="65"/>
    <col min="1281" max="1281" width="12.83203125" style="65" customWidth="1"/>
    <col min="1282" max="1292" width="9.33203125" style="65" customWidth="1"/>
    <col min="1293" max="1536" width="8" style="65"/>
    <col min="1537" max="1537" width="12.83203125" style="65" customWidth="1"/>
    <col min="1538" max="1548" width="9.33203125" style="65" customWidth="1"/>
    <col min="1549" max="1792" width="8" style="65"/>
    <col min="1793" max="1793" width="12.83203125" style="65" customWidth="1"/>
    <col min="1794" max="1804" width="9.33203125" style="65" customWidth="1"/>
    <col min="1805" max="2048" width="8" style="65"/>
    <col min="2049" max="2049" width="12.83203125" style="65" customWidth="1"/>
    <col min="2050" max="2060" width="9.33203125" style="65" customWidth="1"/>
    <col min="2061" max="2304" width="8" style="65"/>
    <col min="2305" max="2305" width="12.83203125" style="65" customWidth="1"/>
    <col min="2306" max="2316" width="9.33203125" style="65" customWidth="1"/>
    <col min="2317" max="2560" width="8" style="65"/>
    <col min="2561" max="2561" width="12.83203125" style="65" customWidth="1"/>
    <col min="2562" max="2572" width="9.33203125" style="65" customWidth="1"/>
    <col min="2573" max="2816" width="8" style="65"/>
    <col min="2817" max="2817" width="12.83203125" style="65" customWidth="1"/>
    <col min="2818" max="2828" width="9.33203125" style="65" customWidth="1"/>
    <col min="2829" max="3072" width="8" style="65"/>
    <col min="3073" max="3073" width="12.83203125" style="65" customWidth="1"/>
    <col min="3074" max="3084" width="9.33203125" style="65" customWidth="1"/>
    <col min="3085" max="3328" width="8" style="65"/>
    <col min="3329" max="3329" width="12.83203125" style="65" customWidth="1"/>
    <col min="3330" max="3340" width="9.33203125" style="65" customWidth="1"/>
    <col min="3341" max="3584" width="8" style="65"/>
    <col min="3585" max="3585" width="12.83203125" style="65" customWidth="1"/>
    <col min="3586" max="3596" width="9.33203125" style="65" customWidth="1"/>
    <col min="3597" max="3840" width="8" style="65"/>
    <col min="3841" max="3841" width="12.83203125" style="65" customWidth="1"/>
    <col min="3842" max="3852" width="9.33203125" style="65" customWidth="1"/>
    <col min="3853" max="4096" width="8" style="65"/>
    <col min="4097" max="4097" width="12.83203125" style="65" customWidth="1"/>
    <col min="4098" max="4108" width="9.33203125" style="65" customWidth="1"/>
    <col min="4109" max="4352" width="8" style="65"/>
    <col min="4353" max="4353" width="12.83203125" style="65" customWidth="1"/>
    <col min="4354" max="4364" width="9.33203125" style="65" customWidth="1"/>
    <col min="4365" max="4608" width="8" style="65"/>
    <col min="4609" max="4609" width="12.83203125" style="65" customWidth="1"/>
    <col min="4610" max="4620" width="9.33203125" style="65" customWidth="1"/>
    <col min="4621" max="4864" width="8" style="65"/>
    <col min="4865" max="4865" width="12.83203125" style="65" customWidth="1"/>
    <col min="4866" max="4876" width="9.33203125" style="65" customWidth="1"/>
    <col min="4877" max="5120" width="8" style="65"/>
    <col min="5121" max="5121" width="12.83203125" style="65" customWidth="1"/>
    <col min="5122" max="5132" width="9.33203125" style="65" customWidth="1"/>
    <col min="5133" max="5376" width="8" style="65"/>
    <col min="5377" max="5377" width="12.83203125" style="65" customWidth="1"/>
    <col min="5378" max="5388" width="9.33203125" style="65" customWidth="1"/>
    <col min="5389" max="5632" width="8" style="65"/>
    <col min="5633" max="5633" width="12.83203125" style="65" customWidth="1"/>
    <col min="5634" max="5644" width="9.33203125" style="65" customWidth="1"/>
    <col min="5645" max="5888" width="8" style="65"/>
    <col min="5889" max="5889" width="12.83203125" style="65" customWidth="1"/>
    <col min="5890" max="5900" width="9.33203125" style="65" customWidth="1"/>
    <col min="5901" max="6144" width="8" style="65"/>
    <col min="6145" max="6145" width="12.83203125" style="65" customWidth="1"/>
    <col min="6146" max="6156" width="9.33203125" style="65" customWidth="1"/>
    <col min="6157" max="6400" width="8" style="65"/>
    <col min="6401" max="6401" width="12.83203125" style="65" customWidth="1"/>
    <col min="6402" max="6412" width="9.33203125" style="65" customWidth="1"/>
    <col min="6413" max="6656" width="8" style="65"/>
    <col min="6657" max="6657" width="12.83203125" style="65" customWidth="1"/>
    <col min="6658" max="6668" width="9.33203125" style="65" customWidth="1"/>
    <col min="6669" max="6912" width="8" style="65"/>
    <col min="6913" max="6913" width="12.83203125" style="65" customWidth="1"/>
    <col min="6914" max="6924" width="9.33203125" style="65" customWidth="1"/>
    <col min="6925" max="7168" width="8" style="65"/>
    <col min="7169" max="7169" width="12.83203125" style="65" customWidth="1"/>
    <col min="7170" max="7180" width="9.33203125" style="65" customWidth="1"/>
    <col min="7181" max="7424" width="8" style="65"/>
    <col min="7425" max="7425" width="12.83203125" style="65" customWidth="1"/>
    <col min="7426" max="7436" width="9.33203125" style="65" customWidth="1"/>
    <col min="7437" max="7680" width="8" style="65"/>
    <col min="7681" max="7681" width="12.83203125" style="65" customWidth="1"/>
    <col min="7682" max="7692" width="9.33203125" style="65" customWidth="1"/>
    <col min="7693" max="7936" width="8" style="65"/>
    <col min="7937" max="7937" width="12.83203125" style="65" customWidth="1"/>
    <col min="7938" max="7948" width="9.33203125" style="65" customWidth="1"/>
    <col min="7949" max="8192" width="8" style="65"/>
    <col min="8193" max="8193" width="12.83203125" style="65" customWidth="1"/>
    <col min="8194" max="8204" width="9.33203125" style="65" customWidth="1"/>
    <col min="8205" max="8448" width="8" style="65"/>
    <col min="8449" max="8449" width="12.83203125" style="65" customWidth="1"/>
    <col min="8450" max="8460" width="9.33203125" style="65" customWidth="1"/>
    <col min="8461" max="8704" width="8" style="65"/>
    <col min="8705" max="8705" width="12.83203125" style="65" customWidth="1"/>
    <col min="8706" max="8716" width="9.33203125" style="65" customWidth="1"/>
    <col min="8717" max="8960" width="8" style="65"/>
    <col min="8961" max="8961" width="12.83203125" style="65" customWidth="1"/>
    <col min="8962" max="8972" width="9.33203125" style="65" customWidth="1"/>
    <col min="8973" max="9216" width="8" style="65"/>
    <col min="9217" max="9217" width="12.83203125" style="65" customWidth="1"/>
    <col min="9218" max="9228" width="9.33203125" style="65" customWidth="1"/>
    <col min="9229" max="9472" width="8" style="65"/>
    <col min="9473" max="9473" width="12.83203125" style="65" customWidth="1"/>
    <col min="9474" max="9484" width="9.33203125" style="65" customWidth="1"/>
    <col min="9485" max="9728" width="8" style="65"/>
    <col min="9729" max="9729" width="12.83203125" style="65" customWidth="1"/>
    <col min="9730" max="9740" width="9.33203125" style="65" customWidth="1"/>
    <col min="9741" max="9984" width="8" style="65"/>
    <col min="9985" max="9985" width="12.83203125" style="65" customWidth="1"/>
    <col min="9986" max="9996" width="9.33203125" style="65" customWidth="1"/>
    <col min="9997" max="10240" width="8" style="65"/>
    <col min="10241" max="10241" width="12.83203125" style="65" customWidth="1"/>
    <col min="10242" max="10252" width="9.33203125" style="65" customWidth="1"/>
    <col min="10253" max="10496" width="8" style="65"/>
    <col min="10497" max="10497" width="12.83203125" style="65" customWidth="1"/>
    <col min="10498" max="10508" width="9.33203125" style="65" customWidth="1"/>
    <col min="10509" max="10752" width="8" style="65"/>
    <col min="10753" max="10753" width="12.83203125" style="65" customWidth="1"/>
    <col min="10754" max="10764" width="9.33203125" style="65" customWidth="1"/>
    <col min="10765" max="11008" width="8" style="65"/>
    <col min="11009" max="11009" width="12.83203125" style="65" customWidth="1"/>
    <col min="11010" max="11020" width="9.33203125" style="65" customWidth="1"/>
    <col min="11021" max="11264" width="8" style="65"/>
    <col min="11265" max="11265" width="12.83203125" style="65" customWidth="1"/>
    <col min="11266" max="11276" width="9.33203125" style="65" customWidth="1"/>
    <col min="11277" max="11520" width="8" style="65"/>
    <col min="11521" max="11521" width="12.83203125" style="65" customWidth="1"/>
    <col min="11522" max="11532" width="9.33203125" style="65" customWidth="1"/>
    <col min="11533" max="11776" width="8" style="65"/>
    <col min="11777" max="11777" width="12.83203125" style="65" customWidth="1"/>
    <col min="11778" max="11788" width="9.33203125" style="65" customWidth="1"/>
    <col min="11789" max="12032" width="8" style="65"/>
    <col min="12033" max="12033" width="12.83203125" style="65" customWidth="1"/>
    <col min="12034" max="12044" width="9.33203125" style="65" customWidth="1"/>
    <col min="12045" max="12288" width="8" style="65"/>
    <col min="12289" max="12289" width="12.83203125" style="65" customWidth="1"/>
    <col min="12290" max="12300" width="9.33203125" style="65" customWidth="1"/>
    <col min="12301" max="12544" width="8" style="65"/>
    <col min="12545" max="12545" width="12.83203125" style="65" customWidth="1"/>
    <col min="12546" max="12556" width="9.33203125" style="65" customWidth="1"/>
    <col min="12557" max="12800" width="8" style="65"/>
    <col min="12801" max="12801" width="12.83203125" style="65" customWidth="1"/>
    <col min="12802" max="12812" width="9.33203125" style="65" customWidth="1"/>
    <col min="12813" max="13056" width="8" style="65"/>
    <col min="13057" max="13057" width="12.83203125" style="65" customWidth="1"/>
    <col min="13058" max="13068" width="9.33203125" style="65" customWidth="1"/>
    <col min="13069" max="13312" width="8" style="65"/>
    <col min="13313" max="13313" width="12.83203125" style="65" customWidth="1"/>
    <col min="13314" max="13324" width="9.33203125" style="65" customWidth="1"/>
    <col min="13325" max="13568" width="8" style="65"/>
    <col min="13569" max="13569" width="12.83203125" style="65" customWidth="1"/>
    <col min="13570" max="13580" width="9.33203125" style="65" customWidth="1"/>
    <col min="13581" max="13824" width="8" style="65"/>
    <col min="13825" max="13825" width="12.83203125" style="65" customWidth="1"/>
    <col min="13826" max="13836" width="9.33203125" style="65" customWidth="1"/>
    <col min="13837" max="14080" width="8" style="65"/>
    <col min="14081" max="14081" width="12.83203125" style="65" customWidth="1"/>
    <col min="14082" max="14092" width="9.33203125" style="65" customWidth="1"/>
    <col min="14093" max="14336" width="8" style="65"/>
    <col min="14337" max="14337" width="12.83203125" style="65" customWidth="1"/>
    <col min="14338" max="14348" width="9.33203125" style="65" customWidth="1"/>
    <col min="14349" max="14592" width="8" style="65"/>
    <col min="14593" max="14593" width="12.83203125" style="65" customWidth="1"/>
    <col min="14594" max="14604" width="9.33203125" style="65" customWidth="1"/>
    <col min="14605" max="14848" width="8" style="65"/>
    <col min="14849" max="14849" width="12.83203125" style="65" customWidth="1"/>
    <col min="14850" max="14860" width="9.33203125" style="65" customWidth="1"/>
    <col min="14861" max="15104" width="8" style="65"/>
    <col min="15105" max="15105" width="12.83203125" style="65" customWidth="1"/>
    <col min="15106" max="15116" width="9.33203125" style="65" customWidth="1"/>
    <col min="15117" max="15360" width="8" style="65"/>
    <col min="15361" max="15361" width="12.83203125" style="65" customWidth="1"/>
    <col min="15362" max="15372" width="9.33203125" style="65" customWidth="1"/>
    <col min="15373" max="15616" width="8" style="65"/>
    <col min="15617" max="15617" width="12.83203125" style="65" customWidth="1"/>
    <col min="15618" max="15628" width="9.33203125" style="65" customWidth="1"/>
    <col min="15629" max="15872" width="8" style="65"/>
    <col min="15873" max="15873" width="12.83203125" style="65" customWidth="1"/>
    <col min="15874" max="15884" width="9.33203125" style="65" customWidth="1"/>
    <col min="15885" max="16128" width="8" style="65"/>
    <col min="16129" max="16129" width="12.83203125" style="65" customWidth="1"/>
    <col min="16130" max="16140" width="9.33203125" style="65" customWidth="1"/>
    <col min="16141" max="16384" width="8" style="65"/>
  </cols>
  <sheetData>
    <row r="1" spans="1:12">
      <c r="A1" s="65" t="s">
        <v>794</v>
      </c>
    </row>
    <row r="2" spans="1:12" ht="13" thickBo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7" t="s">
        <v>154</v>
      </c>
    </row>
    <row r="3" spans="1:12">
      <c r="A3" s="316" t="s">
        <v>155</v>
      </c>
      <c r="B3" s="317" t="s">
        <v>44</v>
      </c>
      <c r="C3" s="318" t="s">
        <v>0</v>
      </c>
      <c r="D3" s="318" t="s">
        <v>156</v>
      </c>
      <c r="E3" s="318" t="s">
        <v>157</v>
      </c>
      <c r="F3" s="318" t="s">
        <v>158</v>
      </c>
      <c r="G3" s="318" t="s">
        <v>1</v>
      </c>
      <c r="H3" s="318" t="s">
        <v>159</v>
      </c>
      <c r="I3" s="318" t="s">
        <v>160</v>
      </c>
      <c r="J3" s="318" t="s">
        <v>161</v>
      </c>
      <c r="K3" s="318" t="s">
        <v>162</v>
      </c>
      <c r="L3" s="319" t="s">
        <v>163</v>
      </c>
    </row>
    <row r="4" spans="1:12" hidden="1">
      <c r="A4" s="68" t="s">
        <v>164</v>
      </c>
      <c r="B4" s="69">
        <v>94719</v>
      </c>
      <c r="C4" s="69">
        <v>11607</v>
      </c>
      <c r="D4" s="69">
        <v>363</v>
      </c>
      <c r="E4" s="69">
        <v>1028</v>
      </c>
      <c r="F4" s="69">
        <v>70971</v>
      </c>
      <c r="G4" s="69">
        <v>1139</v>
      </c>
      <c r="H4" s="69">
        <v>739</v>
      </c>
      <c r="I4" s="69">
        <v>2291</v>
      </c>
      <c r="J4" s="69">
        <v>1241</v>
      </c>
      <c r="K4" s="65">
        <v>133</v>
      </c>
      <c r="L4" s="70">
        <v>5207</v>
      </c>
    </row>
    <row r="5" spans="1:12" hidden="1">
      <c r="A5" s="68" t="s">
        <v>165</v>
      </c>
      <c r="B5" s="69">
        <v>97579</v>
      </c>
      <c r="C5" s="69">
        <v>12711</v>
      </c>
      <c r="D5" s="69">
        <v>345</v>
      </c>
      <c r="E5" s="69">
        <v>1048</v>
      </c>
      <c r="F5" s="69">
        <v>70791</v>
      </c>
      <c r="G5" s="69">
        <v>1265</v>
      </c>
      <c r="H5" s="69">
        <v>785</v>
      </c>
      <c r="I5" s="69">
        <v>2387</v>
      </c>
      <c r="J5" s="69">
        <v>1359</v>
      </c>
      <c r="K5" s="65">
        <v>138</v>
      </c>
      <c r="L5" s="70">
        <v>6750</v>
      </c>
    </row>
    <row r="6" spans="1:12" hidden="1">
      <c r="A6" s="68" t="s">
        <v>166</v>
      </c>
      <c r="B6" s="69">
        <v>99176</v>
      </c>
      <c r="C6" s="69">
        <v>13378</v>
      </c>
      <c r="D6" s="69">
        <v>373</v>
      </c>
      <c r="E6" s="69">
        <v>1096</v>
      </c>
      <c r="F6" s="69">
        <v>70495</v>
      </c>
      <c r="G6" s="69">
        <v>1367</v>
      </c>
      <c r="H6" s="69">
        <v>783</v>
      </c>
      <c r="I6" s="69">
        <v>2357</v>
      </c>
      <c r="J6" s="69">
        <v>1569</v>
      </c>
      <c r="K6" s="65">
        <v>127</v>
      </c>
      <c r="L6" s="70">
        <v>7631</v>
      </c>
    </row>
    <row r="7" spans="1:12" hidden="1">
      <c r="A7" s="68" t="s">
        <v>167</v>
      </c>
      <c r="B7" s="69">
        <v>99886</v>
      </c>
      <c r="C7" s="69">
        <v>13608</v>
      </c>
      <c r="D7" s="69">
        <v>367</v>
      </c>
      <c r="E7" s="69">
        <v>1063</v>
      </c>
      <c r="F7" s="69">
        <v>70163</v>
      </c>
      <c r="G7" s="69">
        <v>1596</v>
      </c>
      <c r="H7" s="69">
        <v>762</v>
      </c>
      <c r="I7" s="69">
        <v>2288</v>
      </c>
      <c r="J7" s="69">
        <v>1728</v>
      </c>
      <c r="K7" s="65">
        <v>129</v>
      </c>
      <c r="L7" s="70">
        <v>8182</v>
      </c>
    </row>
    <row r="8" spans="1:12">
      <c r="A8" s="68" t="s">
        <v>168</v>
      </c>
      <c r="B8" s="71">
        <v>97542</v>
      </c>
      <c r="C8" s="71">
        <v>12958</v>
      </c>
      <c r="D8" s="71">
        <v>323</v>
      </c>
      <c r="E8" s="71">
        <v>1056</v>
      </c>
      <c r="F8" s="71">
        <v>68632</v>
      </c>
      <c r="G8" s="71">
        <v>1592</v>
      </c>
      <c r="H8" s="71">
        <v>668</v>
      </c>
      <c r="I8" s="71">
        <v>2095</v>
      </c>
      <c r="J8" s="71">
        <v>1793</v>
      </c>
      <c r="K8" s="71">
        <v>117</v>
      </c>
      <c r="L8" s="71">
        <v>8308</v>
      </c>
    </row>
    <row r="9" spans="1:12">
      <c r="A9" s="68"/>
      <c r="B9" s="71" t="s">
        <v>471</v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1:12">
      <c r="A10" s="68" t="s">
        <v>4</v>
      </c>
      <c r="B10" s="71">
        <v>41981</v>
      </c>
      <c r="C10" s="71">
        <v>8838</v>
      </c>
      <c r="D10" s="71">
        <v>219</v>
      </c>
      <c r="E10" s="71">
        <v>947</v>
      </c>
      <c r="F10" s="71">
        <v>26770</v>
      </c>
      <c r="G10" s="71">
        <v>394</v>
      </c>
      <c r="H10" s="71">
        <v>408</v>
      </c>
      <c r="I10" s="71">
        <v>1217</v>
      </c>
      <c r="J10" s="71">
        <v>734</v>
      </c>
      <c r="K10" s="71">
        <v>69</v>
      </c>
      <c r="L10" s="71">
        <v>2385</v>
      </c>
    </row>
    <row r="11" spans="1:12">
      <c r="A11" s="68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>
      <c r="A12" s="68" t="s">
        <v>169</v>
      </c>
      <c r="B12" s="71">
        <v>31617</v>
      </c>
      <c r="C12" s="71">
        <v>2322</v>
      </c>
      <c r="D12" s="71">
        <v>92</v>
      </c>
      <c r="E12" s="71">
        <v>63</v>
      </c>
      <c r="F12" s="71">
        <v>25542</v>
      </c>
      <c r="G12" s="71">
        <v>441</v>
      </c>
      <c r="H12" s="71">
        <v>175</v>
      </c>
      <c r="I12" s="71">
        <v>580</v>
      </c>
      <c r="J12" s="71">
        <v>211</v>
      </c>
      <c r="K12" s="71">
        <v>31</v>
      </c>
      <c r="L12" s="71">
        <v>2160</v>
      </c>
    </row>
    <row r="13" spans="1:12">
      <c r="A13" s="68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2">
      <c r="A14" s="68" t="s">
        <v>6</v>
      </c>
      <c r="B14" s="71">
        <v>13766</v>
      </c>
      <c r="C14" s="71">
        <v>799</v>
      </c>
      <c r="D14" s="71">
        <v>2</v>
      </c>
      <c r="E14" s="71">
        <v>8</v>
      </c>
      <c r="F14" s="71">
        <v>11752</v>
      </c>
      <c r="G14" s="71">
        <v>141</v>
      </c>
      <c r="H14" s="71">
        <v>23</v>
      </c>
      <c r="I14" s="71">
        <v>69</v>
      </c>
      <c r="J14" s="71">
        <v>178</v>
      </c>
      <c r="K14" s="71">
        <v>15</v>
      </c>
      <c r="L14" s="71">
        <v>779</v>
      </c>
    </row>
    <row r="15" spans="1:12">
      <c r="A15" s="68" t="s">
        <v>8</v>
      </c>
      <c r="B15" s="71">
        <v>6495</v>
      </c>
      <c r="C15" s="71">
        <v>659</v>
      </c>
      <c r="D15" s="71">
        <v>42</v>
      </c>
      <c r="E15" s="71">
        <v>13</v>
      </c>
      <c r="F15" s="71">
        <v>5014</v>
      </c>
      <c r="G15" s="71">
        <v>66</v>
      </c>
      <c r="H15" s="71">
        <v>75</v>
      </c>
      <c r="I15" s="71">
        <v>238</v>
      </c>
      <c r="J15" s="71">
        <v>3</v>
      </c>
      <c r="K15" s="71">
        <v>7</v>
      </c>
      <c r="L15" s="71">
        <v>378</v>
      </c>
    </row>
    <row r="16" spans="1:12">
      <c r="A16" s="68" t="s">
        <v>10</v>
      </c>
      <c r="B16" s="71">
        <v>1587</v>
      </c>
      <c r="C16" s="71">
        <v>230</v>
      </c>
      <c r="D16" s="71">
        <v>36</v>
      </c>
      <c r="E16" s="71">
        <v>31</v>
      </c>
      <c r="F16" s="71">
        <v>693</v>
      </c>
      <c r="G16" s="71">
        <v>162</v>
      </c>
      <c r="H16" s="71">
        <v>38</v>
      </c>
      <c r="I16" s="71">
        <v>144</v>
      </c>
      <c r="J16" s="71">
        <v>20</v>
      </c>
      <c r="K16" s="71">
        <v>3</v>
      </c>
      <c r="L16" s="71">
        <v>230</v>
      </c>
    </row>
    <row r="17" spans="1:12">
      <c r="A17" s="68" t="s">
        <v>11</v>
      </c>
      <c r="B17" s="71">
        <v>3607</v>
      </c>
      <c r="C17" s="71">
        <v>296</v>
      </c>
      <c r="D17" s="71">
        <v>2</v>
      </c>
      <c r="E17" s="71">
        <v>0</v>
      </c>
      <c r="F17" s="71">
        <v>3004</v>
      </c>
      <c r="G17" s="71">
        <v>29</v>
      </c>
      <c r="H17" s="71">
        <v>6</v>
      </c>
      <c r="I17" s="71">
        <v>28</v>
      </c>
      <c r="J17" s="71">
        <v>6</v>
      </c>
      <c r="K17" s="71">
        <v>1</v>
      </c>
      <c r="L17" s="71">
        <v>235</v>
      </c>
    </row>
    <row r="18" spans="1:12">
      <c r="A18" s="68" t="s">
        <v>17</v>
      </c>
      <c r="B18" s="71">
        <v>3446</v>
      </c>
      <c r="C18" s="71">
        <v>227</v>
      </c>
      <c r="D18" s="71">
        <v>5</v>
      </c>
      <c r="E18" s="71">
        <v>8</v>
      </c>
      <c r="F18" s="71">
        <v>2923</v>
      </c>
      <c r="G18" s="71">
        <v>26</v>
      </c>
      <c r="H18" s="71">
        <v>16</v>
      </c>
      <c r="I18" s="71">
        <v>63</v>
      </c>
      <c r="J18" s="71">
        <v>1</v>
      </c>
      <c r="K18" s="71">
        <v>4</v>
      </c>
      <c r="L18" s="71">
        <v>173</v>
      </c>
    </row>
    <row r="19" spans="1:12">
      <c r="A19" s="68" t="s">
        <v>20</v>
      </c>
      <c r="B19" s="71">
        <v>1667</v>
      </c>
      <c r="C19" s="71">
        <v>73</v>
      </c>
      <c r="D19" s="71">
        <v>2</v>
      </c>
      <c r="E19" s="71">
        <v>1</v>
      </c>
      <c r="F19" s="71">
        <v>1322</v>
      </c>
      <c r="G19" s="71">
        <v>11</v>
      </c>
      <c r="H19" s="71">
        <v>11</v>
      </c>
      <c r="I19" s="71">
        <v>20</v>
      </c>
      <c r="J19" s="71">
        <v>2</v>
      </c>
      <c r="K19" s="71">
        <v>0</v>
      </c>
      <c r="L19" s="71">
        <v>225</v>
      </c>
    </row>
    <row r="20" spans="1:12">
      <c r="A20" s="68" t="s">
        <v>22</v>
      </c>
      <c r="B20" s="71">
        <v>941</v>
      </c>
      <c r="C20" s="71">
        <v>33</v>
      </c>
      <c r="D20" s="71">
        <v>3</v>
      </c>
      <c r="E20" s="71">
        <v>2</v>
      </c>
      <c r="F20" s="71">
        <v>753</v>
      </c>
      <c r="G20" s="71">
        <v>2</v>
      </c>
      <c r="H20" s="71">
        <v>5</v>
      </c>
      <c r="I20" s="71">
        <v>16</v>
      </c>
      <c r="J20" s="71">
        <v>1</v>
      </c>
      <c r="K20" s="71">
        <v>0</v>
      </c>
      <c r="L20" s="71">
        <v>126</v>
      </c>
    </row>
    <row r="21" spans="1:12">
      <c r="A21" s="95" t="s">
        <v>170</v>
      </c>
      <c r="B21" s="96">
        <v>108</v>
      </c>
      <c r="C21" s="96">
        <v>5</v>
      </c>
      <c r="D21" s="96">
        <v>0</v>
      </c>
      <c r="E21" s="96">
        <v>0</v>
      </c>
      <c r="F21" s="96">
        <v>81</v>
      </c>
      <c r="G21" s="96">
        <v>4</v>
      </c>
      <c r="H21" s="96">
        <v>1</v>
      </c>
      <c r="I21" s="96">
        <v>2</v>
      </c>
      <c r="J21" s="96">
        <v>0</v>
      </c>
      <c r="K21" s="96">
        <v>1</v>
      </c>
      <c r="L21" s="96">
        <v>14</v>
      </c>
    </row>
    <row r="22" spans="1:12">
      <c r="A22" s="68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1:12">
      <c r="A23" s="68" t="s">
        <v>130</v>
      </c>
      <c r="B23" s="71">
        <v>9755</v>
      </c>
      <c r="C23" s="71">
        <v>905</v>
      </c>
      <c r="D23" s="71">
        <v>5</v>
      </c>
      <c r="E23" s="71">
        <v>42</v>
      </c>
      <c r="F23" s="71">
        <v>6297</v>
      </c>
      <c r="G23" s="71">
        <v>349</v>
      </c>
      <c r="H23" s="71">
        <v>33</v>
      </c>
      <c r="I23" s="71">
        <v>125</v>
      </c>
      <c r="J23" s="71">
        <v>173</v>
      </c>
      <c r="K23" s="71">
        <v>15</v>
      </c>
      <c r="L23" s="71">
        <v>1811</v>
      </c>
    </row>
    <row r="24" spans="1:12">
      <c r="A24" s="68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</row>
    <row r="25" spans="1:12">
      <c r="A25" s="68" t="s">
        <v>7</v>
      </c>
      <c r="B25" s="71">
        <v>3177</v>
      </c>
      <c r="C25" s="71">
        <v>499</v>
      </c>
      <c r="D25" s="71">
        <v>1</v>
      </c>
      <c r="E25" s="71">
        <v>13</v>
      </c>
      <c r="F25" s="71">
        <v>1899</v>
      </c>
      <c r="G25" s="71">
        <v>149</v>
      </c>
      <c r="H25" s="71">
        <v>11</v>
      </c>
      <c r="I25" s="71">
        <v>35</v>
      </c>
      <c r="J25" s="71">
        <v>27</v>
      </c>
      <c r="K25" s="71">
        <v>7</v>
      </c>
      <c r="L25" s="71">
        <v>536</v>
      </c>
    </row>
    <row r="26" spans="1:12">
      <c r="A26" s="68" t="s">
        <v>14</v>
      </c>
      <c r="B26" s="71">
        <v>2070</v>
      </c>
      <c r="C26" s="71">
        <v>143</v>
      </c>
      <c r="D26" s="71">
        <v>1</v>
      </c>
      <c r="E26" s="71">
        <v>22</v>
      </c>
      <c r="F26" s="71">
        <v>1485</v>
      </c>
      <c r="G26" s="71">
        <v>88</v>
      </c>
      <c r="H26" s="71">
        <v>5</v>
      </c>
      <c r="I26" s="71">
        <v>32</v>
      </c>
      <c r="J26" s="71">
        <v>27</v>
      </c>
      <c r="K26" s="71">
        <v>4</v>
      </c>
      <c r="L26" s="71">
        <v>263</v>
      </c>
    </row>
    <row r="27" spans="1:12">
      <c r="A27" s="68" t="s">
        <v>16</v>
      </c>
      <c r="B27" s="71">
        <v>510</v>
      </c>
      <c r="C27" s="71">
        <v>12</v>
      </c>
      <c r="D27" s="71">
        <v>0</v>
      </c>
      <c r="E27" s="71">
        <v>1</v>
      </c>
      <c r="F27" s="71">
        <v>418</v>
      </c>
      <c r="G27" s="71">
        <v>12</v>
      </c>
      <c r="H27" s="71">
        <v>1</v>
      </c>
      <c r="I27" s="71">
        <v>7</v>
      </c>
      <c r="J27" s="71">
        <v>0</v>
      </c>
      <c r="K27" s="71">
        <v>0</v>
      </c>
      <c r="L27" s="71">
        <v>59</v>
      </c>
    </row>
    <row r="28" spans="1:12">
      <c r="A28" s="68" t="s">
        <v>18</v>
      </c>
      <c r="B28" s="71">
        <v>646</v>
      </c>
      <c r="C28" s="71">
        <v>45</v>
      </c>
      <c r="D28" s="71">
        <v>0</v>
      </c>
      <c r="E28" s="71">
        <v>0</v>
      </c>
      <c r="F28" s="71">
        <v>503</v>
      </c>
      <c r="G28" s="71">
        <v>28</v>
      </c>
      <c r="H28" s="71">
        <v>0</v>
      </c>
      <c r="I28" s="71">
        <v>13</v>
      </c>
      <c r="J28" s="71">
        <v>0</v>
      </c>
      <c r="K28" s="71">
        <v>1</v>
      </c>
      <c r="L28" s="71">
        <v>56</v>
      </c>
    </row>
    <row r="29" spans="1:12">
      <c r="A29" s="68" t="s">
        <v>19</v>
      </c>
      <c r="B29" s="71">
        <v>1292</v>
      </c>
      <c r="C29" s="71">
        <v>20</v>
      </c>
      <c r="D29" s="71">
        <v>3</v>
      </c>
      <c r="E29" s="71">
        <v>0</v>
      </c>
      <c r="F29" s="71">
        <v>1146</v>
      </c>
      <c r="G29" s="71">
        <v>20</v>
      </c>
      <c r="H29" s="71">
        <v>5</v>
      </c>
      <c r="I29" s="71">
        <v>8</v>
      </c>
      <c r="J29" s="71">
        <v>12</v>
      </c>
      <c r="K29" s="71">
        <v>0</v>
      </c>
      <c r="L29" s="71">
        <v>78</v>
      </c>
    </row>
    <row r="30" spans="1:12">
      <c r="A30" s="68" t="s">
        <v>21</v>
      </c>
      <c r="B30" s="71">
        <v>487</v>
      </c>
      <c r="C30" s="71">
        <v>26</v>
      </c>
      <c r="D30" s="71">
        <v>0</v>
      </c>
      <c r="E30" s="71">
        <v>0</v>
      </c>
      <c r="F30" s="71">
        <v>269</v>
      </c>
      <c r="G30" s="71">
        <v>5</v>
      </c>
      <c r="H30" s="71">
        <v>1</v>
      </c>
      <c r="I30" s="71">
        <v>4</v>
      </c>
      <c r="J30" s="71">
        <v>28</v>
      </c>
      <c r="K30" s="71">
        <v>1</v>
      </c>
      <c r="L30" s="71">
        <v>153</v>
      </c>
    </row>
    <row r="31" spans="1:12">
      <c r="A31" s="68" t="s">
        <v>23</v>
      </c>
      <c r="B31" s="71">
        <v>621</v>
      </c>
      <c r="C31" s="71">
        <v>72</v>
      </c>
      <c r="D31" s="71">
        <v>0</v>
      </c>
      <c r="E31" s="71">
        <v>4</v>
      </c>
      <c r="F31" s="71">
        <v>154</v>
      </c>
      <c r="G31" s="71">
        <v>18</v>
      </c>
      <c r="H31" s="71">
        <v>1</v>
      </c>
      <c r="I31" s="71">
        <v>5</v>
      </c>
      <c r="J31" s="71">
        <v>71</v>
      </c>
      <c r="K31" s="71">
        <v>0</v>
      </c>
      <c r="L31" s="71">
        <v>296</v>
      </c>
    </row>
    <row r="32" spans="1:12">
      <c r="A32" s="95" t="s">
        <v>171</v>
      </c>
      <c r="B32" s="96">
        <v>62</v>
      </c>
      <c r="C32" s="96">
        <v>1</v>
      </c>
      <c r="D32" s="96">
        <v>0</v>
      </c>
      <c r="E32" s="96">
        <v>0</v>
      </c>
      <c r="F32" s="96">
        <v>3</v>
      </c>
      <c r="G32" s="96">
        <v>0</v>
      </c>
      <c r="H32" s="96">
        <v>0</v>
      </c>
      <c r="I32" s="96">
        <v>3</v>
      </c>
      <c r="J32" s="96">
        <v>0</v>
      </c>
      <c r="K32" s="96">
        <v>0</v>
      </c>
      <c r="L32" s="96">
        <v>55</v>
      </c>
    </row>
    <row r="33" spans="1:12">
      <c r="A33" s="95" t="s">
        <v>172</v>
      </c>
      <c r="B33" s="96">
        <v>320</v>
      </c>
      <c r="C33" s="96">
        <v>43</v>
      </c>
      <c r="D33" s="96">
        <v>0</v>
      </c>
      <c r="E33" s="96">
        <v>0</v>
      </c>
      <c r="F33" s="96">
        <v>127</v>
      </c>
      <c r="G33" s="96">
        <v>5</v>
      </c>
      <c r="H33" s="96">
        <v>2</v>
      </c>
      <c r="I33" s="96">
        <v>11</v>
      </c>
      <c r="J33" s="96">
        <v>0</v>
      </c>
      <c r="K33" s="96">
        <v>0</v>
      </c>
      <c r="L33" s="96">
        <v>132</v>
      </c>
    </row>
    <row r="34" spans="1:12">
      <c r="A34" s="95" t="s">
        <v>173</v>
      </c>
      <c r="B34" s="96">
        <v>137</v>
      </c>
      <c r="C34" s="96">
        <v>20</v>
      </c>
      <c r="D34" s="96">
        <v>0</v>
      </c>
      <c r="E34" s="96">
        <v>0</v>
      </c>
      <c r="F34" s="96">
        <v>25</v>
      </c>
      <c r="G34" s="96">
        <v>6</v>
      </c>
      <c r="H34" s="96">
        <v>2</v>
      </c>
      <c r="I34" s="96">
        <v>1</v>
      </c>
      <c r="J34" s="96">
        <v>3</v>
      </c>
      <c r="K34" s="96">
        <v>1</v>
      </c>
      <c r="L34" s="96">
        <v>79</v>
      </c>
    </row>
    <row r="35" spans="1:12">
      <c r="A35" s="95" t="s">
        <v>174</v>
      </c>
      <c r="B35" s="96">
        <v>433</v>
      </c>
      <c r="C35" s="96">
        <v>24</v>
      </c>
      <c r="D35" s="96">
        <v>0</v>
      </c>
      <c r="E35" s="96">
        <v>2</v>
      </c>
      <c r="F35" s="96">
        <v>268</v>
      </c>
      <c r="G35" s="96">
        <v>18</v>
      </c>
      <c r="H35" s="96">
        <v>5</v>
      </c>
      <c r="I35" s="96">
        <v>6</v>
      </c>
      <c r="J35" s="96">
        <v>5</v>
      </c>
      <c r="K35" s="96">
        <v>1</v>
      </c>
      <c r="L35" s="96">
        <v>104</v>
      </c>
    </row>
    <row r="36" spans="1:12">
      <c r="A36" s="68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</row>
    <row r="37" spans="1:12">
      <c r="A37" s="68" t="s">
        <v>175</v>
      </c>
      <c r="B37" s="71">
        <v>12215</v>
      </c>
      <c r="C37" s="71">
        <v>686</v>
      </c>
      <c r="D37" s="71">
        <v>3</v>
      </c>
      <c r="E37" s="71">
        <v>4</v>
      </c>
      <c r="F37" s="71">
        <v>9231</v>
      </c>
      <c r="G37" s="71">
        <v>243</v>
      </c>
      <c r="H37" s="71">
        <v>32</v>
      </c>
      <c r="I37" s="71">
        <v>116</v>
      </c>
      <c r="J37" s="71">
        <v>669</v>
      </c>
      <c r="K37" s="71">
        <v>2</v>
      </c>
      <c r="L37" s="71">
        <v>1229</v>
      </c>
    </row>
    <row r="38" spans="1:12">
      <c r="A38" s="6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</row>
    <row r="39" spans="1:12">
      <c r="A39" s="68" t="s">
        <v>5</v>
      </c>
      <c r="B39" s="71">
        <v>10111</v>
      </c>
      <c r="C39" s="71">
        <v>554</v>
      </c>
      <c r="D39" s="71">
        <v>3</v>
      </c>
      <c r="E39" s="71">
        <v>4</v>
      </c>
      <c r="F39" s="71">
        <v>7974</v>
      </c>
      <c r="G39" s="71">
        <v>196</v>
      </c>
      <c r="H39" s="71">
        <v>19</v>
      </c>
      <c r="I39" s="71">
        <v>87</v>
      </c>
      <c r="J39" s="71">
        <v>585</v>
      </c>
      <c r="K39" s="71">
        <v>2</v>
      </c>
      <c r="L39" s="71">
        <v>687</v>
      </c>
    </row>
    <row r="40" spans="1:12">
      <c r="A40" s="68" t="s">
        <v>12</v>
      </c>
      <c r="B40" s="71">
        <v>430</v>
      </c>
      <c r="C40" s="71">
        <v>8</v>
      </c>
      <c r="D40" s="71">
        <v>0</v>
      </c>
      <c r="E40" s="71">
        <v>0</v>
      </c>
      <c r="F40" s="71">
        <v>401</v>
      </c>
      <c r="G40" s="71">
        <v>4</v>
      </c>
      <c r="H40" s="71">
        <v>0</v>
      </c>
      <c r="I40" s="71">
        <v>3</v>
      </c>
      <c r="J40" s="71">
        <v>0</v>
      </c>
      <c r="K40" s="71">
        <v>0</v>
      </c>
      <c r="L40" s="71">
        <v>14</v>
      </c>
    </row>
    <row r="41" spans="1:12">
      <c r="A41" s="68" t="s">
        <v>176</v>
      </c>
      <c r="B41" s="71">
        <v>157</v>
      </c>
      <c r="C41" s="71">
        <v>21</v>
      </c>
      <c r="D41" s="71">
        <v>0</v>
      </c>
      <c r="E41" s="71">
        <v>0</v>
      </c>
      <c r="F41" s="71">
        <v>56</v>
      </c>
      <c r="G41" s="71">
        <v>4</v>
      </c>
      <c r="H41" s="71">
        <v>1</v>
      </c>
      <c r="I41" s="71">
        <v>3</v>
      </c>
      <c r="J41" s="71">
        <v>4</v>
      </c>
      <c r="K41" s="71">
        <v>0</v>
      </c>
      <c r="L41" s="71">
        <v>68</v>
      </c>
    </row>
    <row r="42" spans="1:12">
      <c r="A42" s="68" t="s">
        <v>15</v>
      </c>
      <c r="B42" s="71">
        <v>288</v>
      </c>
      <c r="C42" s="71">
        <v>11</v>
      </c>
      <c r="D42" s="71">
        <v>0</v>
      </c>
      <c r="E42" s="71">
        <v>0</v>
      </c>
      <c r="F42" s="71">
        <v>209</v>
      </c>
      <c r="G42" s="71">
        <v>3</v>
      </c>
      <c r="H42" s="71">
        <v>1</v>
      </c>
      <c r="I42" s="71">
        <v>6</v>
      </c>
      <c r="J42" s="71">
        <v>0</v>
      </c>
      <c r="K42" s="71">
        <v>0</v>
      </c>
      <c r="L42" s="71">
        <v>58</v>
      </c>
    </row>
    <row r="43" spans="1:12">
      <c r="A43" s="95" t="s">
        <v>177</v>
      </c>
      <c r="B43" s="96">
        <v>111</v>
      </c>
      <c r="C43" s="96">
        <v>9</v>
      </c>
      <c r="D43" s="96">
        <v>0</v>
      </c>
      <c r="E43" s="96">
        <v>0</v>
      </c>
      <c r="F43" s="96">
        <v>62</v>
      </c>
      <c r="G43" s="96">
        <v>6</v>
      </c>
      <c r="H43" s="96">
        <v>1</v>
      </c>
      <c r="I43" s="96">
        <v>2</v>
      </c>
      <c r="J43" s="96">
        <v>1</v>
      </c>
      <c r="K43" s="96">
        <v>0</v>
      </c>
      <c r="L43" s="96">
        <v>30</v>
      </c>
    </row>
    <row r="44" spans="1:12">
      <c r="A44" s="95" t="s">
        <v>178</v>
      </c>
      <c r="B44" s="96">
        <v>335</v>
      </c>
      <c r="C44" s="96">
        <v>25</v>
      </c>
      <c r="D44" s="96">
        <v>0</v>
      </c>
      <c r="E44" s="96">
        <v>0</v>
      </c>
      <c r="F44" s="96">
        <v>135</v>
      </c>
      <c r="G44" s="96">
        <v>13</v>
      </c>
      <c r="H44" s="96">
        <v>3</v>
      </c>
      <c r="I44" s="96">
        <v>3</v>
      </c>
      <c r="J44" s="96">
        <v>47</v>
      </c>
      <c r="K44" s="96">
        <v>0</v>
      </c>
      <c r="L44" s="96">
        <v>109</v>
      </c>
    </row>
    <row r="45" spans="1:12">
      <c r="A45" s="95" t="s">
        <v>179</v>
      </c>
      <c r="B45" s="96">
        <v>409</v>
      </c>
      <c r="C45" s="96">
        <v>28</v>
      </c>
      <c r="D45" s="96">
        <v>0</v>
      </c>
      <c r="E45" s="96">
        <v>0</v>
      </c>
      <c r="F45" s="96">
        <v>270</v>
      </c>
      <c r="G45" s="96">
        <v>7</v>
      </c>
      <c r="H45" s="96">
        <v>1</v>
      </c>
      <c r="I45" s="96">
        <v>5</v>
      </c>
      <c r="J45" s="96">
        <v>24</v>
      </c>
      <c r="K45" s="96">
        <v>0</v>
      </c>
      <c r="L45" s="96">
        <v>74</v>
      </c>
    </row>
    <row r="46" spans="1:12">
      <c r="A46" s="95" t="s">
        <v>180</v>
      </c>
      <c r="B46" s="96">
        <v>81</v>
      </c>
      <c r="C46" s="96">
        <v>8</v>
      </c>
      <c r="D46" s="96">
        <v>0</v>
      </c>
      <c r="E46" s="96">
        <v>0</v>
      </c>
      <c r="F46" s="96">
        <v>51</v>
      </c>
      <c r="G46" s="96">
        <v>4</v>
      </c>
      <c r="H46" s="96">
        <v>0</v>
      </c>
      <c r="I46" s="96">
        <v>1</v>
      </c>
      <c r="J46" s="96">
        <v>8</v>
      </c>
      <c r="K46" s="96">
        <v>0</v>
      </c>
      <c r="L46" s="96">
        <v>9</v>
      </c>
    </row>
    <row r="47" spans="1:12">
      <c r="A47" s="95" t="s">
        <v>181</v>
      </c>
      <c r="B47" s="96">
        <v>74</v>
      </c>
      <c r="C47" s="96">
        <v>4</v>
      </c>
      <c r="D47" s="96">
        <v>0</v>
      </c>
      <c r="E47" s="96">
        <v>0</v>
      </c>
      <c r="F47" s="96">
        <v>34</v>
      </c>
      <c r="G47" s="96">
        <v>3</v>
      </c>
      <c r="H47" s="96">
        <v>2</v>
      </c>
      <c r="I47" s="96">
        <v>0</v>
      </c>
      <c r="J47" s="96">
        <v>0</v>
      </c>
      <c r="K47" s="96">
        <v>0</v>
      </c>
      <c r="L47" s="96">
        <v>31</v>
      </c>
    </row>
    <row r="48" spans="1:12">
      <c r="A48" s="95" t="s">
        <v>182</v>
      </c>
      <c r="B48" s="96">
        <v>219</v>
      </c>
      <c r="C48" s="96">
        <v>18</v>
      </c>
      <c r="D48" s="96">
        <v>0</v>
      </c>
      <c r="E48" s="96">
        <v>0</v>
      </c>
      <c r="F48" s="96">
        <v>39</v>
      </c>
      <c r="G48" s="96">
        <v>3</v>
      </c>
      <c r="H48" s="96">
        <v>4</v>
      </c>
      <c r="I48" s="96">
        <v>6</v>
      </c>
      <c r="J48" s="96">
        <v>0</v>
      </c>
      <c r="K48" s="96">
        <v>0</v>
      </c>
      <c r="L48" s="96">
        <v>149</v>
      </c>
    </row>
    <row r="49" spans="1:12">
      <c r="A49" s="68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>
      <c r="A50" s="68" t="s">
        <v>134</v>
      </c>
      <c r="B50" s="71">
        <v>818</v>
      </c>
      <c r="C50" s="71">
        <v>102</v>
      </c>
      <c r="D50" s="71">
        <v>1</v>
      </c>
      <c r="E50" s="71">
        <v>0</v>
      </c>
      <c r="F50" s="71">
        <v>307</v>
      </c>
      <c r="G50" s="71">
        <v>64</v>
      </c>
      <c r="H50" s="71">
        <v>10</v>
      </c>
      <c r="I50" s="71">
        <v>26</v>
      </c>
      <c r="J50" s="71">
        <v>0</v>
      </c>
      <c r="K50" s="71">
        <v>0</v>
      </c>
      <c r="L50" s="71">
        <v>308</v>
      </c>
    </row>
    <row r="51" spans="1:12">
      <c r="A51" s="68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</row>
    <row r="52" spans="1:12">
      <c r="A52" s="68" t="s">
        <v>13</v>
      </c>
      <c r="B52" s="71">
        <v>347</v>
      </c>
      <c r="C52" s="71">
        <v>26</v>
      </c>
      <c r="D52" s="71">
        <v>0</v>
      </c>
      <c r="E52" s="71">
        <v>0</v>
      </c>
      <c r="F52" s="71">
        <v>193</v>
      </c>
      <c r="G52" s="71">
        <v>26</v>
      </c>
      <c r="H52" s="71">
        <v>3</v>
      </c>
      <c r="I52" s="71">
        <v>9</v>
      </c>
      <c r="J52" s="71">
        <v>0</v>
      </c>
      <c r="K52" s="71">
        <v>0</v>
      </c>
      <c r="L52" s="71">
        <v>90</v>
      </c>
    </row>
    <row r="53" spans="1:12">
      <c r="A53" s="95" t="s">
        <v>183</v>
      </c>
      <c r="B53" s="96">
        <v>158</v>
      </c>
      <c r="C53" s="96">
        <v>7</v>
      </c>
      <c r="D53" s="96">
        <v>0</v>
      </c>
      <c r="E53" s="96">
        <v>0</v>
      </c>
      <c r="F53" s="96">
        <v>45</v>
      </c>
      <c r="G53" s="96">
        <v>21</v>
      </c>
      <c r="H53" s="96">
        <v>1</v>
      </c>
      <c r="I53" s="96">
        <v>3</v>
      </c>
      <c r="J53" s="96">
        <v>0</v>
      </c>
      <c r="K53" s="96">
        <v>0</v>
      </c>
      <c r="L53" s="96">
        <v>81</v>
      </c>
    </row>
    <row r="54" spans="1:12">
      <c r="A54" s="95" t="s">
        <v>184</v>
      </c>
      <c r="B54" s="96">
        <v>27</v>
      </c>
      <c r="C54" s="96">
        <v>7</v>
      </c>
      <c r="D54" s="96">
        <v>0</v>
      </c>
      <c r="E54" s="96">
        <v>0</v>
      </c>
      <c r="F54" s="96">
        <v>6</v>
      </c>
      <c r="G54" s="96">
        <v>2</v>
      </c>
      <c r="H54" s="96">
        <v>1</v>
      </c>
      <c r="I54" s="96">
        <v>2</v>
      </c>
      <c r="J54" s="96">
        <v>0</v>
      </c>
      <c r="K54" s="96">
        <v>0</v>
      </c>
      <c r="L54" s="96">
        <v>9</v>
      </c>
    </row>
    <row r="55" spans="1:12">
      <c r="A55" s="95" t="s">
        <v>185</v>
      </c>
      <c r="B55" s="96">
        <v>64</v>
      </c>
      <c r="C55" s="96">
        <v>2</v>
      </c>
      <c r="D55" s="96">
        <v>1</v>
      </c>
      <c r="E55" s="96">
        <v>0</v>
      </c>
      <c r="F55" s="96">
        <v>36</v>
      </c>
      <c r="G55" s="96">
        <v>3</v>
      </c>
      <c r="H55" s="96">
        <v>3</v>
      </c>
      <c r="I55" s="96">
        <v>4</v>
      </c>
      <c r="J55" s="96">
        <v>0</v>
      </c>
      <c r="K55" s="96">
        <v>0</v>
      </c>
      <c r="L55" s="96">
        <v>15</v>
      </c>
    </row>
    <row r="56" spans="1:12">
      <c r="A56" s="95" t="s">
        <v>186</v>
      </c>
      <c r="B56" s="96">
        <v>83</v>
      </c>
      <c r="C56" s="96">
        <v>6</v>
      </c>
      <c r="D56" s="96">
        <v>0</v>
      </c>
      <c r="E56" s="96">
        <v>0</v>
      </c>
      <c r="F56" s="96">
        <v>9</v>
      </c>
      <c r="G56" s="96">
        <v>8</v>
      </c>
      <c r="H56" s="96">
        <v>1</v>
      </c>
      <c r="I56" s="96">
        <v>3</v>
      </c>
      <c r="J56" s="96">
        <v>0</v>
      </c>
      <c r="K56" s="96">
        <v>0</v>
      </c>
      <c r="L56" s="96">
        <v>56</v>
      </c>
    </row>
    <row r="57" spans="1:12">
      <c r="A57" s="95" t="s">
        <v>187</v>
      </c>
      <c r="B57" s="96">
        <v>139</v>
      </c>
      <c r="C57" s="96">
        <v>54</v>
      </c>
      <c r="D57" s="96">
        <v>0</v>
      </c>
      <c r="E57" s="96">
        <v>0</v>
      </c>
      <c r="F57" s="96">
        <v>18</v>
      </c>
      <c r="G57" s="96">
        <v>4</v>
      </c>
      <c r="H57" s="96">
        <v>1</v>
      </c>
      <c r="I57" s="96">
        <v>5</v>
      </c>
      <c r="J57" s="96">
        <v>0</v>
      </c>
      <c r="K57" s="96">
        <v>0</v>
      </c>
      <c r="L57" s="96">
        <v>57</v>
      </c>
    </row>
    <row r="58" spans="1:12">
      <c r="A58" s="68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</row>
    <row r="59" spans="1:12">
      <c r="A59" s="68" t="s">
        <v>135</v>
      </c>
      <c r="B59" s="71">
        <v>666</v>
      </c>
      <c r="C59" s="71">
        <v>55</v>
      </c>
      <c r="D59" s="71">
        <v>3</v>
      </c>
      <c r="E59" s="71">
        <v>0</v>
      </c>
      <c r="F59" s="71">
        <v>275</v>
      </c>
      <c r="G59" s="71">
        <v>41</v>
      </c>
      <c r="H59" s="71">
        <v>6</v>
      </c>
      <c r="I59" s="71">
        <v>13</v>
      </c>
      <c r="J59" s="71">
        <v>6</v>
      </c>
      <c r="K59" s="71">
        <v>0</v>
      </c>
      <c r="L59" s="71">
        <v>267</v>
      </c>
    </row>
    <row r="60" spans="1:12">
      <c r="A60" s="68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</row>
    <row r="61" spans="1:12">
      <c r="A61" s="95" t="s">
        <v>188</v>
      </c>
      <c r="B61" s="96">
        <v>376</v>
      </c>
      <c r="C61" s="96">
        <v>50</v>
      </c>
      <c r="D61" s="96">
        <v>1</v>
      </c>
      <c r="E61" s="96">
        <v>0</v>
      </c>
      <c r="F61" s="96">
        <v>98</v>
      </c>
      <c r="G61" s="96">
        <v>23</v>
      </c>
      <c r="H61" s="96">
        <v>5</v>
      </c>
      <c r="I61" s="96">
        <v>6</v>
      </c>
      <c r="J61" s="96">
        <v>0</v>
      </c>
      <c r="K61" s="96">
        <v>0</v>
      </c>
      <c r="L61" s="96">
        <v>193</v>
      </c>
    </row>
    <row r="62" spans="1:12">
      <c r="A62" s="95" t="s">
        <v>189</v>
      </c>
      <c r="B62" s="96">
        <v>290</v>
      </c>
      <c r="C62" s="96">
        <v>5</v>
      </c>
      <c r="D62" s="96">
        <v>2</v>
      </c>
      <c r="E62" s="96">
        <v>0</v>
      </c>
      <c r="F62" s="96">
        <v>177</v>
      </c>
      <c r="G62" s="96">
        <v>18</v>
      </c>
      <c r="H62" s="96">
        <v>1</v>
      </c>
      <c r="I62" s="96">
        <v>7</v>
      </c>
      <c r="J62" s="96">
        <v>6</v>
      </c>
      <c r="K62" s="96">
        <v>0</v>
      </c>
      <c r="L62" s="96">
        <v>74</v>
      </c>
    </row>
    <row r="63" spans="1:12">
      <c r="A63" s="68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</row>
    <row r="64" spans="1:12">
      <c r="A64" s="68" t="s">
        <v>136</v>
      </c>
      <c r="B64" s="71">
        <v>490</v>
      </c>
      <c r="C64" s="71">
        <v>50</v>
      </c>
      <c r="D64" s="71">
        <v>0</v>
      </c>
      <c r="E64" s="71">
        <v>0</v>
      </c>
      <c r="F64" s="71">
        <v>210</v>
      </c>
      <c r="G64" s="71">
        <v>60</v>
      </c>
      <c r="H64" s="71">
        <v>4</v>
      </c>
      <c r="I64" s="71">
        <v>18</v>
      </c>
      <c r="J64" s="71">
        <v>0</v>
      </c>
      <c r="K64" s="71">
        <v>0</v>
      </c>
      <c r="L64" s="71">
        <v>148</v>
      </c>
    </row>
    <row r="65" spans="1:12">
      <c r="A65" s="68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</row>
    <row r="66" spans="1:12">
      <c r="A66" s="68" t="s">
        <v>9</v>
      </c>
      <c r="B66" s="71">
        <v>112</v>
      </c>
      <c r="C66" s="71">
        <v>4</v>
      </c>
      <c r="D66" s="71">
        <v>0</v>
      </c>
      <c r="E66" s="71">
        <v>0</v>
      </c>
      <c r="F66" s="71">
        <v>57</v>
      </c>
      <c r="G66" s="71">
        <v>32</v>
      </c>
      <c r="H66" s="71">
        <v>1</v>
      </c>
      <c r="I66" s="71">
        <v>5</v>
      </c>
      <c r="J66" s="71">
        <v>0</v>
      </c>
      <c r="K66" s="71">
        <v>0</v>
      </c>
      <c r="L66" s="71">
        <v>13</v>
      </c>
    </row>
    <row r="67" spans="1:12">
      <c r="A67" s="95" t="s">
        <v>190</v>
      </c>
      <c r="B67" s="96">
        <v>227</v>
      </c>
      <c r="C67" s="96">
        <v>34</v>
      </c>
      <c r="D67" s="96">
        <v>0</v>
      </c>
      <c r="E67" s="96">
        <v>0</v>
      </c>
      <c r="F67" s="96">
        <v>117</v>
      </c>
      <c r="G67" s="96">
        <v>12</v>
      </c>
      <c r="H67" s="96">
        <v>1</v>
      </c>
      <c r="I67" s="96">
        <v>9</v>
      </c>
      <c r="J67" s="96">
        <v>0</v>
      </c>
      <c r="K67" s="96">
        <v>0</v>
      </c>
      <c r="L67" s="96">
        <v>54</v>
      </c>
    </row>
    <row r="68" spans="1:12">
      <c r="A68" s="97" t="s">
        <v>191</v>
      </c>
      <c r="B68" s="98">
        <v>151</v>
      </c>
      <c r="C68" s="98">
        <v>12</v>
      </c>
      <c r="D68" s="98">
        <v>0</v>
      </c>
      <c r="E68" s="98">
        <v>0</v>
      </c>
      <c r="F68" s="98">
        <v>36</v>
      </c>
      <c r="G68" s="98">
        <v>16</v>
      </c>
      <c r="H68" s="98">
        <v>2</v>
      </c>
      <c r="I68" s="98">
        <v>4</v>
      </c>
      <c r="J68" s="98">
        <v>0</v>
      </c>
      <c r="K68" s="98">
        <v>0</v>
      </c>
      <c r="L68" s="98">
        <v>81</v>
      </c>
    </row>
    <row r="69" spans="1:12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</row>
    <row r="70" spans="1:12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8936-C7B0-408F-A514-C3D30775E92F}">
  <sheetPr>
    <tabColor theme="8" tint="0.79998168889431442"/>
  </sheetPr>
  <dimension ref="A1:L64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G3" sqref="G3"/>
    </sheetView>
  </sheetViews>
  <sheetFormatPr defaultColWidth="8" defaultRowHeight="12.5"/>
  <cols>
    <col min="1" max="1" width="12.83203125" style="59" customWidth="1"/>
    <col min="2" max="12" width="9.33203125" style="59" customWidth="1"/>
    <col min="13" max="256" width="8" style="59"/>
    <col min="257" max="257" width="12.83203125" style="59" customWidth="1"/>
    <col min="258" max="268" width="9.33203125" style="59" customWidth="1"/>
    <col min="269" max="512" width="8" style="59"/>
    <col min="513" max="513" width="12.83203125" style="59" customWidth="1"/>
    <col min="514" max="524" width="9.33203125" style="59" customWidth="1"/>
    <col min="525" max="768" width="8" style="59"/>
    <col min="769" max="769" width="12.83203125" style="59" customWidth="1"/>
    <col min="770" max="780" width="9.33203125" style="59" customWidth="1"/>
    <col min="781" max="1024" width="8" style="59"/>
    <col min="1025" max="1025" width="12.83203125" style="59" customWidth="1"/>
    <col min="1026" max="1036" width="9.33203125" style="59" customWidth="1"/>
    <col min="1037" max="1280" width="8" style="59"/>
    <col min="1281" max="1281" width="12.83203125" style="59" customWidth="1"/>
    <col min="1282" max="1292" width="9.33203125" style="59" customWidth="1"/>
    <col min="1293" max="1536" width="8" style="59"/>
    <col min="1537" max="1537" width="12.83203125" style="59" customWidth="1"/>
    <col min="1538" max="1548" width="9.33203125" style="59" customWidth="1"/>
    <col min="1549" max="1792" width="8" style="59"/>
    <col min="1793" max="1793" width="12.83203125" style="59" customWidth="1"/>
    <col min="1794" max="1804" width="9.33203125" style="59" customWidth="1"/>
    <col min="1805" max="2048" width="8" style="59"/>
    <col min="2049" max="2049" width="12.83203125" style="59" customWidth="1"/>
    <col min="2050" max="2060" width="9.33203125" style="59" customWidth="1"/>
    <col min="2061" max="2304" width="8" style="59"/>
    <col min="2305" max="2305" width="12.83203125" style="59" customWidth="1"/>
    <col min="2306" max="2316" width="9.33203125" style="59" customWidth="1"/>
    <col min="2317" max="2560" width="8" style="59"/>
    <col min="2561" max="2561" width="12.83203125" style="59" customWidth="1"/>
    <col min="2562" max="2572" width="9.33203125" style="59" customWidth="1"/>
    <col min="2573" max="2816" width="8" style="59"/>
    <col min="2817" max="2817" width="12.83203125" style="59" customWidth="1"/>
    <col min="2818" max="2828" width="9.33203125" style="59" customWidth="1"/>
    <col min="2829" max="3072" width="8" style="59"/>
    <col min="3073" max="3073" width="12.83203125" style="59" customWidth="1"/>
    <col min="3074" max="3084" width="9.33203125" style="59" customWidth="1"/>
    <col min="3085" max="3328" width="8" style="59"/>
    <col min="3329" max="3329" width="12.83203125" style="59" customWidth="1"/>
    <col min="3330" max="3340" width="9.33203125" style="59" customWidth="1"/>
    <col min="3341" max="3584" width="8" style="59"/>
    <col min="3585" max="3585" width="12.83203125" style="59" customWidth="1"/>
    <col min="3586" max="3596" width="9.33203125" style="59" customWidth="1"/>
    <col min="3597" max="3840" width="8" style="59"/>
    <col min="3841" max="3841" width="12.83203125" style="59" customWidth="1"/>
    <col min="3842" max="3852" width="9.33203125" style="59" customWidth="1"/>
    <col min="3853" max="4096" width="8" style="59"/>
    <col min="4097" max="4097" width="12.83203125" style="59" customWidth="1"/>
    <col min="4098" max="4108" width="9.33203125" style="59" customWidth="1"/>
    <col min="4109" max="4352" width="8" style="59"/>
    <col min="4353" max="4353" width="12.83203125" style="59" customWidth="1"/>
    <col min="4354" max="4364" width="9.33203125" style="59" customWidth="1"/>
    <col min="4365" max="4608" width="8" style="59"/>
    <col min="4609" max="4609" width="12.83203125" style="59" customWidth="1"/>
    <col min="4610" max="4620" width="9.33203125" style="59" customWidth="1"/>
    <col min="4621" max="4864" width="8" style="59"/>
    <col min="4865" max="4865" width="12.83203125" style="59" customWidth="1"/>
    <col min="4866" max="4876" width="9.33203125" style="59" customWidth="1"/>
    <col min="4877" max="5120" width="8" style="59"/>
    <col min="5121" max="5121" width="12.83203125" style="59" customWidth="1"/>
    <col min="5122" max="5132" width="9.33203125" style="59" customWidth="1"/>
    <col min="5133" max="5376" width="8" style="59"/>
    <col min="5377" max="5377" width="12.83203125" style="59" customWidth="1"/>
    <col min="5378" max="5388" width="9.33203125" style="59" customWidth="1"/>
    <col min="5389" max="5632" width="8" style="59"/>
    <col min="5633" max="5633" width="12.83203125" style="59" customWidth="1"/>
    <col min="5634" max="5644" width="9.33203125" style="59" customWidth="1"/>
    <col min="5645" max="5888" width="8" style="59"/>
    <col min="5889" max="5889" width="12.83203125" style="59" customWidth="1"/>
    <col min="5890" max="5900" width="9.33203125" style="59" customWidth="1"/>
    <col min="5901" max="6144" width="8" style="59"/>
    <col min="6145" max="6145" width="12.83203125" style="59" customWidth="1"/>
    <col min="6146" max="6156" width="9.33203125" style="59" customWidth="1"/>
    <col min="6157" max="6400" width="8" style="59"/>
    <col min="6401" max="6401" width="12.83203125" style="59" customWidth="1"/>
    <col min="6402" max="6412" width="9.33203125" style="59" customWidth="1"/>
    <col min="6413" max="6656" width="8" style="59"/>
    <col min="6657" max="6657" width="12.83203125" style="59" customWidth="1"/>
    <col min="6658" max="6668" width="9.33203125" style="59" customWidth="1"/>
    <col min="6669" max="6912" width="8" style="59"/>
    <col min="6913" max="6913" width="12.83203125" style="59" customWidth="1"/>
    <col min="6914" max="6924" width="9.33203125" style="59" customWidth="1"/>
    <col min="6925" max="7168" width="8" style="59"/>
    <col min="7169" max="7169" width="12.83203125" style="59" customWidth="1"/>
    <col min="7170" max="7180" width="9.33203125" style="59" customWidth="1"/>
    <col min="7181" max="7424" width="8" style="59"/>
    <col min="7425" max="7425" width="12.83203125" style="59" customWidth="1"/>
    <col min="7426" max="7436" width="9.33203125" style="59" customWidth="1"/>
    <col min="7437" max="7680" width="8" style="59"/>
    <col min="7681" max="7681" width="12.83203125" style="59" customWidth="1"/>
    <col min="7682" max="7692" width="9.33203125" style="59" customWidth="1"/>
    <col min="7693" max="7936" width="8" style="59"/>
    <col min="7937" max="7937" width="12.83203125" style="59" customWidth="1"/>
    <col min="7938" max="7948" width="9.33203125" style="59" customWidth="1"/>
    <col min="7949" max="8192" width="8" style="59"/>
    <col min="8193" max="8193" width="12.83203125" style="59" customWidth="1"/>
    <col min="8194" max="8204" width="9.33203125" style="59" customWidth="1"/>
    <col min="8205" max="8448" width="8" style="59"/>
    <col min="8449" max="8449" width="12.83203125" style="59" customWidth="1"/>
    <col min="8450" max="8460" width="9.33203125" style="59" customWidth="1"/>
    <col min="8461" max="8704" width="8" style="59"/>
    <col min="8705" max="8705" width="12.83203125" style="59" customWidth="1"/>
    <col min="8706" max="8716" width="9.33203125" style="59" customWidth="1"/>
    <col min="8717" max="8960" width="8" style="59"/>
    <col min="8961" max="8961" width="12.83203125" style="59" customWidth="1"/>
    <col min="8962" max="8972" width="9.33203125" style="59" customWidth="1"/>
    <col min="8973" max="9216" width="8" style="59"/>
    <col min="9217" max="9217" width="12.83203125" style="59" customWidth="1"/>
    <col min="9218" max="9228" width="9.33203125" style="59" customWidth="1"/>
    <col min="9229" max="9472" width="8" style="59"/>
    <col min="9473" max="9473" width="12.83203125" style="59" customWidth="1"/>
    <col min="9474" max="9484" width="9.33203125" style="59" customWidth="1"/>
    <col min="9485" max="9728" width="8" style="59"/>
    <col min="9729" max="9729" width="12.83203125" style="59" customWidth="1"/>
    <col min="9730" max="9740" width="9.33203125" style="59" customWidth="1"/>
    <col min="9741" max="9984" width="8" style="59"/>
    <col min="9985" max="9985" width="12.83203125" style="59" customWidth="1"/>
    <col min="9986" max="9996" width="9.33203125" style="59" customWidth="1"/>
    <col min="9997" max="10240" width="8" style="59"/>
    <col min="10241" max="10241" width="12.83203125" style="59" customWidth="1"/>
    <col min="10242" max="10252" width="9.33203125" style="59" customWidth="1"/>
    <col min="10253" max="10496" width="8" style="59"/>
    <col min="10497" max="10497" width="12.83203125" style="59" customWidth="1"/>
    <col min="10498" max="10508" width="9.33203125" style="59" customWidth="1"/>
    <col min="10509" max="10752" width="8" style="59"/>
    <col min="10753" max="10753" width="12.83203125" style="59" customWidth="1"/>
    <col min="10754" max="10764" width="9.33203125" style="59" customWidth="1"/>
    <col min="10765" max="11008" width="8" style="59"/>
    <col min="11009" max="11009" width="12.83203125" style="59" customWidth="1"/>
    <col min="11010" max="11020" width="9.33203125" style="59" customWidth="1"/>
    <col min="11021" max="11264" width="8" style="59"/>
    <col min="11265" max="11265" width="12.83203125" style="59" customWidth="1"/>
    <col min="11266" max="11276" width="9.33203125" style="59" customWidth="1"/>
    <col min="11277" max="11520" width="8" style="59"/>
    <col min="11521" max="11521" width="12.83203125" style="59" customWidth="1"/>
    <col min="11522" max="11532" width="9.33203125" style="59" customWidth="1"/>
    <col min="11533" max="11776" width="8" style="59"/>
    <col min="11777" max="11777" width="12.83203125" style="59" customWidth="1"/>
    <col min="11778" max="11788" width="9.33203125" style="59" customWidth="1"/>
    <col min="11789" max="12032" width="8" style="59"/>
    <col min="12033" max="12033" width="12.83203125" style="59" customWidth="1"/>
    <col min="12034" max="12044" width="9.33203125" style="59" customWidth="1"/>
    <col min="12045" max="12288" width="8" style="59"/>
    <col min="12289" max="12289" width="12.83203125" style="59" customWidth="1"/>
    <col min="12290" max="12300" width="9.33203125" style="59" customWidth="1"/>
    <col min="12301" max="12544" width="8" style="59"/>
    <col min="12545" max="12545" width="12.83203125" style="59" customWidth="1"/>
    <col min="12546" max="12556" width="9.33203125" style="59" customWidth="1"/>
    <col min="12557" max="12800" width="8" style="59"/>
    <col min="12801" max="12801" width="12.83203125" style="59" customWidth="1"/>
    <col min="12802" max="12812" width="9.33203125" style="59" customWidth="1"/>
    <col min="12813" max="13056" width="8" style="59"/>
    <col min="13057" max="13057" width="12.83203125" style="59" customWidth="1"/>
    <col min="13058" max="13068" width="9.33203125" style="59" customWidth="1"/>
    <col min="13069" max="13312" width="8" style="59"/>
    <col min="13313" max="13313" width="12.83203125" style="59" customWidth="1"/>
    <col min="13314" max="13324" width="9.33203125" style="59" customWidth="1"/>
    <col min="13325" max="13568" width="8" style="59"/>
    <col min="13569" max="13569" width="12.83203125" style="59" customWidth="1"/>
    <col min="13570" max="13580" width="9.33203125" style="59" customWidth="1"/>
    <col min="13581" max="13824" width="8" style="59"/>
    <col min="13825" max="13825" width="12.83203125" style="59" customWidth="1"/>
    <col min="13826" max="13836" width="9.33203125" style="59" customWidth="1"/>
    <col min="13837" max="14080" width="8" style="59"/>
    <col min="14081" max="14081" width="12.83203125" style="59" customWidth="1"/>
    <col min="14082" max="14092" width="9.33203125" style="59" customWidth="1"/>
    <col min="14093" max="14336" width="8" style="59"/>
    <col min="14337" max="14337" width="12.83203125" style="59" customWidth="1"/>
    <col min="14338" max="14348" width="9.33203125" style="59" customWidth="1"/>
    <col min="14349" max="14592" width="8" style="59"/>
    <col min="14593" max="14593" width="12.83203125" style="59" customWidth="1"/>
    <col min="14594" max="14604" width="9.33203125" style="59" customWidth="1"/>
    <col min="14605" max="14848" width="8" style="59"/>
    <col min="14849" max="14849" width="12.83203125" style="59" customWidth="1"/>
    <col min="14850" max="14860" width="9.33203125" style="59" customWidth="1"/>
    <col min="14861" max="15104" width="8" style="59"/>
    <col min="15105" max="15105" width="12.83203125" style="59" customWidth="1"/>
    <col min="15106" max="15116" width="9.33203125" style="59" customWidth="1"/>
    <col min="15117" max="15360" width="8" style="59"/>
    <col min="15361" max="15361" width="12.83203125" style="59" customWidth="1"/>
    <col min="15362" max="15372" width="9.33203125" style="59" customWidth="1"/>
    <col min="15373" max="15616" width="8" style="59"/>
    <col min="15617" max="15617" width="12.83203125" style="59" customWidth="1"/>
    <col min="15618" max="15628" width="9.33203125" style="59" customWidth="1"/>
    <col min="15629" max="15872" width="8" style="59"/>
    <col min="15873" max="15873" width="12.83203125" style="59" customWidth="1"/>
    <col min="15874" max="15884" width="9.33203125" style="59" customWidth="1"/>
    <col min="15885" max="16128" width="8" style="59"/>
    <col min="16129" max="16129" width="12.83203125" style="59" customWidth="1"/>
    <col min="16130" max="16140" width="9.33203125" style="59" customWidth="1"/>
    <col min="16141" max="16384" width="8" style="59"/>
  </cols>
  <sheetData>
    <row r="1" spans="1:12">
      <c r="A1" s="59" t="s">
        <v>795</v>
      </c>
    </row>
    <row r="2" spans="1:12" ht="13" thickBo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1" t="s">
        <v>401</v>
      </c>
    </row>
    <row r="3" spans="1:12">
      <c r="A3" s="320" t="s">
        <v>155</v>
      </c>
      <c r="B3" s="321" t="s">
        <v>44</v>
      </c>
      <c r="C3" s="392" t="s">
        <v>0</v>
      </c>
      <c r="D3" s="322" t="s">
        <v>156</v>
      </c>
      <c r="E3" s="392" t="s">
        <v>157</v>
      </c>
      <c r="F3" s="392" t="s">
        <v>158</v>
      </c>
      <c r="G3" s="392" t="s">
        <v>1</v>
      </c>
      <c r="H3" s="322" t="s">
        <v>159</v>
      </c>
      <c r="I3" s="392" t="s">
        <v>160</v>
      </c>
      <c r="J3" s="392" t="s">
        <v>161</v>
      </c>
      <c r="K3" s="322" t="s">
        <v>162</v>
      </c>
      <c r="L3" s="323" t="s">
        <v>163</v>
      </c>
    </row>
    <row r="4" spans="1:12" hidden="1">
      <c r="A4" s="62" t="s">
        <v>388</v>
      </c>
      <c r="B4" s="63">
        <v>97579</v>
      </c>
      <c r="C4" s="63">
        <v>12711</v>
      </c>
      <c r="D4" s="63">
        <v>345</v>
      </c>
      <c r="E4" s="63">
        <v>1048</v>
      </c>
      <c r="F4" s="63">
        <v>70791</v>
      </c>
      <c r="G4" s="63">
        <v>1265</v>
      </c>
      <c r="H4" s="63">
        <v>785</v>
      </c>
      <c r="I4" s="63">
        <v>2387</v>
      </c>
      <c r="J4" s="63">
        <v>1359</v>
      </c>
      <c r="K4" s="59">
        <v>138</v>
      </c>
      <c r="L4" s="64">
        <v>6750</v>
      </c>
    </row>
    <row r="5" spans="1:12" hidden="1">
      <c r="A5" s="62" t="s">
        <v>166</v>
      </c>
      <c r="B5" s="63">
        <v>99176</v>
      </c>
      <c r="C5" s="63">
        <v>13378</v>
      </c>
      <c r="D5" s="63">
        <v>373</v>
      </c>
      <c r="E5" s="63">
        <v>1096</v>
      </c>
      <c r="F5" s="63">
        <v>70495</v>
      </c>
      <c r="G5" s="63">
        <v>1367</v>
      </c>
      <c r="H5" s="63">
        <v>783</v>
      </c>
      <c r="I5" s="63">
        <v>2357</v>
      </c>
      <c r="J5" s="63">
        <v>1569</v>
      </c>
      <c r="K5" s="59">
        <v>127</v>
      </c>
      <c r="L5" s="64">
        <v>7631</v>
      </c>
    </row>
    <row r="6" spans="1:12" hidden="1">
      <c r="A6" s="62" t="s">
        <v>167</v>
      </c>
      <c r="B6" s="63">
        <v>99886</v>
      </c>
      <c r="C6" s="63">
        <v>13608</v>
      </c>
      <c r="D6" s="63">
        <v>367</v>
      </c>
      <c r="E6" s="63">
        <v>1063</v>
      </c>
      <c r="F6" s="63">
        <v>70163</v>
      </c>
      <c r="G6" s="63">
        <v>1596</v>
      </c>
      <c r="H6" s="63">
        <v>762</v>
      </c>
      <c r="I6" s="63">
        <v>2288</v>
      </c>
      <c r="J6" s="63">
        <v>1728</v>
      </c>
      <c r="K6" s="59">
        <v>129</v>
      </c>
      <c r="L6" s="64">
        <v>8182</v>
      </c>
    </row>
    <row r="7" spans="1:12" hidden="1">
      <c r="A7" s="62" t="s">
        <v>168</v>
      </c>
      <c r="B7" s="63">
        <v>97542</v>
      </c>
      <c r="C7" s="63">
        <v>12958</v>
      </c>
      <c r="D7" s="63">
        <v>323</v>
      </c>
      <c r="E7" s="63">
        <v>1056</v>
      </c>
      <c r="F7" s="63">
        <v>68632</v>
      </c>
      <c r="G7" s="63">
        <v>1592</v>
      </c>
      <c r="H7" s="63">
        <v>668</v>
      </c>
      <c r="I7" s="63">
        <v>2095</v>
      </c>
      <c r="J7" s="63">
        <v>1793</v>
      </c>
      <c r="K7" s="59">
        <v>117</v>
      </c>
      <c r="L7" s="64">
        <v>8308</v>
      </c>
    </row>
    <row r="8" spans="1:12">
      <c r="A8" s="62" t="s">
        <v>393</v>
      </c>
      <c r="B8" s="72">
        <v>98168</v>
      </c>
      <c r="C8" s="72">
        <v>13014</v>
      </c>
      <c r="D8" s="72">
        <v>314</v>
      </c>
      <c r="E8" s="72">
        <v>1054</v>
      </c>
      <c r="F8" s="72">
        <v>67933</v>
      </c>
      <c r="G8" s="72">
        <v>1760</v>
      </c>
      <c r="H8" s="72">
        <v>665</v>
      </c>
      <c r="I8" s="72">
        <v>2225</v>
      </c>
      <c r="J8" s="72">
        <v>1909</v>
      </c>
      <c r="K8" s="72">
        <v>120</v>
      </c>
      <c r="L8" s="72">
        <v>9174</v>
      </c>
    </row>
    <row r="9" spans="1:12">
      <c r="A9" s="6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</row>
    <row r="10" spans="1:12">
      <c r="A10" s="62" t="s">
        <v>4</v>
      </c>
      <c r="B10" s="72">
        <v>41789</v>
      </c>
      <c r="C10" s="72">
        <v>8695</v>
      </c>
      <c r="D10" s="72">
        <v>202</v>
      </c>
      <c r="E10" s="72">
        <v>937</v>
      </c>
      <c r="F10" s="72">
        <v>26465</v>
      </c>
      <c r="G10" s="72">
        <v>401</v>
      </c>
      <c r="H10" s="72">
        <v>392</v>
      </c>
      <c r="I10" s="72">
        <v>1247</v>
      </c>
      <c r="J10" s="72">
        <v>773</v>
      </c>
      <c r="K10" s="72">
        <v>69</v>
      </c>
      <c r="L10" s="72">
        <v>2608</v>
      </c>
    </row>
    <row r="11" spans="1:12">
      <c r="A11" s="6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1:12">
      <c r="A12" s="62" t="s">
        <v>169</v>
      </c>
      <c r="B12" s="72">
        <v>31789</v>
      </c>
      <c r="C12" s="72">
        <v>2414</v>
      </c>
      <c r="D12" s="72">
        <v>94</v>
      </c>
      <c r="E12" s="72">
        <v>67</v>
      </c>
      <c r="F12" s="72">
        <v>25262</v>
      </c>
      <c r="G12" s="72">
        <v>487</v>
      </c>
      <c r="H12" s="72">
        <v>180</v>
      </c>
      <c r="I12" s="72">
        <v>640</v>
      </c>
      <c r="J12" s="72">
        <v>210</v>
      </c>
      <c r="K12" s="72">
        <v>30</v>
      </c>
      <c r="L12" s="72">
        <v>2405</v>
      </c>
    </row>
    <row r="13" spans="1:12">
      <c r="A13" s="62" t="s">
        <v>6</v>
      </c>
      <c r="B13" s="72">
        <v>13783</v>
      </c>
      <c r="C13" s="72">
        <v>833</v>
      </c>
      <c r="D13" s="72">
        <v>3</v>
      </c>
      <c r="E13" s="72">
        <v>10</v>
      </c>
      <c r="F13" s="72">
        <v>11597</v>
      </c>
      <c r="G13" s="72">
        <v>159</v>
      </c>
      <c r="H13" s="72">
        <v>30</v>
      </c>
      <c r="I13" s="72">
        <v>72</v>
      </c>
      <c r="J13" s="72">
        <v>173</v>
      </c>
      <c r="K13" s="72">
        <v>16</v>
      </c>
      <c r="L13" s="72">
        <v>890</v>
      </c>
    </row>
    <row r="14" spans="1:12">
      <c r="A14" s="62" t="s">
        <v>8</v>
      </c>
      <c r="B14" s="72">
        <v>6535</v>
      </c>
      <c r="C14" s="72">
        <v>661</v>
      </c>
      <c r="D14" s="72">
        <v>48</v>
      </c>
      <c r="E14" s="72">
        <v>17</v>
      </c>
      <c r="F14" s="72">
        <v>4966</v>
      </c>
      <c r="G14" s="72">
        <v>67</v>
      </c>
      <c r="H14" s="72">
        <v>69</v>
      </c>
      <c r="I14" s="72">
        <v>267</v>
      </c>
      <c r="J14" s="72">
        <v>3</v>
      </c>
      <c r="K14" s="72">
        <v>6</v>
      </c>
      <c r="L14" s="72">
        <v>431</v>
      </c>
    </row>
    <row r="15" spans="1:12">
      <c r="A15" s="62" t="s">
        <v>10</v>
      </c>
      <c r="B15" s="72">
        <v>1605</v>
      </c>
      <c r="C15" s="72">
        <v>218</v>
      </c>
      <c r="D15" s="72">
        <v>37</v>
      </c>
      <c r="E15" s="72">
        <v>29</v>
      </c>
      <c r="F15" s="72">
        <v>667</v>
      </c>
      <c r="G15" s="72">
        <v>180</v>
      </c>
      <c r="H15" s="72">
        <v>41</v>
      </c>
      <c r="I15" s="72">
        <v>155</v>
      </c>
      <c r="J15" s="72">
        <v>17</v>
      </c>
      <c r="K15" s="72">
        <v>3</v>
      </c>
      <c r="L15" s="72">
        <v>258</v>
      </c>
    </row>
    <row r="16" spans="1:12">
      <c r="A16" s="62" t="s">
        <v>11</v>
      </c>
      <c r="B16" s="72">
        <v>3667</v>
      </c>
      <c r="C16" s="72">
        <v>332</v>
      </c>
      <c r="D16" s="72">
        <v>0</v>
      </c>
      <c r="E16" s="72">
        <v>0</v>
      </c>
      <c r="F16" s="72">
        <v>2989</v>
      </c>
      <c r="G16" s="72">
        <v>34</v>
      </c>
      <c r="H16" s="72">
        <v>7</v>
      </c>
      <c r="I16" s="72">
        <v>32</v>
      </c>
      <c r="J16" s="72">
        <v>13</v>
      </c>
      <c r="K16" s="72">
        <v>1</v>
      </c>
      <c r="L16" s="72">
        <v>259</v>
      </c>
    </row>
    <row r="17" spans="1:12">
      <c r="A17" s="62" t="s">
        <v>17</v>
      </c>
      <c r="B17" s="72">
        <v>3458</v>
      </c>
      <c r="C17" s="72">
        <v>244</v>
      </c>
      <c r="D17" s="72">
        <v>2</v>
      </c>
      <c r="E17" s="72">
        <v>8</v>
      </c>
      <c r="F17" s="72">
        <v>2907</v>
      </c>
      <c r="G17" s="72">
        <v>25</v>
      </c>
      <c r="H17" s="72">
        <v>16</v>
      </c>
      <c r="I17" s="72">
        <v>66</v>
      </c>
      <c r="J17" s="72">
        <v>1</v>
      </c>
      <c r="K17" s="72">
        <v>4</v>
      </c>
      <c r="L17" s="72">
        <v>185</v>
      </c>
    </row>
    <row r="18" spans="1:12">
      <c r="A18" s="62" t="s">
        <v>20</v>
      </c>
      <c r="B18" s="72">
        <v>1660</v>
      </c>
      <c r="C18" s="72">
        <v>74</v>
      </c>
      <c r="D18" s="72">
        <v>3</v>
      </c>
      <c r="E18" s="72">
        <v>2</v>
      </c>
      <c r="F18" s="72">
        <v>1314</v>
      </c>
      <c r="G18" s="72">
        <v>10</v>
      </c>
      <c r="H18" s="72">
        <v>11</v>
      </c>
      <c r="I18" s="72">
        <v>23</v>
      </c>
      <c r="J18" s="72">
        <v>2</v>
      </c>
      <c r="K18" s="72">
        <v>0</v>
      </c>
      <c r="L18" s="72">
        <v>221</v>
      </c>
    </row>
    <row r="19" spans="1:12">
      <c r="A19" s="62" t="s">
        <v>22</v>
      </c>
      <c r="B19" s="72">
        <v>976</v>
      </c>
      <c r="C19" s="72">
        <v>48</v>
      </c>
      <c r="D19" s="72">
        <v>1</v>
      </c>
      <c r="E19" s="72">
        <v>1</v>
      </c>
      <c r="F19" s="72">
        <v>744</v>
      </c>
      <c r="G19" s="72">
        <v>6</v>
      </c>
      <c r="H19" s="72">
        <v>5</v>
      </c>
      <c r="I19" s="72">
        <v>23</v>
      </c>
      <c r="J19" s="72">
        <v>1</v>
      </c>
      <c r="K19" s="72">
        <v>0</v>
      </c>
      <c r="L19" s="72">
        <v>147</v>
      </c>
    </row>
    <row r="20" spans="1:12">
      <c r="A20" s="91" t="s">
        <v>170</v>
      </c>
      <c r="B20" s="92">
        <v>105</v>
      </c>
      <c r="C20" s="92">
        <v>4</v>
      </c>
      <c r="D20" s="92">
        <v>0</v>
      </c>
      <c r="E20" s="92">
        <v>0</v>
      </c>
      <c r="F20" s="92">
        <v>78</v>
      </c>
      <c r="G20" s="92">
        <v>6</v>
      </c>
      <c r="H20" s="92">
        <v>1</v>
      </c>
      <c r="I20" s="92">
        <v>2</v>
      </c>
      <c r="J20" s="92">
        <v>0</v>
      </c>
      <c r="K20" s="92">
        <v>0</v>
      </c>
      <c r="L20" s="92">
        <v>14</v>
      </c>
    </row>
    <row r="21" spans="1:12">
      <c r="A21" s="6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</row>
    <row r="22" spans="1:12">
      <c r="A22" s="62" t="s">
        <v>130</v>
      </c>
      <c r="B22" s="72">
        <v>10193</v>
      </c>
      <c r="C22" s="72">
        <v>994</v>
      </c>
      <c r="D22" s="72">
        <v>7</v>
      </c>
      <c r="E22" s="72">
        <v>46</v>
      </c>
      <c r="F22" s="72">
        <v>6324</v>
      </c>
      <c r="G22" s="72">
        <v>435</v>
      </c>
      <c r="H22" s="72">
        <v>39</v>
      </c>
      <c r="I22" s="72">
        <v>140</v>
      </c>
      <c r="J22" s="72">
        <v>193</v>
      </c>
      <c r="K22" s="72">
        <v>13</v>
      </c>
      <c r="L22" s="72">
        <v>2002</v>
      </c>
    </row>
    <row r="23" spans="1:12">
      <c r="A23" s="62" t="s">
        <v>7</v>
      </c>
      <c r="B23" s="72">
        <v>3320</v>
      </c>
      <c r="C23" s="72">
        <v>534</v>
      </c>
      <c r="D23" s="72">
        <v>3</v>
      </c>
      <c r="E23" s="72">
        <v>12</v>
      </c>
      <c r="F23" s="72">
        <v>1906</v>
      </c>
      <c r="G23" s="72">
        <v>187</v>
      </c>
      <c r="H23" s="72">
        <v>14</v>
      </c>
      <c r="I23" s="72">
        <v>45</v>
      </c>
      <c r="J23" s="72">
        <v>20</v>
      </c>
      <c r="K23" s="72">
        <v>6</v>
      </c>
      <c r="L23" s="72">
        <v>593</v>
      </c>
    </row>
    <row r="24" spans="1:12">
      <c r="A24" s="62" t="s">
        <v>14</v>
      </c>
      <c r="B24" s="72">
        <v>2221</v>
      </c>
      <c r="C24" s="72">
        <v>161</v>
      </c>
      <c r="D24" s="72">
        <v>1</v>
      </c>
      <c r="E24" s="72">
        <v>27</v>
      </c>
      <c r="F24" s="72">
        <v>1528</v>
      </c>
      <c r="G24" s="72">
        <v>116</v>
      </c>
      <c r="H24" s="72">
        <v>6</v>
      </c>
      <c r="I24" s="72">
        <v>32</v>
      </c>
      <c r="J24" s="72">
        <v>45</v>
      </c>
      <c r="K24" s="72">
        <v>4</v>
      </c>
      <c r="L24" s="72">
        <v>301</v>
      </c>
    </row>
    <row r="25" spans="1:12">
      <c r="A25" s="62" t="s">
        <v>16</v>
      </c>
      <c r="B25" s="72">
        <v>497</v>
      </c>
      <c r="C25" s="72">
        <v>12</v>
      </c>
      <c r="D25" s="72">
        <v>1</v>
      </c>
      <c r="E25" s="72">
        <v>1</v>
      </c>
      <c r="F25" s="72">
        <v>403</v>
      </c>
      <c r="G25" s="72">
        <v>11</v>
      </c>
      <c r="H25" s="72">
        <v>1</v>
      </c>
      <c r="I25" s="72">
        <v>7</v>
      </c>
      <c r="J25" s="72">
        <v>0</v>
      </c>
      <c r="K25" s="72">
        <v>0</v>
      </c>
      <c r="L25" s="72">
        <v>61</v>
      </c>
    </row>
    <row r="26" spans="1:12">
      <c r="A26" s="62" t="s">
        <v>18</v>
      </c>
      <c r="B26" s="72">
        <v>681</v>
      </c>
      <c r="C26" s="72">
        <v>47</v>
      </c>
      <c r="D26" s="72">
        <v>0</v>
      </c>
      <c r="E26" s="72">
        <v>0</v>
      </c>
      <c r="F26" s="72">
        <v>508</v>
      </c>
      <c r="G26" s="72">
        <v>35</v>
      </c>
      <c r="H26" s="72">
        <v>1</v>
      </c>
      <c r="I26" s="72">
        <v>14</v>
      </c>
      <c r="J26" s="72">
        <v>1</v>
      </c>
      <c r="K26" s="72">
        <v>1</v>
      </c>
      <c r="L26" s="72">
        <v>74</v>
      </c>
    </row>
    <row r="27" spans="1:12">
      <c r="A27" s="62" t="s">
        <v>19</v>
      </c>
      <c r="B27" s="72">
        <v>1328</v>
      </c>
      <c r="C27" s="72">
        <v>27</v>
      </c>
      <c r="D27" s="72">
        <v>2</v>
      </c>
      <c r="E27" s="72">
        <v>0</v>
      </c>
      <c r="F27" s="72">
        <v>1126</v>
      </c>
      <c r="G27" s="72">
        <v>25</v>
      </c>
      <c r="H27" s="72">
        <v>6</v>
      </c>
      <c r="I27" s="72">
        <v>11</v>
      </c>
      <c r="J27" s="72">
        <v>16</v>
      </c>
      <c r="K27" s="72">
        <v>0</v>
      </c>
      <c r="L27" s="72">
        <v>115</v>
      </c>
    </row>
    <row r="28" spans="1:12">
      <c r="A28" s="62" t="s">
        <v>21</v>
      </c>
      <c r="B28" s="72">
        <v>482</v>
      </c>
      <c r="C28" s="72">
        <v>30</v>
      </c>
      <c r="D28" s="72">
        <v>0</v>
      </c>
      <c r="E28" s="72">
        <v>0</v>
      </c>
      <c r="F28" s="72">
        <v>266</v>
      </c>
      <c r="G28" s="72">
        <v>5</v>
      </c>
      <c r="H28" s="72">
        <v>2</v>
      </c>
      <c r="I28" s="72">
        <v>4</v>
      </c>
      <c r="J28" s="72">
        <v>31</v>
      </c>
      <c r="K28" s="72">
        <v>1</v>
      </c>
      <c r="L28" s="72">
        <v>143</v>
      </c>
    </row>
    <row r="29" spans="1:12">
      <c r="A29" s="62" t="s">
        <v>23</v>
      </c>
      <c r="B29" s="72">
        <v>633</v>
      </c>
      <c r="C29" s="72">
        <v>103</v>
      </c>
      <c r="D29" s="72">
        <v>0</v>
      </c>
      <c r="E29" s="72">
        <v>4</v>
      </c>
      <c r="F29" s="72">
        <v>149</v>
      </c>
      <c r="G29" s="72">
        <v>15</v>
      </c>
      <c r="H29" s="72">
        <v>0</v>
      </c>
      <c r="I29" s="72">
        <v>5</v>
      </c>
      <c r="J29" s="72">
        <v>70</v>
      </c>
      <c r="K29" s="72">
        <v>0</v>
      </c>
      <c r="L29" s="72">
        <v>287</v>
      </c>
    </row>
    <row r="30" spans="1:12">
      <c r="A30" s="91" t="s">
        <v>171</v>
      </c>
      <c r="B30" s="92">
        <v>75</v>
      </c>
      <c r="C30" s="92">
        <v>0</v>
      </c>
      <c r="D30" s="92">
        <v>0</v>
      </c>
      <c r="E30" s="92">
        <v>0</v>
      </c>
      <c r="F30" s="92">
        <v>5</v>
      </c>
      <c r="G30" s="92">
        <v>0</v>
      </c>
      <c r="H30" s="92">
        <v>0</v>
      </c>
      <c r="I30" s="92">
        <v>2</v>
      </c>
      <c r="J30" s="92">
        <v>0</v>
      </c>
      <c r="K30" s="92">
        <v>0</v>
      </c>
      <c r="L30" s="92">
        <v>68</v>
      </c>
    </row>
    <row r="31" spans="1:12">
      <c r="A31" s="91" t="s">
        <v>172</v>
      </c>
      <c r="B31" s="92">
        <v>349</v>
      </c>
      <c r="C31" s="92">
        <v>41</v>
      </c>
      <c r="D31" s="92">
        <v>0</v>
      </c>
      <c r="E31" s="92">
        <v>0</v>
      </c>
      <c r="F31" s="92">
        <v>126</v>
      </c>
      <c r="G31" s="92">
        <v>9</v>
      </c>
      <c r="H31" s="92">
        <v>2</v>
      </c>
      <c r="I31" s="92">
        <v>12</v>
      </c>
      <c r="J31" s="92">
        <v>1</v>
      </c>
      <c r="K31" s="92">
        <v>0</v>
      </c>
      <c r="L31" s="92">
        <v>158</v>
      </c>
    </row>
    <row r="32" spans="1:12">
      <c r="A32" s="91" t="s">
        <v>173</v>
      </c>
      <c r="B32" s="92">
        <v>132</v>
      </c>
      <c r="C32" s="92">
        <v>13</v>
      </c>
      <c r="D32" s="92">
        <v>0</v>
      </c>
      <c r="E32" s="92">
        <v>0</v>
      </c>
      <c r="F32" s="92">
        <v>25</v>
      </c>
      <c r="G32" s="92">
        <v>11</v>
      </c>
      <c r="H32" s="92">
        <v>2</v>
      </c>
      <c r="I32" s="92">
        <v>3</v>
      </c>
      <c r="J32" s="92">
        <v>3</v>
      </c>
      <c r="K32" s="92">
        <v>0</v>
      </c>
      <c r="L32" s="92">
        <v>75</v>
      </c>
    </row>
    <row r="33" spans="1:12">
      <c r="A33" s="91" t="s">
        <v>174</v>
      </c>
      <c r="B33" s="92">
        <v>475</v>
      </c>
      <c r="C33" s="92">
        <v>26</v>
      </c>
      <c r="D33" s="92">
        <v>0</v>
      </c>
      <c r="E33" s="92">
        <v>2</v>
      </c>
      <c r="F33" s="92">
        <v>282</v>
      </c>
      <c r="G33" s="92">
        <v>21</v>
      </c>
      <c r="H33" s="92">
        <v>5</v>
      </c>
      <c r="I33" s="92">
        <v>5</v>
      </c>
      <c r="J33" s="92">
        <v>6</v>
      </c>
      <c r="K33" s="92">
        <v>1</v>
      </c>
      <c r="L33" s="92">
        <v>127</v>
      </c>
    </row>
    <row r="34" spans="1:12">
      <c r="A34" s="6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12">
      <c r="A35" s="62" t="s">
        <v>175</v>
      </c>
      <c r="B35" s="72">
        <v>12289</v>
      </c>
      <c r="C35" s="72">
        <v>673</v>
      </c>
      <c r="D35" s="72">
        <v>6</v>
      </c>
      <c r="E35" s="72">
        <v>2</v>
      </c>
      <c r="F35" s="72">
        <v>9128</v>
      </c>
      <c r="G35" s="72">
        <v>259</v>
      </c>
      <c r="H35" s="72">
        <v>39</v>
      </c>
      <c r="I35" s="72">
        <v>118</v>
      </c>
      <c r="J35" s="72">
        <v>726</v>
      </c>
      <c r="K35" s="72">
        <v>7</v>
      </c>
      <c r="L35" s="72">
        <v>1331</v>
      </c>
    </row>
    <row r="36" spans="1:12">
      <c r="A36" s="62" t="s">
        <v>5</v>
      </c>
      <c r="B36" s="72">
        <v>10162</v>
      </c>
      <c r="C36" s="72">
        <v>554</v>
      </c>
      <c r="D36" s="72">
        <v>5</v>
      </c>
      <c r="E36" s="72">
        <v>2</v>
      </c>
      <c r="F36" s="72">
        <v>7899</v>
      </c>
      <c r="G36" s="72">
        <v>202</v>
      </c>
      <c r="H36" s="72">
        <v>23</v>
      </c>
      <c r="I36" s="72">
        <v>83</v>
      </c>
      <c r="J36" s="72">
        <v>647</v>
      </c>
      <c r="K36" s="72">
        <v>6</v>
      </c>
      <c r="L36" s="72">
        <v>741</v>
      </c>
    </row>
    <row r="37" spans="1:12">
      <c r="A37" s="62" t="s">
        <v>12</v>
      </c>
      <c r="B37" s="72">
        <v>420</v>
      </c>
      <c r="C37" s="72">
        <v>2</v>
      </c>
      <c r="D37" s="72">
        <v>0</v>
      </c>
      <c r="E37" s="72">
        <v>0</v>
      </c>
      <c r="F37" s="72">
        <v>385</v>
      </c>
      <c r="G37" s="72">
        <v>8</v>
      </c>
      <c r="H37" s="72">
        <v>0</v>
      </c>
      <c r="I37" s="72">
        <v>5</v>
      </c>
      <c r="J37" s="72">
        <v>1</v>
      </c>
      <c r="K37" s="72">
        <v>0</v>
      </c>
      <c r="L37" s="72">
        <v>19</v>
      </c>
    </row>
    <row r="38" spans="1:12">
      <c r="A38" s="62" t="s">
        <v>176</v>
      </c>
      <c r="B38" s="72">
        <v>199</v>
      </c>
      <c r="C38" s="72">
        <v>13</v>
      </c>
      <c r="D38" s="72">
        <v>0</v>
      </c>
      <c r="E38" s="72">
        <v>0</v>
      </c>
      <c r="F38" s="72">
        <v>64</v>
      </c>
      <c r="G38" s="72">
        <v>4</v>
      </c>
      <c r="H38" s="72">
        <v>2</v>
      </c>
      <c r="I38" s="72">
        <v>2</v>
      </c>
      <c r="J38" s="72">
        <v>2</v>
      </c>
      <c r="K38" s="72">
        <v>0</v>
      </c>
      <c r="L38" s="72">
        <v>112</v>
      </c>
    </row>
    <row r="39" spans="1:12">
      <c r="A39" s="62" t="s">
        <v>15</v>
      </c>
      <c r="B39" s="72">
        <v>291</v>
      </c>
      <c r="C39" s="72">
        <v>12</v>
      </c>
      <c r="D39" s="72">
        <v>0</v>
      </c>
      <c r="E39" s="72">
        <v>0</v>
      </c>
      <c r="F39" s="72">
        <v>207</v>
      </c>
      <c r="G39" s="72">
        <v>5</v>
      </c>
      <c r="H39" s="72">
        <v>1</v>
      </c>
      <c r="I39" s="72">
        <v>6</v>
      </c>
      <c r="J39" s="72">
        <v>0</v>
      </c>
      <c r="K39" s="72">
        <v>0</v>
      </c>
      <c r="L39" s="72">
        <v>60</v>
      </c>
    </row>
    <row r="40" spans="1:12">
      <c r="A40" s="91" t="s">
        <v>177</v>
      </c>
      <c r="B40" s="92">
        <v>99</v>
      </c>
      <c r="C40" s="92">
        <v>3</v>
      </c>
      <c r="D40" s="92">
        <v>0</v>
      </c>
      <c r="E40" s="92">
        <v>0</v>
      </c>
      <c r="F40" s="92">
        <v>60</v>
      </c>
      <c r="G40" s="92">
        <v>6</v>
      </c>
      <c r="H40" s="92">
        <v>1</v>
      </c>
      <c r="I40" s="92">
        <v>3</v>
      </c>
      <c r="J40" s="92">
        <v>1</v>
      </c>
      <c r="K40" s="92">
        <v>0</v>
      </c>
      <c r="L40" s="92">
        <v>25</v>
      </c>
    </row>
    <row r="41" spans="1:12">
      <c r="A41" s="91" t="s">
        <v>178</v>
      </c>
      <c r="B41" s="92">
        <v>329</v>
      </c>
      <c r="C41" s="92">
        <v>30</v>
      </c>
      <c r="D41" s="92">
        <v>0</v>
      </c>
      <c r="E41" s="92">
        <v>0</v>
      </c>
      <c r="F41" s="92">
        <v>140</v>
      </c>
      <c r="G41" s="92">
        <v>14</v>
      </c>
      <c r="H41" s="92">
        <v>1</v>
      </c>
      <c r="I41" s="92">
        <v>6</v>
      </c>
      <c r="J41" s="92">
        <v>45</v>
      </c>
      <c r="K41" s="92">
        <v>1</v>
      </c>
      <c r="L41" s="92">
        <v>92</v>
      </c>
    </row>
    <row r="42" spans="1:12">
      <c r="A42" s="91" t="s">
        <v>179</v>
      </c>
      <c r="B42" s="92">
        <v>418</v>
      </c>
      <c r="C42" s="92">
        <v>25</v>
      </c>
      <c r="D42" s="92">
        <v>1</v>
      </c>
      <c r="E42" s="92">
        <v>0</v>
      </c>
      <c r="F42" s="92">
        <v>259</v>
      </c>
      <c r="G42" s="92">
        <v>9</v>
      </c>
      <c r="H42" s="92">
        <v>2</v>
      </c>
      <c r="I42" s="92">
        <v>6</v>
      </c>
      <c r="J42" s="92">
        <v>22</v>
      </c>
      <c r="K42" s="92">
        <v>0</v>
      </c>
      <c r="L42" s="92">
        <v>94</v>
      </c>
    </row>
    <row r="43" spans="1:12">
      <c r="A43" s="91" t="s">
        <v>180</v>
      </c>
      <c r="B43" s="92">
        <v>86</v>
      </c>
      <c r="C43" s="92">
        <v>13</v>
      </c>
      <c r="D43" s="92">
        <v>0</v>
      </c>
      <c r="E43" s="92">
        <v>0</v>
      </c>
      <c r="F43" s="92">
        <v>51</v>
      </c>
      <c r="G43" s="92">
        <v>4</v>
      </c>
      <c r="H43" s="92">
        <v>0</v>
      </c>
      <c r="I43" s="92">
        <v>1</v>
      </c>
      <c r="J43" s="92">
        <v>8</v>
      </c>
      <c r="K43" s="92">
        <v>0</v>
      </c>
      <c r="L43" s="92">
        <v>9</v>
      </c>
    </row>
    <row r="44" spans="1:12">
      <c r="A44" s="91" t="s">
        <v>181</v>
      </c>
      <c r="B44" s="92">
        <v>66</v>
      </c>
      <c r="C44" s="92">
        <v>3</v>
      </c>
      <c r="D44" s="92">
        <v>0</v>
      </c>
      <c r="E44" s="92">
        <v>0</v>
      </c>
      <c r="F44" s="92">
        <v>23</v>
      </c>
      <c r="G44" s="92">
        <v>3</v>
      </c>
      <c r="H44" s="92">
        <v>0</v>
      </c>
      <c r="I44" s="92">
        <v>2</v>
      </c>
      <c r="J44" s="92">
        <v>0</v>
      </c>
      <c r="K44" s="92">
        <v>0</v>
      </c>
      <c r="L44" s="92">
        <v>35</v>
      </c>
    </row>
    <row r="45" spans="1:12">
      <c r="A45" s="91" t="s">
        <v>182</v>
      </c>
      <c r="B45" s="92">
        <v>219</v>
      </c>
      <c r="C45" s="92">
        <v>18</v>
      </c>
      <c r="D45" s="92">
        <v>0</v>
      </c>
      <c r="E45" s="92">
        <v>0</v>
      </c>
      <c r="F45" s="92">
        <v>40</v>
      </c>
      <c r="G45" s="92">
        <v>4</v>
      </c>
      <c r="H45" s="92">
        <v>9</v>
      </c>
      <c r="I45" s="92">
        <v>4</v>
      </c>
      <c r="J45" s="92">
        <v>0</v>
      </c>
      <c r="K45" s="92">
        <v>0</v>
      </c>
      <c r="L45" s="92">
        <v>144</v>
      </c>
    </row>
    <row r="46" spans="1:12">
      <c r="A46" s="6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</row>
    <row r="47" spans="1:12">
      <c r="A47" s="62" t="s">
        <v>134</v>
      </c>
      <c r="B47" s="72">
        <v>867</v>
      </c>
      <c r="C47" s="72">
        <v>134</v>
      </c>
      <c r="D47" s="72">
        <v>2</v>
      </c>
      <c r="E47" s="72">
        <v>0</v>
      </c>
      <c r="F47" s="72">
        <v>283</v>
      </c>
      <c r="G47" s="72">
        <v>74</v>
      </c>
      <c r="H47" s="72">
        <v>7</v>
      </c>
      <c r="I47" s="72">
        <v>21</v>
      </c>
      <c r="J47" s="72">
        <v>0</v>
      </c>
      <c r="K47" s="72">
        <v>0</v>
      </c>
      <c r="L47" s="72">
        <v>346</v>
      </c>
    </row>
    <row r="48" spans="1:12">
      <c r="A48" s="62" t="s">
        <v>13</v>
      </c>
      <c r="B48" s="72">
        <v>367</v>
      </c>
      <c r="C48" s="72">
        <v>26</v>
      </c>
      <c r="D48" s="72">
        <v>0</v>
      </c>
      <c r="E48" s="72">
        <v>0</v>
      </c>
      <c r="F48" s="72">
        <v>164</v>
      </c>
      <c r="G48" s="72">
        <v>22</v>
      </c>
      <c r="H48" s="72">
        <v>2</v>
      </c>
      <c r="I48" s="72">
        <v>9</v>
      </c>
      <c r="J48" s="72">
        <v>0</v>
      </c>
      <c r="K48" s="72">
        <v>0</v>
      </c>
      <c r="L48" s="72">
        <v>144</v>
      </c>
    </row>
    <row r="49" spans="1:12">
      <c r="A49" s="91" t="s">
        <v>183</v>
      </c>
      <c r="B49" s="92">
        <v>167</v>
      </c>
      <c r="C49" s="92">
        <v>8</v>
      </c>
      <c r="D49" s="92">
        <v>0</v>
      </c>
      <c r="E49" s="92">
        <v>0</v>
      </c>
      <c r="F49" s="92">
        <v>46</v>
      </c>
      <c r="G49" s="92">
        <v>28</v>
      </c>
      <c r="H49" s="92">
        <v>1</v>
      </c>
      <c r="I49" s="92">
        <v>3</v>
      </c>
      <c r="J49" s="92">
        <v>0</v>
      </c>
      <c r="K49" s="92">
        <v>0</v>
      </c>
      <c r="L49" s="92">
        <v>81</v>
      </c>
    </row>
    <row r="50" spans="1:12">
      <c r="A50" s="91" t="s">
        <v>184</v>
      </c>
      <c r="B50" s="92">
        <v>38</v>
      </c>
      <c r="C50" s="92">
        <v>12</v>
      </c>
      <c r="D50" s="92">
        <v>1</v>
      </c>
      <c r="E50" s="92">
        <v>0</v>
      </c>
      <c r="F50" s="92">
        <v>7</v>
      </c>
      <c r="G50" s="92">
        <v>4</v>
      </c>
      <c r="H50" s="92">
        <v>0</v>
      </c>
      <c r="I50" s="92">
        <v>2</v>
      </c>
      <c r="J50" s="92">
        <v>0</v>
      </c>
      <c r="K50" s="92">
        <v>0</v>
      </c>
      <c r="L50" s="92">
        <v>12</v>
      </c>
    </row>
    <row r="51" spans="1:12">
      <c r="A51" s="91" t="s">
        <v>185</v>
      </c>
      <c r="B51" s="92">
        <v>71</v>
      </c>
      <c r="C51" s="92">
        <v>4</v>
      </c>
      <c r="D51" s="92">
        <v>1</v>
      </c>
      <c r="E51" s="92">
        <v>0</v>
      </c>
      <c r="F51" s="92">
        <v>39</v>
      </c>
      <c r="G51" s="92">
        <v>4</v>
      </c>
      <c r="H51" s="92">
        <v>2</v>
      </c>
      <c r="I51" s="92">
        <v>2</v>
      </c>
      <c r="J51" s="92">
        <v>0</v>
      </c>
      <c r="K51" s="92">
        <v>0</v>
      </c>
      <c r="L51" s="92">
        <v>19</v>
      </c>
    </row>
    <row r="52" spans="1:12">
      <c r="A52" s="91" t="s">
        <v>186</v>
      </c>
      <c r="B52" s="92">
        <v>87</v>
      </c>
      <c r="C52" s="92">
        <v>23</v>
      </c>
      <c r="D52" s="92">
        <v>0</v>
      </c>
      <c r="E52" s="92">
        <v>0</v>
      </c>
      <c r="F52" s="92">
        <v>11</v>
      </c>
      <c r="G52" s="92">
        <v>10</v>
      </c>
      <c r="H52" s="92">
        <v>1</v>
      </c>
      <c r="I52" s="92">
        <v>1</v>
      </c>
      <c r="J52" s="92">
        <v>0</v>
      </c>
      <c r="K52" s="92">
        <v>0</v>
      </c>
      <c r="L52" s="92">
        <v>41</v>
      </c>
    </row>
    <row r="53" spans="1:12">
      <c r="A53" s="91" t="s">
        <v>187</v>
      </c>
      <c r="B53" s="92">
        <v>137</v>
      </c>
      <c r="C53" s="92">
        <v>61</v>
      </c>
      <c r="D53" s="92">
        <v>0</v>
      </c>
      <c r="E53" s="92">
        <v>0</v>
      </c>
      <c r="F53" s="92">
        <v>16</v>
      </c>
      <c r="G53" s="92">
        <v>6</v>
      </c>
      <c r="H53" s="92">
        <v>1</v>
      </c>
      <c r="I53" s="92">
        <v>4</v>
      </c>
      <c r="J53" s="92">
        <v>0</v>
      </c>
      <c r="K53" s="92">
        <v>0</v>
      </c>
      <c r="L53" s="92">
        <v>49</v>
      </c>
    </row>
    <row r="54" spans="1:12">
      <c r="A54" s="6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</row>
    <row r="55" spans="1:12">
      <c r="A55" s="62" t="s">
        <v>135</v>
      </c>
      <c r="B55" s="72">
        <v>748</v>
      </c>
      <c r="C55" s="72">
        <v>66</v>
      </c>
      <c r="D55" s="72">
        <v>3</v>
      </c>
      <c r="E55" s="72">
        <v>0</v>
      </c>
      <c r="F55" s="72">
        <v>266</v>
      </c>
      <c r="G55" s="72">
        <v>39</v>
      </c>
      <c r="H55" s="72">
        <v>4</v>
      </c>
      <c r="I55" s="72">
        <v>15</v>
      </c>
      <c r="J55" s="72">
        <v>7</v>
      </c>
      <c r="K55" s="72">
        <v>0</v>
      </c>
      <c r="L55" s="72">
        <v>348</v>
      </c>
    </row>
    <row r="56" spans="1:12">
      <c r="A56" s="91" t="s">
        <v>188</v>
      </c>
      <c r="B56" s="92">
        <v>445</v>
      </c>
      <c r="C56" s="92">
        <v>60</v>
      </c>
      <c r="D56" s="92">
        <v>1</v>
      </c>
      <c r="E56" s="92">
        <v>0</v>
      </c>
      <c r="F56" s="92">
        <v>95</v>
      </c>
      <c r="G56" s="92">
        <v>25</v>
      </c>
      <c r="H56" s="92">
        <v>3</v>
      </c>
      <c r="I56" s="92">
        <v>7</v>
      </c>
      <c r="J56" s="92">
        <v>0</v>
      </c>
      <c r="K56" s="92">
        <v>0</v>
      </c>
      <c r="L56" s="92">
        <v>254</v>
      </c>
    </row>
    <row r="57" spans="1:12">
      <c r="A57" s="91" t="s">
        <v>189</v>
      </c>
      <c r="B57" s="92">
        <v>303</v>
      </c>
      <c r="C57" s="92">
        <v>6</v>
      </c>
      <c r="D57" s="92">
        <v>2</v>
      </c>
      <c r="E57" s="92">
        <v>0</v>
      </c>
      <c r="F57" s="92">
        <v>171</v>
      </c>
      <c r="G57" s="92">
        <v>14</v>
      </c>
      <c r="H57" s="92">
        <v>1</v>
      </c>
      <c r="I57" s="92">
        <v>8</v>
      </c>
      <c r="J57" s="92">
        <v>7</v>
      </c>
      <c r="K57" s="92">
        <v>0</v>
      </c>
      <c r="L57" s="92">
        <v>94</v>
      </c>
    </row>
    <row r="58" spans="1:12">
      <c r="A58" s="6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12">
      <c r="A59" s="62" t="s">
        <v>136</v>
      </c>
      <c r="B59" s="72">
        <v>493</v>
      </c>
      <c r="C59" s="72">
        <v>38</v>
      </c>
      <c r="D59" s="72">
        <v>0</v>
      </c>
      <c r="E59" s="72">
        <v>2</v>
      </c>
      <c r="F59" s="72">
        <v>205</v>
      </c>
      <c r="G59" s="72">
        <v>65</v>
      </c>
      <c r="H59" s="72">
        <v>4</v>
      </c>
      <c r="I59" s="72">
        <v>44</v>
      </c>
      <c r="J59" s="72">
        <v>0</v>
      </c>
      <c r="K59" s="72">
        <v>1</v>
      </c>
      <c r="L59" s="72">
        <v>134</v>
      </c>
    </row>
    <row r="60" spans="1:12">
      <c r="A60" s="62" t="s">
        <v>9</v>
      </c>
      <c r="B60" s="72">
        <v>121</v>
      </c>
      <c r="C60" s="72">
        <v>8</v>
      </c>
      <c r="D60" s="72">
        <v>0</v>
      </c>
      <c r="E60" s="72">
        <v>2</v>
      </c>
      <c r="F60" s="72">
        <v>53</v>
      </c>
      <c r="G60" s="72">
        <v>38</v>
      </c>
      <c r="H60" s="72">
        <v>0</v>
      </c>
      <c r="I60" s="72">
        <v>5</v>
      </c>
      <c r="J60" s="72">
        <v>0</v>
      </c>
      <c r="K60" s="72">
        <v>0</v>
      </c>
      <c r="L60" s="72">
        <v>15</v>
      </c>
    </row>
    <row r="61" spans="1:12">
      <c r="A61" s="91" t="s">
        <v>190</v>
      </c>
      <c r="B61" s="92">
        <v>240</v>
      </c>
      <c r="C61" s="92">
        <v>20</v>
      </c>
      <c r="D61" s="92">
        <v>0</v>
      </c>
      <c r="E61" s="92">
        <v>0</v>
      </c>
      <c r="F61" s="92">
        <v>115</v>
      </c>
      <c r="G61" s="92">
        <v>12</v>
      </c>
      <c r="H61" s="92">
        <v>2</v>
      </c>
      <c r="I61" s="92">
        <v>31</v>
      </c>
      <c r="J61" s="92">
        <v>0</v>
      </c>
      <c r="K61" s="92">
        <v>1</v>
      </c>
      <c r="L61" s="92">
        <v>59</v>
      </c>
    </row>
    <row r="62" spans="1:12">
      <c r="A62" s="93" t="s">
        <v>191</v>
      </c>
      <c r="B62" s="94">
        <v>132</v>
      </c>
      <c r="C62" s="94">
        <v>10</v>
      </c>
      <c r="D62" s="94">
        <v>0</v>
      </c>
      <c r="E62" s="94">
        <v>0</v>
      </c>
      <c r="F62" s="94">
        <v>37</v>
      </c>
      <c r="G62" s="94">
        <v>15</v>
      </c>
      <c r="H62" s="94">
        <v>2</v>
      </c>
      <c r="I62" s="94">
        <v>8</v>
      </c>
      <c r="J62" s="94">
        <v>0</v>
      </c>
      <c r="K62" s="94">
        <v>0</v>
      </c>
      <c r="L62" s="94">
        <v>60</v>
      </c>
    </row>
    <row r="63" spans="1:12"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</row>
    <row r="64" spans="1:12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95A3-9646-4D08-92AC-657671DA2239}">
  <sheetPr>
    <tabColor theme="8" tint="0.79998168889431442"/>
  </sheetPr>
  <dimension ref="A1:L65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" defaultRowHeight="12.5"/>
  <cols>
    <col min="1" max="1" width="13.75" style="53" customWidth="1"/>
    <col min="2" max="256" width="8" style="53"/>
    <col min="257" max="257" width="13.75" style="53" customWidth="1"/>
    <col min="258" max="512" width="8" style="53"/>
    <col min="513" max="513" width="13.75" style="53" customWidth="1"/>
    <col min="514" max="768" width="8" style="53"/>
    <col min="769" max="769" width="13.75" style="53" customWidth="1"/>
    <col min="770" max="1024" width="8" style="53"/>
    <col min="1025" max="1025" width="13.75" style="53" customWidth="1"/>
    <col min="1026" max="1280" width="8" style="53"/>
    <col min="1281" max="1281" width="13.75" style="53" customWidth="1"/>
    <col min="1282" max="1536" width="8" style="53"/>
    <col min="1537" max="1537" width="13.75" style="53" customWidth="1"/>
    <col min="1538" max="1792" width="8" style="53"/>
    <col min="1793" max="1793" width="13.75" style="53" customWidth="1"/>
    <col min="1794" max="2048" width="8" style="53"/>
    <col min="2049" max="2049" width="13.75" style="53" customWidth="1"/>
    <col min="2050" max="2304" width="8" style="53"/>
    <col min="2305" max="2305" width="13.75" style="53" customWidth="1"/>
    <col min="2306" max="2560" width="8" style="53"/>
    <col min="2561" max="2561" width="13.75" style="53" customWidth="1"/>
    <col min="2562" max="2816" width="8" style="53"/>
    <col min="2817" max="2817" width="13.75" style="53" customWidth="1"/>
    <col min="2818" max="3072" width="8" style="53"/>
    <col min="3073" max="3073" width="13.75" style="53" customWidth="1"/>
    <col min="3074" max="3328" width="8" style="53"/>
    <col min="3329" max="3329" width="13.75" style="53" customWidth="1"/>
    <col min="3330" max="3584" width="8" style="53"/>
    <col min="3585" max="3585" width="13.75" style="53" customWidth="1"/>
    <col min="3586" max="3840" width="8" style="53"/>
    <col min="3841" max="3841" width="13.75" style="53" customWidth="1"/>
    <col min="3842" max="4096" width="8" style="53"/>
    <col min="4097" max="4097" width="13.75" style="53" customWidth="1"/>
    <col min="4098" max="4352" width="8" style="53"/>
    <col min="4353" max="4353" width="13.75" style="53" customWidth="1"/>
    <col min="4354" max="4608" width="8" style="53"/>
    <col min="4609" max="4609" width="13.75" style="53" customWidth="1"/>
    <col min="4610" max="4864" width="8" style="53"/>
    <col min="4865" max="4865" width="13.75" style="53" customWidth="1"/>
    <col min="4866" max="5120" width="8" style="53"/>
    <col min="5121" max="5121" width="13.75" style="53" customWidth="1"/>
    <col min="5122" max="5376" width="8" style="53"/>
    <col min="5377" max="5377" width="13.75" style="53" customWidth="1"/>
    <col min="5378" max="5632" width="8" style="53"/>
    <col min="5633" max="5633" width="13.75" style="53" customWidth="1"/>
    <col min="5634" max="5888" width="8" style="53"/>
    <col min="5889" max="5889" width="13.75" style="53" customWidth="1"/>
    <col min="5890" max="6144" width="8" style="53"/>
    <col min="6145" max="6145" width="13.75" style="53" customWidth="1"/>
    <col min="6146" max="6400" width="8" style="53"/>
    <col min="6401" max="6401" width="13.75" style="53" customWidth="1"/>
    <col min="6402" max="6656" width="8" style="53"/>
    <col min="6657" max="6657" width="13.75" style="53" customWidth="1"/>
    <col min="6658" max="6912" width="8" style="53"/>
    <col min="6913" max="6913" width="13.75" style="53" customWidth="1"/>
    <col min="6914" max="7168" width="8" style="53"/>
    <col min="7169" max="7169" width="13.75" style="53" customWidth="1"/>
    <col min="7170" max="7424" width="8" style="53"/>
    <col min="7425" max="7425" width="13.75" style="53" customWidth="1"/>
    <col min="7426" max="7680" width="8" style="53"/>
    <col min="7681" max="7681" width="13.75" style="53" customWidth="1"/>
    <col min="7682" max="7936" width="8" style="53"/>
    <col min="7937" max="7937" width="13.75" style="53" customWidth="1"/>
    <col min="7938" max="8192" width="8" style="53"/>
    <col min="8193" max="8193" width="13.75" style="53" customWidth="1"/>
    <col min="8194" max="8448" width="8" style="53"/>
    <col min="8449" max="8449" width="13.75" style="53" customWidth="1"/>
    <col min="8450" max="8704" width="8" style="53"/>
    <col min="8705" max="8705" width="13.75" style="53" customWidth="1"/>
    <col min="8706" max="8960" width="8" style="53"/>
    <col min="8961" max="8961" width="13.75" style="53" customWidth="1"/>
    <col min="8962" max="9216" width="8" style="53"/>
    <col min="9217" max="9217" width="13.75" style="53" customWidth="1"/>
    <col min="9218" max="9472" width="8" style="53"/>
    <col min="9473" max="9473" width="13.75" style="53" customWidth="1"/>
    <col min="9474" max="9728" width="8" style="53"/>
    <col min="9729" max="9729" width="13.75" style="53" customWidth="1"/>
    <col min="9730" max="9984" width="8" style="53"/>
    <col min="9985" max="9985" width="13.75" style="53" customWidth="1"/>
    <col min="9986" max="10240" width="8" style="53"/>
    <col min="10241" max="10241" width="13.75" style="53" customWidth="1"/>
    <col min="10242" max="10496" width="8" style="53"/>
    <col min="10497" max="10497" width="13.75" style="53" customWidth="1"/>
    <col min="10498" max="10752" width="8" style="53"/>
    <col min="10753" max="10753" width="13.75" style="53" customWidth="1"/>
    <col min="10754" max="11008" width="8" style="53"/>
    <col min="11009" max="11009" width="13.75" style="53" customWidth="1"/>
    <col min="11010" max="11264" width="8" style="53"/>
    <col min="11265" max="11265" width="13.75" style="53" customWidth="1"/>
    <col min="11266" max="11520" width="8" style="53"/>
    <col min="11521" max="11521" width="13.75" style="53" customWidth="1"/>
    <col min="11522" max="11776" width="8" style="53"/>
    <col min="11777" max="11777" width="13.75" style="53" customWidth="1"/>
    <col min="11778" max="12032" width="8" style="53"/>
    <col min="12033" max="12033" width="13.75" style="53" customWidth="1"/>
    <col min="12034" max="12288" width="8" style="53"/>
    <col min="12289" max="12289" width="13.75" style="53" customWidth="1"/>
    <col min="12290" max="12544" width="8" style="53"/>
    <col min="12545" max="12545" width="13.75" style="53" customWidth="1"/>
    <col min="12546" max="12800" width="8" style="53"/>
    <col min="12801" max="12801" width="13.75" style="53" customWidth="1"/>
    <col min="12802" max="13056" width="8" style="53"/>
    <col min="13057" max="13057" width="13.75" style="53" customWidth="1"/>
    <col min="13058" max="13312" width="8" style="53"/>
    <col min="13313" max="13313" width="13.75" style="53" customWidth="1"/>
    <col min="13314" max="13568" width="8" style="53"/>
    <col min="13569" max="13569" width="13.75" style="53" customWidth="1"/>
    <col min="13570" max="13824" width="8" style="53"/>
    <col min="13825" max="13825" width="13.75" style="53" customWidth="1"/>
    <col min="13826" max="14080" width="8" style="53"/>
    <col min="14081" max="14081" width="13.75" style="53" customWidth="1"/>
    <col min="14082" max="14336" width="8" style="53"/>
    <col min="14337" max="14337" width="13.75" style="53" customWidth="1"/>
    <col min="14338" max="14592" width="8" style="53"/>
    <col min="14593" max="14593" width="13.75" style="53" customWidth="1"/>
    <col min="14594" max="14848" width="8" style="53"/>
    <col min="14849" max="14849" width="13.75" style="53" customWidth="1"/>
    <col min="14850" max="15104" width="8" style="53"/>
    <col min="15105" max="15105" width="13.75" style="53" customWidth="1"/>
    <col min="15106" max="15360" width="8" style="53"/>
    <col min="15361" max="15361" width="13.75" style="53" customWidth="1"/>
    <col min="15362" max="15616" width="8" style="53"/>
    <col min="15617" max="15617" width="13.75" style="53" customWidth="1"/>
    <col min="15618" max="15872" width="8" style="53"/>
    <col min="15873" max="15873" width="13.75" style="53" customWidth="1"/>
    <col min="15874" max="16128" width="8" style="53"/>
    <col min="16129" max="16129" width="13.75" style="53" customWidth="1"/>
    <col min="16130" max="16384" width="8" style="53"/>
  </cols>
  <sheetData>
    <row r="1" spans="1:12">
      <c r="A1" s="53" t="s">
        <v>796</v>
      </c>
    </row>
    <row r="2" spans="1:12" ht="13" thickBo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5" t="s">
        <v>401</v>
      </c>
    </row>
    <row r="3" spans="1:12">
      <c r="A3" s="324" t="s">
        <v>155</v>
      </c>
      <c r="B3" s="325" t="s">
        <v>44</v>
      </c>
      <c r="C3" s="326" t="s">
        <v>0</v>
      </c>
      <c r="D3" s="326" t="s">
        <v>156</v>
      </c>
      <c r="E3" s="326" t="s">
        <v>157</v>
      </c>
      <c r="F3" s="326" t="s">
        <v>158</v>
      </c>
      <c r="G3" s="326" t="s">
        <v>1</v>
      </c>
      <c r="H3" s="326" t="s">
        <v>159</v>
      </c>
      <c r="I3" s="326" t="s">
        <v>160</v>
      </c>
      <c r="J3" s="326" t="s">
        <v>161</v>
      </c>
      <c r="K3" s="326" t="s">
        <v>162</v>
      </c>
      <c r="L3" s="327" t="s">
        <v>163</v>
      </c>
    </row>
    <row r="4" spans="1:12" hidden="1">
      <c r="A4" s="56" t="s">
        <v>389</v>
      </c>
      <c r="B4" s="57">
        <v>99176</v>
      </c>
      <c r="C4" s="57">
        <v>13378</v>
      </c>
      <c r="D4" s="57">
        <v>373</v>
      </c>
      <c r="E4" s="57">
        <v>1096</v>
      </c>
      <c r="F4" s="57">
        <v>70495</v>
      </c>
      <c r="G4" s="57">
        <v>1367</v>
      </c>
      <c r="H4" s="57">
        <v>783</v>
      </c>
      <c r="I4" s="57">
        <v>2357</v>
      </c>
      <c r="J4" s="57">
        <v>1569</v>
      </c>
      <c r="K4" s="53">
        <v>127</v>
      </c>
      <c r="L4" s="58">
        <v>7631</v>
      </c>
    </row>
    <row r="5" spans="1:12" hidden="1">
      <c r="A5" s="56" t="s">
        <v>167</v>
      </c>
      <c r="B5" s="57">
        <v>99886</v>
      </c>
      <c r="C5" s="57">
        <v>13608</v>
      </c>
      <c r="D5" s="57">
        <v>367</v>
      </c>
      <c r="E5" s="57">
        <v>1063</v>
      </c>
      <c r="F5" s="57">
        <v>70163</v>
      </c>
      <c r="G5" s="57">
        <v>1596</v>
      </c>
      <c r="H5" s="57">
        <v>762</v>
      </c>
      <c r="I5" s="57">
        <v>2288</v>
      </c>
      <c r="J5" s="57">
        <v>1728</v>
      </c>
      <c r="K5" s="53">
        <v>129</v>
      </c>
      <c r="L5" s="58">
        <v>8182</v>
      </c>
    </row>
    <row r="6" spans="1:12" hidden="1">
      <c r="A6" s="56" t="s">
        <v>168</v>
      </c>
      <c r="B6" s="57">
        <v>97542</v>
      </c>
      <c r="C6" s="57">
        <v>12958</v>
      </c>
      <c r="D6" s="57">
        <v>323</v>
      </c>
      <c r="E6" s="57">
        <v>1056</v>
      </c>
      <c r="F6" s="57">
        <v>68632</v>
      </c>
      <c r="G6" s="57">
        <v>1592</v>
      </c>
      <c r="H6" s="57">
        <v>668</v>
      </c>
      <c r="I6" s="57">
        <v>2095</v>
      </c>
      <c r="J6" s="57">
        <v>1793</v>
      </c>
      <c r="K6" s="53">
        <v>117</v>
      </c>
      <c r="L6" s="58">
        <v>8308</v>
      </c>
    </row>
    <row r="7" spans="1:12" hidden="1">
      <c r="A7" s="56" t="s">
        <v>393</v>
      </c>
      <c r="B7" s="57">
        <v>98168</v>
      </c>
      <c r="C7" s="57">
        <v>13014</v>
      </c>
      <c r="D7" s="57">
        <v>314</v>
      </c>
      <c r="E7" s="57">
        <v>1054</v>
      </c>
      <c r="F7" s="57">
        <v>67933</v>
      </c>
      <c r="G7" s="57">
        <v>1760</v>
      </c>
      <c r="H7" s="57">
        <v>665</v>
      </c>
      <c r="I7" s="57">
        <v>2225</v>
      </c>
      <c r="J7" s="57">
        <v>1909</v>
      </c>
      <c r="K7" s="53">
        <v>120</v>
      </c>
      <c r="L7" s="58">
        <v>9174</v>
      </c>
    </row>
    <row r="8" spans="1:12">
      <c r="A8" s="56" t="s">
        <v>392</v>
      </c>
      <c r="B8" s="73">
        <v>99530</v>
      </c>
      <c r="C8" s="73">
        <v>13544</v>
      </c>
      <c r="D8" s="73">
        <v>310</v>
      </c>
      <c r="E8" s="73">
        <v>1088</v>
      </c>
      <c r="F8" s="73">
        <v>67150</v>
      </c>
      <c r="G8" s="73">
        <v>1938</v>
      </c>
      <c r="H8" s="73">
        <v>684</v>
      </c>
      <c r="I8" s="73">
        <v>2320</v>
      </c>
      <c r="J8" s="73">
        <v>2322</v>
      </c>
      <c r="K8" s="73">
        <v>122</v>
      </c>
      <c r="L8" s="73">
        <v>10052</v>
      </c>
    </row>
    <row r="9" spans="1:12">
      <c r="A9" s="5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0" spans="1:12">
      <c r="A10" s="56" t="s">
        <v>4</v>
      </c>
      <c r="B10" s="73">
        <v>42085</v>
      </c>
      <c r="C10" s="73">
        <v>8863</v>
      </c>
      <c r="D10" s="73">
        <v>206</v>
      </c>
      <c r="E10" s="73">
        <v>963</v>
      </c>
      <c r="F10" s="73">
        <v>26080</v>
      </c>
      <c r="G10" s="73">
        <v>457</v>
      </c>
      <c r="H10" s="73">
        <v>403</v>
      </c>
      <c r="I10" s="73">
        <v>1298</v>
      </c>
      <c r="J10" s="73">
        <v>823</v>
      </c>
      <c r="K10" s="73">
        <v>69</v>
      </c>
      <c r="L10" s="73">
        <v>2923</v>
      </c>
    </row>
    <row r="11" spans="1:12">
      <c r="A11" s="5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>
      <c r="A12" s="56" t="s">
        <v>169</v>
      </c>
      <c r="B12" s="73">
        <v>31902</v>
      </c>
      <c r="C12" s="73">
        <v>2524</v>
      </c>
      <c r="D12" s="73">
        <v>89</v>
      </c>
      <c r="E12" s="73">
        <v>74</v>
      </c>
      <c r="F12" s="73">
        <v>25027</v>
      </c>
      <c r="G12" s="73">
        <v>521</v>
      </c>
      <c r="H12" s="73">
        <v>189</v>
      </c>
      <c r="I12" s="73">
        <v>681</v>
      </c>
      <c r="J12" s="73">
        <v>244</v>
      </c>
      <c r="K12" s="73">
        <v>37</v>
      </c>
      <c r="L12" s="73">
        <v>2516</v>
      </c>
    </row>
    <row r="13" spans="1:12">
      <c r="A13" s="56" t="s">
        <v>6</v>
      </c>
      <c r="B13" s="73">
        <v>13618</v>
      </c>
      <c r="C13" s="73">
        <v>817</v>
      </c>
      <c r="D13" s="73">
        <v>5</v>
      </c>
      <c r="E13" s="73">
        <v>10</v>
      </c>
      <c r="F13" s="73">
        <v>11412</v>
      </c>
      <c r="G13" s="73">
        <v>165</v>
      </c>
      <c r="H13" s="73">
        <v>31</v>
      </c>
      <c r="I13" s="73">
        <v>82</v>
      </c>
      <c r="J13" s="73">
        <v>175</v>
      </c>
      <c r="K13" s="73">
        <v>19</v>
      </c>
      <c r="L13" s="73">
        <v>902</v>
      </c>
    </row>
    <row r="14" spans="1:12">
      <c r="A14" s="56" t="s">
        <v>8</v>
      </c>
      <c r="B14" s="73">
        <v>6680</v>
      </c>
      <c r="C14" s="73">
        <v>694</v>
      </c>
      <c r="D14" s="73">
        <v>50</v>
      </c>
      <c r="E14" s="73">
        <v>10</v>
      </c>
      <c r="F14" s="73">
        <v>4975</v>
      </c>
      <c r="G14" s="73">
        <v>77</v>
      </c>
      <c r="H14" s="73">
        <v>69</v>
      </c>
      <c r="I14" s="73">
        <v>294</v>
      </c>
      <c r="J14" s="73">
        <v>3</v>
      </c>
      <c r="K14" s="73">
        <v>8</v>
      </c>
      <c r="L14" s="73">
        <v>500</v>
      </c>
    </row>
    <row r="15" spans="1:12">
      <c r="A15" s="56" t="s">
        <v>10</v>
      </c>
      <c r="B15" s="73">
        <v>1639</v>
      </c>
      <c r="C15" s="73">
        <v>233</v>
      </c>
      <c r="D15" s="73">
        <v>22</v>
      </c>
      <c r="E15" s="73">
        <v>34</v>
      </c>
      <c r="F15" s="73">
        <v>657</v>
      </c>
      <c r="G15" s="73">
        <v>180</v>
      </c>
      <c r="H15" s="73">
        <v>42</v>
      </c>
      <c r="I15" s="73">
        <v>162</v>
      </c>
      <c r="J15" s="73">
        <v>27</v>
      </c>
      <c r="K15" s="73">
        <v>5</v>
      </c>
      <c r="L15" s="73">
        <v>277</v>
      </c>
    </row>
    <row r="16" spans="1:12">
      <c r="A16" s="56" t="s">
        <v>11</v>
      </c>
      <c r="B16" s="73">
        <v>3704</v>
      </c>
      <c r="C16" s="73">
        <v>379</v>
      </c>
      <c r="D16" s="73">
        <v>0</v>
      </c>
      <c r="E16" s="73">
        <v>3</v>
      </c>
      <c r="F16" s="73">
        <v>2970</v>
      </c>
      <c r="G16" s="73">
        <v>43</v>
      </c>
      <c r="H16" s="73">
        <v>7</v>
      </c>
      <c r="I16" s="73">
        <v>23</v>
      </c>
      <c r="J16" s="73">
        <v>36</v>
      </c>
      <c r="K16" s="73">
        <v>2</v>
      </c>
      <c r="L16" s="73">
        <v>241</v>
      </c>
    </row>
    <row r="17" spans="1:12">
      <c r="A17" s="56" t="s">
        <v>17</v>
      </c>
      <c r="B17" s="73">
        <v>3499</v>
      </c>
      <c r="C17" s="73">
        <v>256</v>
      </c>
      <c r="D17" s="73">
        <v>6</v>
      </c>
      <c r="E17" s="73">
        <v>14</v>
      </c>
      <c r="F17" s="73">
        <v>2883</v>
      </c>
      <c r="G17" s="73">
        <v>30</v>
      </c>
      <c r="H17" s="73">
        <v>20</v>
      </c>
      <c r="I17" s="73">
        <v>74</v>
      </c>
      <c r="J17" s="73">
        <v>2</v>
      </c>
      <c r="K17" s="73">
        <v>3</v>
      </c>
      <c r="L17" s="73">
        <v>211</v>
      </c>
    </row>
    <row r="18" spans="1:12">
      <c r="A18" s="56" t="s">
        <v>20</v>
      </c>
      <c r="B18" s="73">
        <v>1684</v>
      </c>
      <c r="C18" s="73">
        <v>83</v>
      </c>
      <c r="D18" s="73">
        <v>3</v>
      </c>
      <c r="E18" s="73">
        <v>2</v>
      </c>
      <c r="F18" s="73">
        <v>1307</v>
      </c>
      <c r="G18" s="73">
        <v>14</v>
      </c>
      <c r="H18" s="73">
        <v>13</v>
      </c>
      <c r="I18" s="73">
        <v>19</v>
      </c>
      <c r="J18" s="73">
        <v>0</v>
      </c>
      <c r="K18" s="73">
        <v>0</v>
      </c>
      <c r="L18" s="73">
        <v>243</v>
      </c>
    </row>
    <row r="19" spans="1:12">
      <c r="A19" s="56" t="s">
        <v>22</v>
      </c>
      <c r="B19" s="73">
        <v>973</v>
      </c>
      <c r="C19" s="73">
        <v>55</v>
      </c>
      <c r="D19" s="73">
        <v>3</v>
      </c>
      <c r="E19" s="73">
        <v>1</v>
      </c>
      <c r="F19" s="73">
        <v>745</v>
      </c>
      <c r="G19" s="73">
        <v>7</v>
      </c>
      <c r="H19" s="73">
        <v>5</v>
      </c>
      <c r="I19" s="73">
        <v>24</v>
      </c>
      <c r="J19" s="73">
        <v>1</v>
      </c>
      <c r="K19" s="73">
        <v>0</v>
      </c>
      <c r="L19" s="73">
        <v>132</v>
      </c>
    </row>
    <row r="20" spans="1:12">
      <c r="A20" s="87" t="s">
        <v>170</v>
      </c>
      <c r="B20" s="88">
        <v>105</v>
      </c>
      <c r="C20" s="88">
        <v>7</v>
      </c>
      <c r="D20" s="88">
        <v>0</v>
      </c>
      <c r="E20" s="88">
        <v>0</v>
      </c>
      <c r="F20" s="88">
        <v>78</v>
      </c>
      <c r="G20" s="88">
        <v>5</v>
      </c>
      <c r="H20" s="88">
        <v>2</v>
      </c>
      <c r="I20" s="88">
        <v>3</v>
      </c>
      <c r="J20" s="88">
        <v>0</v>
      </c>
      <c r="K20" s="88">
        <v>0</v>
      </c>
      <c r="L20" s="88">
        <v>10</v>
      </c>
    </row>
    <row r="21" spans="1:12">
      <c r="A21" s="56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</row>
    <row r="22" spans="1:12">
      <c r="A22" s="56" t="s">
        <v>130</v>
      </c>
      <c r="B22" s="73">
        <v>10957</v>
      </c>
      <c r="C22" s="73">
        <v>1176</v>
      </c>
      <c r="D22" s="73">
        <v>4</v>
      </c>
      <c r="E22" s="73">
        <v>47</v>
      </c>
      <c r="F22" s="73">
        <v>6250</v>
      </c>
      <c r="G22" s="73">
        <v>479</v>
      </c>
      <c r="H22" s="73">
        <v>47</v>
      </c>
      <c r="I22" s="73">
        <v>147</v>
      </c>
      <c r="J22" s="73">
        <v>418</v>
      </c>
      <c r="K22" s="73">
        <v>11</v>
      </c>
      <c r="L22" s="73">
        <v>2378</v>
      </c>
    </row>
    <row r="23" spans="1:12">
      <c r="A23" s="56" t="s">
        <v>7</v>
      </c>
      <c r="B23" s="73">
        <v>3751</v>
      </c>
      <c r="C23" s="73">
        <v>606</v>
      </c>
      <c r="D23" s="73">
        <v>1</v>
      </c>
      <c r="E23" s="73">
        <v>13</v>
      </c>
      <c r="F23" s="73">
        <v>1889</v>
      </c>
      <c r="G23" s="73">
        <v>153</v>
      </c>
      <c r="H23" s="73">
        <v>18</v>
      </c>
      <c r="I23" s="73">
        <v>52</v>
      </c>
      <c r="J23" s="73">
        <v>232</v>
      </c>
      <c r="K23" s="73">
        <v>5</v>
      </c>
      <c r="L23" s="73">
        <v>782</v>
      </c>
    </row>
    <row r="24" spans="1:12">
      <c r="A24" s="56" t="s">
        <v>14</v>
      </c>
      <c r="B24" s="73">
        <v>2311</v>
      </c>
      <c r="C24" s="73">
        <v>202</v>
      </c>
      <c r="D24" s="73">
        <v>1</v>
      </c>
      <c r="E24" s="73">
        <v>30</v>
      </c>
      <c r="F24" s="73">
        <v>1518</v>
      </c>
      <c r="G24" s="73">
        <v>160</v>
      </c>
      <c r="H24" s="73">
        <v>5</v>
      </c>
      <c r="I24" s="73">
        <v>28</v>
      </c>
      <c r="J24" s="73">
        <v>57</v>
      </c>
      <c r="K24" s="73">
        <v>4</v>
      </c>
      <c r="L24" s="73">
        <v>306</v>
      </c>
    </row>
    <row r="25" spans="1:12">
      <c r="A25" s="56" t="s">
        <v>16</v>
      </c>
      <c r="B25" s="73">
        <v>512</v>
      </c>
      <c r="C25" s="73">
        <v>20</v>
      </c>
      <c r="D25" s="73">
        <v>0</v>
      </c>
      <c r="E25" s="73">
        <v>1</v>
      </c>
      <c r="F25" s="73">
        <v>391</v>
      </c>
      <c r="G25" s="73">
        <v>11</v>
      </c>
      <c r="H25" s="73">
        <v>2</v>
      </c>
      <c r="I25" s="73">
        <v>7</v>
      </c>
      <c r="J25" s="73">
        <v>0</v>
      </c>
      <c r="K25" s="73">
        <v>0</v>
      </c>
      <c r="L25" s="73">
        <v>80</v>
      </c>
    </row>
    <row r="26" spans="1:12">
      <c r="A26" s="56" t="s">
        <v>18</v>
      </c>
      <c r="B26" s="73">
        <v>705</v>
      </c>
      <c r="C26" s="73">
        <v>45</v>
      </c>
      <c r="D26" s="73">
        <v>0</v>
      </c>
      <c r="E26" s="73">
        <v>0</v>
      </c>
      <c r="F26" s="73">
        <v>505</v>
      </c>
      <c r="G26" s="73">
        <v>31</v>
      </c>
      <c r="H26" s="73">
        <v>1</v>
      </c>
      <c r="I26" s="73">
        <v>13</v>
      </c>
      <c r="J26" s="73">
        <v>0</v>
      </c>
      <c r="K26" s="73">
        <v>1</v>
      </c>
      <c r="L26" s="73">
        <v>109</v>
      </c>
    </row>
    <row r="27" spans="1:12">
      <c r="A27" s="56" t="s">
        <v>19</v>
      </c>
      <c r="B27" s="73">
        <v>1327</v>
      </c>
      <c r="C27" s="73">
        <v>43</v>
      </c>
      <c r="D27" s="73">
        <v>2</v>
      </c>
      <c r="E27" s="73">
        <v>0</v>
      </c>
      <c r="F27" s="73">
        <v>1101</v>
      </c>
      <c r="G27" s="73">
        <v>28</v>
      </c>
      <c r="H27" s="73">
        <v>6</v>
      </c>
      <c r="I27" s="73">
        <v>13</v>
      </c>
      <c r="J27" s="73">
        <v>14</v>
      </c>
      <c r="K27" s="73">
        <v>0</v>
      </c>
      <c r="L27" s="73">
        <v>120</v>
      </c>
    </row>
    <row r="28" spans="1:12">
      <c r="A28" s="56" t="s">
        <v>21</v>
      </c>
      <c r="B28" s="73">
        <v>544</v>
      </c>
      <c r="C28" s="73">
        <v>44</v>
      </c>
      <c r="D28" s="73">
        <v>0</v>
      </c>
      <c r="E28" s="73">
        <v>0</v>
      </c>
      <c r="F28" s="73">
        <v>261</v>
      </c>
      <c r="G28" s="73">
        <v>7</v>
      </c>
      <c r="H28" s="73">
        <v>2</v>
      </c>
      <c r="I28" s="73">
        <v>6</v>
      </c>
      <c r="J28" s="73">
        <v>34</v>
      </c>
      <c r="K28" s="73">
        <v>0</v>
      </c>
      <c r="L28" s="73">
        <v>190</v>
      </c>
    </row>
    <row r="29" spans="1:12">
      <c r="A29" s="56" t="s">
        <v>23</v>
      </c>
      <c r="B29" s="73">
        <v>694</v>
      </c>
      <c r="C29" s="73">
        <v>136</v>
      </c>
      <c r="D29" s="73">
        <v>0</v>
      </c>
      <c r="E29" s="73">
        <v>1</v>
      </c>
      <c r="F29" s="73">
        <v>141</v>
      </c>
      <c r="G29" s="73">
        <v>13</v>
      </c>
      <c r="H29" s="73">
        <v>0</v>
      </c>
      <c r="I29" s="73">
        <v>6</v>
      </c>
      <c r="J29" s="73">
        <v>68</v>
      </c>
      <c r="K29" s="73">
        <v>0</v>
      </c>
      <c r="L29" s="73">
        <v>329</v>
      </c>
    </row>
    <row r="30" spans="1:12">
      <c r="A30" s="87" t="s">
        <v>171</v>
      </c>
      <c r="B30" s="88">
        <v>73</v>
      </c>
      <c r="C30" s="88">
        <v>0</v>
      </c>
      <c r="D30" s="88">
        <v>0</v>
      </c>
      <c r="E30" s="88">
        <v>0</v>
      </c>
      <c r="F30" s="88">
        <v>6</v>
      </c>
      <c r="G30" s="88">
        <v>0</v>
      </c>
      <c r="H30" s="88">
        <v>1</v>
      </c>
      <c r="I30" s="88">
        <v>2</v>
      </c>
      <c r="J30" s="88">
        <v>0</v>
      </c>
      <c r="K30" s="88">
        <v>0</v>
      </c>
      <c r="L30" s="88">
        <v>64</v>
      </c>
    </row>
    <row r="31" spans="1:12">
      <c r="A31" s="87" t="s">
        <v>172</v>
      </c>
      <c r="B31" s="88">
        <v>379</v>
      </c>
      <c r="C31" s="88">
        <v>39</v>
      </c>
      <c r="D31" s="88">
        <v>0</v>
      </c>
      <c r="E31" s="88">
        <v>0</v>
      </c>
      <c r="F31" s="88">
        <v>133</v>
      </c>
      <c r="G31" s="88">
        <v>10</v>
      </c>
      <c r="H31" s="88">
        <v>4</v>
      </c>
      <c r="I31" s="88">
        <v>11</v>
      </c>
      <c r="J31" s="88">
        <v>1</v>
      </c>
      <c r="K31" s="88">
        <v>0</v>
      </c>
      <c r="L31" s="88">
        <v>181</v>
      </c>
    </row>
    <row r="32" spans="1:12">
      <c r="A32" s="87" t="s">
        <v>173</v>
      </c>
      <c r="B32" s="88">
        <v>127</v>
      </c>
      <c r="C32" s="88">
        <v>14</v>
      </c>
      <c r="D32" s="88">
        <v>0</v>
      </c>
      <c r="E32" s="88">
        <v>0</v>
      </c>
      <c r="F32" s="88">
        <v>26</v>
      </c>
      <c r="G32" s="88">
        <v>17</v>
      </c>
      <c r="H32" s="88">
        <v>2</v>
      </c>
      <c r="I32" s="88">
        <v>3</v>
      </c>
      <c r="J32" s="88">
        <v>2</v>
      </c>
      <c r="K32" s="88">
        <v>0</v>
      </c>
      <c r="L32" s="88">
        <v>63</v>
      </c>
    </row>
    <row r="33" spans="1:12">
      <c r="A33" s="87" t="s">
        <v>174</v>
      </c>
      <c r="B33" s="88">
        <v>534</v>
      </c>
      <c r="C33" s="88">
        <v>27</v>
      </c>
      <c r="D33" s="88">
        <v>0</v>
      </c>
      <c r="E33" s="88">
        <v>2</v>
      </c>
      <c r="F33" s="88">
        <v>279</v>
      </c>
      <c r="G33" s="88">
        <v>49</v>
      </c>
      <c r="H33" s="88">
        <v>6</v>
      </c>
      <c r="I33" s="88">
        <v>6</v>
      </c>
      <c r="J33" s="88">
        <v>10</v>
      </c>
      <c r="K33" s="88">
        <v>1</v>
      </c>
      <c r="L33" s="88">
        <v>154</v>
      </c>
    </row>
    <row r="34" spans="1:12">
      <c r="A34" s="56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12">
      <c r="A35" s="56" t="s">
        <v>175</v>
      </c>
      <c r="B35" s="73">
        <v>12388</v>
      </c>
      <c r="C35" s="73">
        <v>701</v>
      </c>
      <c r="D35" s="73">
        <v>4</v>
      </c>
      <c r="E35" s="73">
        <v>4</v>
      </c>
      <c r="F35" s="73">
        <v>9053</v>
      </c>
      <c r="G35" s="73">
        <v>279</v>
      </c>
      <c r="H35" s="73">
        <v>33</v>
      </c>
      <c r="I35" s="73">
        <v>121</v>
      </c>
      <c r="J35" s="73">
        <v>829</v>
      </c>
      <c r="K35" s="73">
        <v>5</v>
      </c>
      <c r="L35" s="73">
        <v>1359</v>
      </c>
    </row>
    <row r="36" spans="1:12">
      <c r="A36" s="56" t="s">
        <v>5</v>
      </c>
      <c r="B36" s="73">
        <v>10301</v>
      </c>
      <c r="C36" s="73">
        <v>559</v>
      </c>
      <c r="D36" s="73">
        <v>4</v>
      </c>
      <c r="E36" s="73">
        <v>1</v>
      </c>
      <c r="F36" s="73">
        <v>7841</v>
      </c>
      <c r="G36" s="73">
        <v>222</v>
      </c>
      <c r="H36" s="73">
        <v>19</v>
      </c>
      <c r="I36" s="73">
        <v>78</v>
      </c>
      <c r="J36" s="73">
        <v>762</v>
      </c>
      <c r="K36" s="73">
        <v>4</v>
      </c>
      <c r="L36" s="73">
        <v>811</v>
      </c>
    </row>
    <row r="37" spans="1:12">
      <c r="A37" s="56" t="s">
        <v>12</v>
      </c>
      <c r="B37" s="73">
        <v>434</v>
      </c>
      <c r="C37" s="73">
        <v>12</v>
      </c>
      <c r="D37" s="73">
        <v>0</v>
      </c>
      <c r="E37" s="73">
        <v>3</v>
      </c>
      <c r="F37" s="73">
        <v>377</v>
      </c>
      <c r="G37" s="73">
        <v>11</v>
      </c>
      <c r="H37" s="73">
        <v>0</v>
      </c>
      <c r="I37" s="73">
        <v>6</v>
      </c>
      <c r="J37" s="73">
        <v>1</v>
      </c>
      <c r="K37" s="73">
        <v>0</v>
      </c>
      <c r="L37" s="73">
        <v>24</v>
      </c>
    </row>
    <row r="38" spans="1:12">
      <c r="A38" s="56" t="s">
        <v>176</v>
      </c>
      <c r="B38" s="73">
        <v>193</v>
      </c>
      <c r="C38" s="73">
        <v>14</v>
      </c>
      <c r="D38" s="73">
        <v>0</v>
      </c>
      <c r="E38" s="73">
        <v>0</v>
      </c>
      <c r="F38" s="73">
        <v>59</v>
      </c>
      <c r="G38" s="73">
        <v>4</v>
      </c>
      <c r="H38" s="73">
        <v>1</v>
      </c>
      <c r="I38" s="73">
        <v>4</v>
      </c>
      <c r="J38" s="73">
        <v>2</v>
      </c>
      <c r="K38" s="73">
        <v>0</v>
      </c>
      <c r="L38" s="73">
        <v>109</v>
      </c>
    </row>
    <row r="39" spans="1:12">
      <c r="A39" s="56" t="s">
        <v>15</v>
      </c>
      <c r="B39" s="73">
        <v>307</v>
      </c>
      <c r="C39" s="73">
        <v>16</v>
      </c>
      <c r="D39" s="73">
        <v>0</v>
      </c>
      <c r="E39" s="73">
        <v>0</v>
      </c>
      <c r="F39" s="73">
        <v>198</v>
      </c>
      <c r="G39" s="73">
        <v>6</v>
      </c>
      <c r="H39" s="73">
        <v>2</v>
      </c>
      <c r="I39" s="73">
        <v>6</v>
      </c>
      <c r="J39" s="73">
        <v>0</v>
      </c>
      <c r="K39" s="73">
        <v>0</v>
      </c>
      <c r="L39" s="73">
        <v>79</v>
      </c>
    </row>
    <row r="40" spans="1:12">
      <c r="A40" s="87" t="s">
        <v>177</v>
      </c>
      <c r="B40" s="88">
        <v>101</v>
      </c>
      <c r="C40" s="88">
        <v>10</v>
      </c>
      <c r="D40" s="88">
        <v>0</v>
      </c>
      <c r="E40" s="88">
        <v>0</v>
      </c>
      <c r="F40" s="88">
        <v>55</v>
      </c>
      <c r="G40" s="88">
        <v>7</v>
      </c>
      <c r="H40" s="88">
        <v>1</v>
      </c>
      <c r="I40" s="88">
        <v>2</v>
      </c>
      <c r="J40" s="88">
        <v>1</v>
      </c>
      <c r="K40" s="88">
        <v>0</v>
      </c>
      <c r="L40" s="88">
        <v>25</v>
      </c>
    </row>
    <row r="41" spans="1:12">
      <c r="A41" s="87" t="s">
        <v>178</v>
      </c>
      <c r="B41" s="88">
        <v>316</v>
      </c>
      <c r="C41" s="88">
        <v>32</v>
      </c>
      <c r="D41" s="88">
        <v>0</v>
      </c>
      <c r="E41" s="88">
        <v>0</v>
      </c>
      <c r="F41" s="88">
        <v>145</v>
      </c>
      <c r="G41" s="88">
        <v>11</v>
      </c>
      <c r="H41" s="88">
        <v>3</v>
      </c>
      <c r="I41" s="88">
        <v>6</v>
      </c>
      <c r="J41" s="88">
        <v>31</v>
      </c>
      <c r="K41" s="88">
        <v>1</v>
      </c>
      <c r="L41" s="88">
        <v>87</v>
      </c>
    </row>
    <row r="42" spans="1:12">
      <c r="A42" s="87" t="s">
        <v>179</v>
      </c>
      <c r="B42" s="88">
        <v>406</v>
      </c>
      <c r="C42" s="88">
        <v>31</v>
      </c>
      <c r="D42" s="88">
        <v>0</v>
      </c>
      <c r="E42" s="88">
        <v>0</v>
      </c>
      <c r="F42" s="88">
        <v>261</v>
      </c>
      <c r="G42" s="88">
        <v>7</v>
      </c>
      <c r="H42" s="88">
        <v>2</v>
      </c>
      <c r="I42" s="88">
        <v>6</v>
      </c>
      <c r="J42" s="88">
        <v>27</v>
      </c>
      <c r="K42" s="88">
        <v>0</v>
      </c>
      <c r="L42" s="88">
        <v>72</v>
      </c>
    </row>
    <row r="43" spans="1:12">
      <c r="A43" s="87" t="s">
        <v>180</v>
      </c>
      <c r="B43" s="88">
        <v>83</v>
      </c>
      <c r="C43" s="88">
        <v>11</v>
      </c>
      <c r="D43" s="88">
        <v>0</v>
      </c>
      <c r="E43" s="88">
        <v>0</v>
      </c>
      <c r="F43" s="88">
        <v>54</v>
      </c>
      <c r="G43" s="88">
        <v>4</v>
      </c>
      <c r="H43" s="88">
        <v>0</v>
      </c>
      <c r="I43" s="88">
        <v>2</v>
      </c>
      <c r="J43" s="88">
        <v>5</v>
      </c>
      <c r="K43" s="88">
        <v>0</v>
      </c>
      <c r="L43" s="88">
        <v>7</v>
      </c>
    </row>
    <row r="44" spans="1:12">
      <c r="A44" s="87" t="s">
        <v>181</v>
      </c>
      <c r="B44" s="88">
        <v>46</v>
      </c>
      <c r="C44" s="88">
        <v>1</v>
      </c>
      <c r="D44" s="88">
        <v>0</v>
      </c>
      <c r="E44" s="88">
        <v>0</v>
      </c>
      <c r="F44" s="88">
        <v>23</v>
      </c>
      <c r="G44" s="88">
        <v>2</v>
      </c>
      <c r="H44" s="88">
        <v>0</v>
      </c>
      <c r="I44" s="88">
        <v>3</v>
      </c>
      <c r="J44" s="88">
        <v>0</v>
      </c>
      <c r="K44" s="88">
        <v>0</v>
      </c>
      <c r="L44" s="88">
        <v>17</v>
      </c>
    </row>
    <row r="45" spans="1:12">
      <c r="A45" s="87" t="s">
        <v>182</v>
      </c>
      <c r="B45" s="88">
        <v>201</v>
      </c>
      <c r="C45" s="88">
        <v>15</v>
      </c>
      <c r="D45" s="88">
        <v>0</v>
      </c>
      <c r="E45" s="88">
        <v>0</v>
      </c>
      <c r="F45" s="88">
        <v>40</v>
      </c>
      <c r="G45" s="88">
        <v>5</v>
      </c>
      <c r="H45" s="88">
        <v>5</v>
      </c>
      <c r="I45" s="88">
        <v>8</v>
      </c>
      <c r="J45" s="88">
        <v>0</v>
      </c>
      <c r="K45" s="88">
        <v>0</v>
      </c>
      <c r="L45" s="88">
        <v>128</v>
      </c>
    </row>
    <row r="46" spans="1:12">
      <c r="A46" s="56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12">
      <c r="A47" s="56" t="s">
        <v>134</v>
      </c>
      <c r="B47" s="73">
        <v>942</v>
      </c>
      <c r="C47" s="73">
        <v>181</v>
      </c>
      <c r="D47" s="73">
        <v>3</v>
      </c>
      <c r="E47" s="73">
        <v>0</v>
      </c>
      <c r="F47" s="73">
        <v>283</v>
      </c>
      <c r="G47" s="73">
        <v>74</v>
      </c>
      <c r="H47" s="73">
        <v>5</v>
      </c>
      <c r="I47" s="73">
        <v>28</v>
      </c>
      <c r="J47" s="73">
        <v>0</v>
      </c>
      <c r="K47" s="73">
        <v>0</v>
      </c>
      <c r="L47" s="73">
        <v>368</v>
      </c>
    </row>
    <row r="48" spans="1:12">
      <c r="A48" s="56" t="s">
        <v>13</v>
      </c>
      <c r="B48" s="73">
        <v>414</v>
      </c>
      <c r="C48" s="73">
        <v>25</v>
      </c>
      <c r="D48" s="73">
        <v>0</v>
      </c>
      <c r="E48" s="73">
        <v>0</v>
      </c>
      <c r="F48" s="73">
        <v>168</v>
      </c>
      <c r="G48" s="73">
        <v>14</v>
      </c>
      <c r="H48" s="73">
        <v>3</v>
      </c>
      <c r="I48" s="73">
        <v>11</v>
      </c>
      <c r="J48" s="73">
        <v>0</v>
      </c>
      <c r="K48" s="73">
        <v>0</v>
      </c>
      <c r="L48" s="73">
        <v>193</v>
      </c>
    </row>
    <row r="49" spans="1:12">
      <c r="A49" s="87" t="s">
        <v>183</v>
      </c>
      <c r="B49" s="88">
        <v>161</v>
      </c>
      <c r="C49" s="88">
        <v>7</v>
      </c>
      <c r="D49" s="88">
        <v>0</v>
      </c>
      <c r="E49" s="88">
        <v>0</v>
      </c>
      <c r="F49" s="88">
        <v>43</v>
      </c>
      <c r="G49" s="88">
        <v>36</v>
      </c>
      <c r="H49" s="88">
        <v>0</v>
      </c>
      <c r="I49" s="88">
        <v>3</v>
      </c>
      <c r="J49" s="88">
        <v>0</v>
      </c>
      <c r="K49" s="88">
        <v>0</v>
      </c>
      <c r="L49" s="88">
        <v>72</v>
      </c>
    </row>
    <row r="50" spans="1:12">
      <c r="A50" s="87" t="s">
        <v>184</v>
      </c>
      <c r="B50" s="88">
        <v>47</v>
      </c>
      <c r="C50" s="88">
        <v>16</v>
      </c>
      <c r="D50" s="88">
        <v>0</v>
      </c>
      <c r="E50" s="88">
        <v>0</v>
      </c>
      <c r="F50" s="88">
        <v>7</v>
      </c>
      <c r="G50" s="88">
        <v>4</v>
      </c>
      <c r="H50" s="88">
        <v>0</v>
      </c>
      <c r="I50" s="88">
        <v>2</v>
      </c>
      <c r="J50" s="88">
        <v>0</v>
      </c>
      <c r="K50" s="88">
        <v>0</v>
      </c>
      <c r="L50" s="88">
        <v>18</v>
      </c>
    </row>
    <row r="51" spans="1:12">
      <c r="A51" s="87" t="s">
        <v>185</v>
      </c>
      <c r="B51" s="88">
        <v>67</v>
      </c>
      <c r="C51" s="88">
        <v>9</v>
      </c>
      <c r="D51" s="88">
        <v>2</v>
      </c>
      <c r="E51" s="88">
        <v>0</v>
      </c>
      <c r="F51" s="88">
        <v>41</v>
      </c>
      <c r="G51" s="88">
        <v>3</v>
      </c>
      <c r="H51" s="88">
        <v>1</v>
      </c>
      <c r="I51" s="88">
        <v>3</v>
      </c>
      <c r="J51" s="88">
        <v>0</v>
      </c>
      <c r="K51" s="88">
        <v>0</v>
      </c>
      <c r="L51" s="88">
        <v>8</v>
      </c>
    </row>
    <row r="52" spans="1:12">
      <c r="A52" s="87" t="s">
        <v>186</v>
      </c>
      <c r="B52" s="88">
        <v>104</v>
      </c>
      <c r="C52" s="88">
        <v>48</v>
      </c>
      <c r="D52" s="88">
        <v>1</v>
      </c>
      <c r="E52" s="88">
        <v>0</v>
      </c>
      <c r="F52" s="88">
        <v>9</v>
      </c>
      <c r="G52" s="88">
        <v>12</v>
      </c>
      <c r="H52" s="88">
        <v>0</v>
      </c>
      <c r="I52" s="88">
        <v>4</v>
      </c>
      <c r="J52" s="88">
        <v>0</v>
      </c>
      <c r="K52" s="88">
        <v>0</v>
      </c>
      <c r="L52" s="88">
        <v>30</v>
      </c>
    </row>
    <row r="53" spans="1:12">
      <c r="A53" s="87" t="s">
        <v>187</v>
      </c>
      <c r="B53" s="88">
        <v>149</v>
      </c>
      <c r="C53" s="88">
        <v>76</v>
      </c>
      <c r="D53" s="88">
        <v>0</v>
      </c>
      <c r="E53" s="88">
        <v>0</v>
      </c>
      <c r="F53" s="88">
        <v>15</v>
      </c>
      <c r="G53" s="88">
        <v>5</v>
      </c>
      <c r="H53" s="88">
        <v>1</v>
      </c>
      <c r="I53" s="88">
        <v>5</v>
      </c>
      <c r="J53" s="88">
        <v>0</v>
      </c>
      <c r="K53" s="88">
        <v>0</v>
      </c>
      <c r="L53" s="88">
        <v>47</v>
      </c>
    </row>
    <row r="54" spans="1:12">
      <c r="A54" s="56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>
      <c r="A55" s="56" t="s">
        <v>135</v>
      </c>
      <c r="B55" s="73">
        <v>825</v>
      </c>
      <c r="C55" s="73">
        <v>64</v>
      </c>
      <c r="D55" s="73">
        <v>4</v>
      </c>
      <c r="E55" s="73">
        <v>0</v>
      </c>
      <c r="F55" s="73">
        <v>262</v>
      </c>
      <c r="G55" s="73">
        <v>55</v>
      </c>
      <c r="H55" s="73">
        <v>3</v>
      </c>
      <c r="I55" s="73">
        <v>15</v>
      </c>
      <c r="J55" s="73">
        <v>8</v>
      </c>
      <c r="K55" s="73">
        <v>0</v>
      </c>
      <c r="L55" s="73">
        <v>414</v>
      </c>
    </row>
    <row r="56" spans="1:12">
      <c r="A56" s="87" t="s">
        <v>188</v>
      </c>
      <c r="B56" s="88">
        <v>501</v>
      </c>
      <c r="C56" s="88">
        <v>54</v>
      </c>
      <c r="D56" s="88">
        <v>1</v>
      </c>
      <c r="E56" s="88">
        <v>0</v>
      </c>
      <c r="F56" s="88">
        <v>100</v>
      </c>
      <c r="G56" s="88">
        <v>42</v>
      </c>
      <c r="H56" s="88">
        <v>1</v>
      </c>
      <c r="I56" s="88">
        <v>6</v>
      </c>
      <c r="J56" s="88">
        <v>0</v>
      </c>
      <c r="K56" s="88">
        <v>0</v>
      </c>
      <c r="L56" s="88">
        <v>297</v>
      </c>
    </row>
    <row r="57" spans="1:12">
      <c r="A57" s="87" t="s">
        <v>189</v>
      </c>
      <c r="B57" s="88">
        <v>324</v>
      </c>
      <c r="C57" s="88">
        <v>10</v>
      </c>
      <c r="D57" s="88">
        <v>3</v>
      </c>
      <c r="E57" s="88">
        <v>0</v>
      </c>
      <c r="F57" s="88">
        <v>162</v>
      </c>
      <c r="G57" s="88">
        <v>13</v>
      </c>
      <c r="H57" s="88">
        <v>2</v>
      </c>
      <c r="I57" s="88">
        <v>9</v>
      </c>
      <c r="J57" s="88">
        <v>8</v>
      </c>
      <c r="K57" s="88">
        <v>0</v>
      </c>
      <c r="L57" s="88">
        <v>117</v>
      </c>
    </row>
    <row r="58" spans="1:12">
      <c r="A58" s="56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>
      <c r="A59" s="56" t="s">
        <v>136</v>
      </c>
      <c r="B59" s="73">
        <v>431</v>
      </c>
      <c r="C59" s="73">
        <v>35</v>
      </c>
      <c r="D59" s="73">
        <v>0</v>
      </c>
      <c r="E59" s="73">
        <v>0</v>
      </c>
      <c r="F59" s="73">
        <v>195</v>
      </c>
      <c r="G59" s="73">
        <v>73</v>
      </c>
      <c r="H59" s="73">
        <v>4</v>
      </c>
      <c r="I59" s="73">
        <v>30</v>
      </c>
      <c r="J59" s="73">
        <v>0</v>
      </c>
      <c r="K59" s="73">
        <v>0</v>
      </c>
      <c r="L59" s="73">
        <v>94</v>
      </c>
    </row>
    <row r="60" spans="1:12">
      <c r="A60" s="56" t="s">
        <v>9</v>
      </c>
      <c r="B60" s="73">
        <v>122</v>
      </c>
      <c r="C60" s="73">
        <v>10</v>
      </c>
      <c r="D60" s="73">
        <v>0</v>
      </c>
      <c r="E60" s="73">
        <v>0</v>
      </c>
      <c r="F60" s="73">
        <v>47</v>
      </c>
      <c r="G60" s="73">
        <v>47</v>
      </c>
      <c r="H60" s="73">
        <v>0</v>
      </c>
      <c r="I60" s="73">
        <v>4</v>
      </c>
      <c r="J60" s="73">
        <v>0</v>
      </c>
      <c r="K60" s="73">
        <v>0</v>
      </c>
      <c r="L60" s="73">
        <v>14</v>
      </c>
    </row>
    <row r="61" spans="1:12">
      <c r="A61" s="87" t="s">
        <v>190</v>
      </c>
      <c r="B61" s="88">
        <v>184</v>
      </c>
      <c r="C61" s="88">
        <v>20</v>
      </c>
      <c r="D61" s="88">
        <v>0</v>
      </c>
      <c r="E61" s="88">
        <v>0</v>
      </c>
      <c r="F61" s="88">
        <v>106</v>
      </c>
      <c r="G61" s="88">
        <v>12</v>
      </c>
      <c r="H61" s="88">
        <v>3</v>
      </c>
      <c r="I61" s="88">
        <v>17</v>
      </c>
      <c r="J61" s="88">
        <v>0</v>
      </c>
      <c r="K61" s="88">
        <v>0</v>
      </c>
      <c r="L61" s="88">
        <v>26</v>
      </c>
    </row>
    <row r="62" spans="1:12">
      <c r="A62" s="89" t="s">
        <v>191</v>
      </c>
      <c r="B62" s="90">
        <v>125</v>
      </c>
      <c r="C62" s="90">
        <v>5</v>
      </c>
      <c r="D62" s="90">
        <v>0</v>
      </c>
      <c r="E62" s="90">
        <v>0</v>
      </c>
      <c r="F62" s="90">
        <v>42</v>
      </c>
      <c r="G62" s="90">
        <v>14</v>
      </c>
      <c r="H62" s="90">
        <v>1</v>
      </c>
      <c r="I62" s="90">
        <v>9</v>
      </c>
      <c r="J62" s="90">
        <v>0</v>
      </c>
      <c r="K62" s="90">
        <v>0</v>
      </c>
      <c r="L62" s="90">
        <v>54</v>
      </c>
    </row>
    <row r="63" spans="1:12"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</row>
    <row r="64" spans="1:12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2:12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2C53C-D012-43B7-8810-5B2099E5E927}">
  <sheetPr>
    <tabColor theme="7" tint="0.59999389629810485"/>
  </sheetPr>
  <dimension ref="A1:AG55"/>
  <sheetViews>
    <sheetView tabSelected="1" workbookViewId="0">
      <pane xSplit="2" ySplit="2" topLeftCell="X40" activePane="bottomRight" state="frozen"/>
      <selection pane="topRight" activeCell="C1" sqref="C1"/>
      <selection pane="bottomLeft" activeCell="A3" sqref="A3"/>
      <selection pane="bottomRight" activeCell="AC50" sqref="AC50"/>
    </sheetView>
  </sheetViews>
  <sheetFormatPr defaultColWidth="9" defaultRowHeight="13"/>
  <cols>
    <col min="1" max="1" width="5.33203125" style="4" customWidth="1"/>
    <col min="2" max="2" width="10.08203125" style="4" customWidth="1"/>
    <col min="3" max="31" width="11.58203125" style="4" customWidth="1"/>
    <col min="32" max="16384" width="9" style="4"/>
  </cols>
  <sheetData>
    <row r="1" spans="1:33" ht="15.75" customHeight="1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3" ht="15.75" customHeight="1">
      <c r="A2" s="5"/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312" t="s">
        <v>473</v>
      </c>
      <c r="I2" s="5" t="s">
        <v>474</v>
      </c>
      <c r="J2" s="5" t="s">
        <v>475</v>
      </c>
      <c r="K2" s="5" t="s">
        <v>476</v>
      </c>
      <c r="L2" s="5" t="s">
        <v>477</v>
      </c>
      <c r="M2" s="5" t="s">
        <v>478</v>
      </c>
      <c r="N2" s="5" t="s">
        <v>110</v>
      </c>
      <c r="O2" s="5" t="s">
        <v>111</v>
      </c>
      <c r="P2" s="5" t="s">
        <v>112</v>
      </c>
      <c r="Q2" s="5" t="s">
        <v>113</v>
      </c>
      <c r="R2" s="312" t="s">
        <v>114</v>
      </c>
      <c r="S2" s="337" t="s">
        <v>115</v>
      </c>
      <c r="T2" s="337" t="s">
        <v>116</v>
      </c>
      <c r="U2" s="5" t="s">
        <v>117</v>
      </c>
      <c r="V2" s="5" t="s">
        <v>118</v>
      </c>
      <c r="W2" s="5" t="s">
        <v>119</v>
      </c>
      <c r="X2" s="5" t="s">
        <v>120</v>
      </c>
      <c r="Y2" s="5" t="s">
        <v>121</v>
      </c>
      <c r="Z2" s="5" t="s">
        <v>122</v>
      </c>
      <c r="AA2" s="5" t="s">
        <v>123</v>
      </c>
      <c r="AB2" s="312" t="s">
        <v>124</v>
      </c>
      <c r="AC2" s="5" t="s">
        <v>125</v>
      </c>
      <c r="AD2" s="5" t="s">
        <v>126</v>
      </c>
      <c r="AE2" s="5" t="s">
        <v>822</v>
      </c>
      <c r="AF2" s="312" t="s">
        <v>1228</v>
      </c>
      <c r="AG2" s="470">
        <v>45809</v>
      </c>
    </row>
    <row r="3" spans="1:33" ht="15.75" customHeight="1">
      <c r="A3" s="7" t="s">
        <v>46</v>
      </c>
      <c r="B3" s="8" t="s">
        <v>3</v>
      </c>
      <c r="C3" s="338">
        <f>時系列推計WS!C3</f>
        <v>97542</v>
      </c>
      <c r="D3" s="304">
        <f>時系列推計WS!D3</f>
        <v>98168</v>
      </c>
      <c r="E3" s="304">
        <f>時系列推計WS!E3</f>
        <v>99530</v>
      </c>
      <c r="F3" s="304">
        <f>時系列推計WS!F3</f>
        <v>99839</v>
      </c>
      <c r="G3" s="304">
        <f>時系列推計WS!G3</f>
        <v>99654</v>
      </c>
      <c r="H3" s="338">
        <f>時系列推計WS!H3</f>
        <v>99639</v>
      </c>
      <c r="I3" s="304">
        <f>時系列推計WS!I3</f>
        <v>101931</v>
      </c>
      <c r="J3" s="304">
        <f>時系列推計WS!J3</f>
        <v>102529</v>
      </c>
      <c r="K3" s="304">
        <f>時系列推計WS!K3</f>
        <v>102721</v>
      </c>
      <c r="L3" s="304">
        <f>時系列推計WS!L3</f>
        <v>101865</v>
      </c>
      <c r="M3" s="304">
        <f>時系列推計WS!M3</f>
        <v>102954</v>
      </c>
      <c r="N3" s="304">
        <f>時系列推計WS!N3</f>
        <v>101691</v>
      </c>
      <c r="O3" s="304">
        <f>時系列推計WS!O3</f>
        <v>101294</v>
      </c>
      <c r="P3" s="304">
        <f>時系列推計WS!P3</f>
        <v>101773</v>
      </c>
      <c r="Q3" s="304">
        <f>時系列推計WS!Q3</f>
        <v>101297</v>
      </c>
      <c r="R3" s="338">
        <f>時系列推計WS!R3</f>
        <v>99767</v>
      </c>
      <c r="S3" s="345">
        <f>時系列推計WS!S3</f>
        <v>98206</v>
      </c>
      <c r="T3" s="345">
        <f>時系列推計WS!T3</f>
        <v>97164</v>
      </c>
      <c r="U3" s="304">
        <f>時系列推計WS!U3</f>
        <v>96541</v>
      </c>
      <c r="V3" s="304">
        <f>時系列推計WS!V3</f>
        <v>96530</v>
      </c>
      <c r="W3" s="304">
        <f>時系列推計WS!W3</f>
        <v>98625</v>
      </c>
      <c r="X3" s="304">
        <f>時系列推計WS!X3</f>
        <v>101562</v>
      </c>
      <c r="Y3" s="304">
        <f>時系列推計WS!Y3</f>
        <v>105613</v>
      </c>
      <c r="Z3" s="304">
        <f>時系列推計WS!Z3</f>
        <v>110005</v>
      </c>
      <c r="AA3" s="304">
        <f>時系列推計WS!AA3</f>
        <v>115681</v>
      </c>
      <c r="AB3" s="338">
        <f>時系列推計WS!AB3</f>
        <v>114806</v>
      </c>
      <c r="AC3" s="304">
        <f>時系列推計WS!AC3</f>
        <v>111940</v>
      </c>
      <c r="AD3" s="304">
        <f>時系列推計WS!AD3</f>
        <v>123125</v>
      </c>
      <c r="AE3" s="304">
        <f>時系列推計WS!AE3</f>
        <v>131756</v>
      </c>
      <c r="AF3" s="304">
        <f>時系列推計WS!AF3</f>
        <v>142676</v>
      </c>
      <c r="AG3" s="304">
        <f>時系列推計WS!AG3</f>
        <v>148569</v>
      </c>
    </row>
    <row r="4" spans="1:33" ht="15.75" customHeight="1">
      <c r="A4" s="2" t="s">
        <v>47</v>
      </c>
      <c r="B4" s="1" t="s">
        <v>4</v>
      </c>
      <c r="C4" s="339">
        <f>時系列推計WS!C15</f>
        <v>41981</v>
      </c>
      <c r="D4" s="305">
        <f>時系列推計WS!D15</f>
        <v>41789</v>
      </c>
      <c r="E4" s="305">
        <f>時系列推計WS!E15</f>
        <v>42085</v>
      </c>
      <c r="F4" s="305">
        <f>時系列推計WS!F15</f>
        <v>42442</v>
      </c>
      <c r="G4" s="305">
        <f>時系列推計WS!G15</f>
        <v>42700</v>
      </c>
      <c r="H4" s="339">
        <f>時系列推計WS!H15</f>
        <v>43082</v>
      </c>
      <c r="I4" s="305">
        <f>時系列推計WS!I15</f>
        <v>44082</v>
      </c>
      <c r="J4" s="305">
        <f>時系列推計WS!J15</f>
        <v>44743</v>
      </c>
      <c r="K4" s="305">
        <f>時系列推計WS!K15</f>
        <v>44852</v>
      </c>
      <c r="L4" s="305">
        <f>時系列推計WS!L15</f>
        <v>44276</v>
      </c>
      <c r="M4" s="305">
        <f>時系列推計WS!M15</f>
        <v>44650</v>
      </c>
      <c r="N4" s="305">
        <f>時系列推計WS!N15</f>
        <v>44099</v>
      </c>
      <c r="O4" s="305">
        <f>時系列推計WS!O15</f>
        <v>43736</v>
      </c>
      <c r="P4" s="305">
        <f>時系列推計WS!P15</f>
        <v>44065</v>
      </c>
      <c r="Q4" s="305">
        <f>時系列推計WS!Q15</f>
        <v>44455</v>
      </c>
      <c r="R4" s="339">
        <f>時系列推計WS!R15</f>
        <v>44312</v>
      </c>
      <c r="S4" s="346">
        <f>時系列推計WS!S15</f>
        <v>43705</v>
      </c>
      <c r="T4" s="346">
        <f>時系列推計WS!T15</f>
        <v>43151</v>
      </c>
      <c r="U4" s="305">
        <f>時系列推計WS!U15</f>
        <v>43039</v>
      </c>
      <c r="V4" s="305">
        <f>時系列推計WS!V15</f>
        <v>43247</v>
      </c>
      <c r="W4" s="305">
        <f>時系列推計WS!W15</f>
        <v>44614</v>
      </c>
      <c r="X4" s="305">
        <f>時系列推計WS!X15</f>
        <v>45885</v>
      </c>
      <c r="Y4" s="305">
        <f>時系列推計WS!Y15</f>
        <v>47609</v>
      </c>
      <c r="Z4" s="305">
        <f>時系列推計WS!Z15</f>
        <v>48936</v>
      </c>
      <c r="AA4" s="305">
        <f>時系列推計WS!AA15</f>
        <v>50155</v>
      </c>
      <c r="AB4" s="339">
        <f>時系列推計WS!AB15</f>
        <v>49215</v>
      </c>
      <c r="AC4" s="305">
        <f>時系列推計WS!AC15</f>
        <v>48048</v>
      </c>
      <c r="AD4" s="305">
        <f>時系列推計WS!AD15</f>
        <v>52706</v>
      </c>
      <c r="AE4" s="305">
        <f>時系列推計WS!AE15</f>
        <v>55421</v>
      </c>
      <c r="AF4" s="305">
        <f>時系列推計WS!AF15</f>
        <v>60211</v>
      </c>
      <c r="AG4" s="305">
        <f>時系列推計WS!AG15</f>
        <v>62808</v>
      </c>
    </row>
    <row r="5" spans="1:33" ht="15.75" customHeight="1">
      <c r="A5" s="9" t="s">
        <v>48</v>
      </c>
      <c r="B5" s="10" t="s">
        <v>97</v>
      </c>
      <c r="C5" s="340">
        <f>時系列推計WS!C16</f>
        <v>3719</v>
      </c>
      <c r="D5" s="309">
        <f>時系列推計WS!D16</f>
        <v>3845</v>
      </c>
      <c r="E5" s="309">
        <f>時系列推計WS!E16</f>
        <v>4209</v>
      </c>
      <c r="F5" s="309">
        <f>時系列推計WS!F16</f>
        <v>4575</v>
      </c>
      <c r="G5" s="309">
        <f>時系列推計WS!G16</f>
        <v>4631</v>
      </c>
      <c r="H5" s="340">
        <f>時系列推計WS!H16</f>
        <v>4766</v>
      </c>
      <c r="I5" s="309">
        <f>時系列推計WS!I16</f>
        <v>5055</v>
      </c>
      <c r="J5" s="309">
        <f>時系列推計WS!J16</f>
        <v>5105</v>
      </c>
      <c r="K5" s="309">
        <f>時系列推計WS!K16</f>
        <v>5025</v>
      </c>
      <c r="L5" s="309">
        <f>時系列推計WS!L16</f>
        <v>5037</v>
      </c>
      <c r="M5" s="309">
        <f>時系列推計WS!M16</f>
        <v>5350</v>
      </c>
      <c r="N5" s="309">
        <f>時系列推計WS!N16</f>
        <v>5179</v>
      </c>
      <c r="O5" s="309">
        <f>時系列推計WS!O16</f>
        <v>5115</v>
      </c>
      <c r="P5" s="309">
        <f>時系列推計WS!P16</f>
        <v>5192</v>
      </c>
      <c r="Q5" s="309">
        <f>時系列推計WS!Q16</f>
        <v>5188</v>
      </c>
      <c r="R5" s="340">
        <f>時系列推計WS!R16</f>
        <v>5088</v>
      </c>
      <c r="S5" s="347">
        <f>時系列推計WS!S16</f>
        <v>5058</v>
      </c>
      <c r="T5" s="347">
        <f>時系列推計WS!T16</f>
        <v>4928</v>
      </c>
      <c r="U5" s="309">
        <f>時系列推計WS!U16</f>
        <v>4866</v>
      </c>
      <c r="V5" s="309">
        <f>時系列推計WS!V16</f>
        <v>4961</v>
      </c>
      <c r="W5" s="309">
        <f>時系列推計WS!W16</f>
        <v>5176</v>
      </c>
      <c r="X5" s="309">
        <f>時系列推計WS!X16</f>
        <v>5405</v>
      </c>
      <c r="Y5" s="309">
        <f>時系列推計WS!Y16</f>
        <v>5826</v>
      </c>
      <c r="Z5" s="309">
        <f>時系列推計WS!Z16</f>
        <v>6083</v>
      </c>
      <c r="AA5" s="309">
        <f>時系列推計WS!AA16</f>
        <v>6505</v>
      </c>
      <c r="AB5" s="340">
        <f>時系列推計WS!AB16</f>
        <v>6459</v>
      </c>
      <c r="AC5" s="309">
        <f>時系列推計WS!AC16</f>
        <v>6457</v>
      </c>
      <c r="AD5" s="309">
        <f>時系列推計WS!AD16</f>
        <v>6874</v>
      </c>
      <c r="AE5" s="309">
        <f>時系列推計WS!AE16</f>
        <v>7148</v>
      </c>
      <c r="AF5" s="309">
        <f>時系列推計WS!AF16</f>
        <v>8333</v>
      </c>
      <c r="AG5" s="309">
        <f>時系列推計WS!AG16</f>
        <v>8826</v>
      </c>
    </row>
    <row r="6" spans="1:33" ht="15.75" customHeight="1">
      <c r="A6" s="2" t="s">
        <v>49</v>
      </c>
      <c r="B6" s="3" t="s">
        <v>98</v>
      </c>
      <c r="C6" s="339">
        <f>時系列推計WS!C17</f>
        <v>3378</v>
      </c>
      <c r="D6" s="305">
        <f>時系列推計WS!D17</f>
        <v>3181</v>
      </c>
      <c r="E6" s="305">
        <f>時系列推計WS!E17</f>
        <v>3262</v>
      </c>
      <c r="F6" s="305">
        <f>時系列推計WS!F17</f>
        <v>3440</v>
      </c>
      <c r="G6" s="305">
        <f>時系列推計WS!G17</f>
        <v>3564</v>
      </c>
      <c r="H6" s="339">
        <f>時系列推計WS!H17</f>
        <v>3632</v>
      </c>
      <c r="I6" s="305">
        <f>時系列推計WS!I17</f>
        <v>3761</v>
      </c>
      <c r="J6" s="305">
        <f>時系列推計WS!J17</f>
        <v>3813</v>
      </c>
      <c r="K6" s="305">
        <f>時系列推計WS!K17</f>
        <v>3859</v>
      </c>
      <c r="L6" s="305">
        <f>時系列推計WS!L17</f>
        <v>3811</v>
      </c>
      <c r="M6" s="305">
        <f>時系列推計WS!M17</f>
        <v>3819</v>
      </c>
      <c r="N6" s="305">
        <f>時系列推計WS!N17</f>
        <v>3808</v>
      </c>
      <c r="O6" s="305">
        <f>時系列推計WS!O17</f>
        <v>3816</v>
      </c>
      <c r="P6" s="305">
        <f>時系列推計WS!P17</f>
        <v>3845</v>
      </c>
      <c r="Q6" s="305">
        <f>時系列推計WS!Q17</f>
        <v>3963</v>
      </c>
      <c r="R6" s="339">
        <f>時系列推計WS!R17</f>
        <v>4008</v>
      </c>
      <c r="S6" s="346">
        <f>時系列推計WS!S17</f>
        <v>4061</v>
      </c>
      <c r="T6" s="346">
        <f>時系列推計WS!T17</f>
        <v>4047</v>
      </c>
      <c r="U6" s="305">
        <f>時系列推計WS!U17</f>
        <v>4281</v>
      </c>
      <c r="V6" s="305">
        <f>時系列推計WS!V17</f>
        <v>4213</v>
      </c>
      <c r="W6" s="305">
        <f>時系列推計WS!W17</f>
        <v>4423</v>
      </c>
      <c r="X6" s="305">
        <f>時系列推計WS!X17</f>
        <v>4536</v>
      </c>
      <c r="Y6" s="305">
        <f>時系列推計WS!Y17</f>
        <v>4610</v>
      </c>
      <c r="Z6" s="305">
        <f>時系列推計WS!Z17</f>
        <v>4817</v>
      </c>
      <c r="AA6" s="305">
        <f>時系列推計WS!AA17</f>
        <v>4794</v>
      </c>
      <c r="AB6" s="339">
        <f>時系列推計WS!AB17</f>
        <v>4420</v>
      </c>
      <c r="AC6" s="305">
        <f>時系列推計WS!AC17</f>
        <v>4177</v>
      </c>
      <c r="AD6" s="305">
        <f>時系列推計WS!AD17</f>
        <v>4693</v>
      </c>
      <c r="AE6" s="305">
        <f>時系列推計WS!AE17</f>
        <v>4709</v>
      </c>
      <c r="AF6" s="305">
        <f>時系列推計WS!AF17</f>
        <v>5126</v>
      </c>
      <c r="AG6" s="305">
        <f>時系列推計WS!AG17</f>
        <v>5392</v>
      </c>
    </row>
    <row r="7" spans="1:33" ht="15.75" customHeight="1">
      <c r="A7" s="2" t="s">
        <v>50</v>
      </c>
      <c r="B7" s="3" t="s">
        <v>99</v>
      </c>
      <c r="C7" s="339">
        <f>時系列推計WS!C18</f>
        <v>2855</v>
      </c>
      <c r="D7" s="305">
        <f>時系列推計WS!D18</f>
        <v>2786</v>
      </c>
      <c r="E7" s="305">
        <f>時系列推計WS!E18</f>
        <v>2836</v>
      </c>
      <c r="F7" s="305">
        <f>時系列推計WS!F18</f>
        <v>2987</v>
      </c>
      <c r="G7" s="305">
        <f>時系列推計WS!G18</f>
        <v>3091</v>
      </c>
      <c r="H7" s="339">
        <f>時系列推計WS!H18</f>
        <v>3315</v>
      </c>
      <c r="I7" s="305">
        <f>時系列推計WS!I18</f>
        <v>3517</v>
      </c>
      <c r="J7" s="305">
        <f>時系列推計WS!J18</f>
        <v>3773</v>
      </c>
      <c r="K7" s="305">
        <f>時系列推計WS!K18</f>
        <v>3989</v>
      </c>
      <c r="L7" s="305">
        <f>時系列推計WS!L18</f>
        <v>3910</v>
      </c>
      <c r="M7" s="305">
        <f>時系列推計WS!M18</f>
        <v>3945</v>
      </c>
      <c r="N7" s="305">
        <f>時系列推計WS!N18</f>
        <v>3984</v>
      </c>
      <c r="O7" s="305">
        <f>時系列推計WS!O18</f>
        <v>3974</v>
      </c>
      <c r="P7" s="305">
        <f>時系列推計WS!P18</f>
        <v>4094</v>
      </c>
      <c r="Q7" s="305">
        <f>時系列推計WS!Q18</f>
        <v>4358</v>
      </c>
      <c r="R7" s="339">
        <f>時系列推計WS!R18</f>
        <v>4413</v>
      </c>
      <c r="S7" s="346">
        <f>時系列推計WS!S18</f>
        <v>4343</v>
      </c>
      <c r="T7" s="346">
        <f>時系列推計WS!T18</f>
        <v>4238</v>
      </c>
      <c r="U7" s="305">
        <f>時系列推計WS!U18</f>
        <v>4215</v>
      </c>
      <c r="V7" s="305">
        <f>時系列推計WS!V18</f>
        <v>4298</v>
      </c>
      <c r="W7" s="305">
        <f>時系列推計WS!W18</f>
        <v>4856</v>
      </c>
      <c r="X7" s="305">
        <f>時系列推計WS!X18</f>
        <v>5317</v>
      </c>
      <c r="Y7" s="305">
        <f>時系列推計WS!Y18</f>
        <v>5915</v>
      </c>
      <c r="Z7" s="305">
        <f>時系列推計WS!Z18</f>
        <v>6287</v>
      </c>
      <c r="AA7" s="305">
        <f>時系列推計WS!AA18</f>
        <v>6359</v>
      </c>
      <c r="AB7" s="339">
        <f>時系列推計WS!AB18</f>
        <v>6265</v>
      </c>
      <c r="AC7" s="305">
        <f>時系列推計WS!AC18</f>
        <v>6074</v>
      </c>
      <c r="AD7" s="305">
        <f>時系列推計WS!AD18</f>
        <v>7128</v>
      </c>
      <c r="AE7" s="305">
        <f>時系列推計WS!AE18</f>
        <v>7541</v>
      </c>
      <c r="AF7" s="305">
        <f>時系列推計WS!AF18</f>
        <v>8230</v>
      </c>
      <c r="AG7" s="305">
        <f>時系列推計WS!AG18</f>
        <v>8768</v>
      </c>
    </row>
    <row r="8" spans="1:33" ht="15.75" customHeight="1">
      <c r="A8" s="2" t="s">
        <v>51</v>
      </c>
      <c r="B8" s="3" t="s">
        <v>100</v>
      </c>
      <c r="C8" s="339">
        <f>時系列推計WS!C19</f>
        <v>9850</v>
      </c>
      <c r="D8" s="305">
        <f>時系列推計WS!D19</f>
        <v>9276</v>
      </c>
      <c r="E8" s="305">
        <f>時系列推計WS!E19</f>
        <v>9120</v>
      </c>
      <c r="F8" s="305">
        <f>時系列推計WS!F19</f>
        <v>8839</v>
      </c>
      <c r="G8" s="305">
        <f>時系列推計WS!G19</f>
        <v>8635</v>
      </c>
      <c r="H8" s="339">
        <f>時系列推計WS!H19</f>
        <v>8397</v>
      </c>
      <c r="I8" s="305">
        <f>時系列推計WS!I19</f>
        <v>8345</v>
      </c>
      <c r="J8" s="305">
        <f>時系列推計WS!J19</f>
        <v>8251</v>
      </c>
      <c r="K8" s="305">
        <f>時系列推計WS!K19</f>
        <v>8123</v>
      </c>
      <c r="L8" s="305">
        <f>時系列推計WS!L19</f>
        <v>8018</v>
      </c>
      <c r="M8" s="305">
        <f>時系列推計WS!M19</f>
        <v>7853</v>
      </c>
      <c r="N8" s="305">
        <f>時系列推計WS!N19</f>
        <v>7696</v>
      </c>
      <c r="O8" s="305">
        <f>時系列推計WS!O19</f>
        <v>7561</v>
      </c>
      <c r="P8" s="305">
        <f>時系列推計WS!P19</f>
        <v>7437</v>
      </c>
      <c r="Q8" s="305">
        <f>時系列推計WS!Q19</f>
        <v>7322</v>
      </c>
      <c r="R8" s="339">
        <f>時系列推計WS!R19</f>
        <v>7221</v>
      </c>
      <c r="S8" s="346">
        <f>時系列推計WS!S19</f>
        <v>7102</v>
      </c>
      <c r="T8" s="346">
        <f>時系列推計WS!T19</f>
        <v>7059</v>
      </c>
      <c r="U8" s="305">
        <f>時系列推計WS!U19</f>
        <v>7090</v>
      </c>
      <c r="V8" s="305">
        <f>時系列推計WS!V19</f>
        <v>7155</v>
      </c>
      <c r="W8" s="305">
        <f>時系列推計WS!W19</f>
        <v>7160</v>
      </c>
      <c r="X8" s="305">
        <f>時系列推計WS!X19</f>
        <v>7238</v>
      </c>
      <c r="Y8" s="305">
        <f>時系列推計WS!Y19</f>
        <v>7276</v>
      </c>
      <c r="Z8" s="305">
        <f>時系列推計WS!Z19</f>
        <v>7157</v>
      </c>
      <c r="AA8" s="305">
        <f>時系列推計WS!AA19</f>
        <v>7143</v>
      </c>
      <c r="AB8" s="339">
        <f>時系列推計WS!AB19</f>
        <v>7076</v>
      </c>
      <c r="AC8" s="305">
        <f>時系列推計WS!AC19</f>
        <v>6902</v>
      </c>
      <c r="AD8" s="305">
        <f>時系列推計WS!AD19</f>
        <v>7580</v>
      </c>
      <c r="AE8" s="305">
        <f>時系列推計WS!AE19</f>
        <v>7946</v>
      </c>
      <c r="AF8" s="305">
        <f>時系列推計WS!AF19</f>
        <v>8492</v>
      </c>
      <c r="AG8" s="305">
        <f>時系列推計WS!AG19</f>
        <v>8685</v>
      </c>
    </row>
    <row r="9" spans="1:33" ht="15.75" customHeight="1">
      <c r="A9" s="2" t="s">
        <v>52</v>
      </c>
      <c r="B9" s="3" t="s">
        <v>101</v>
      </c>
      <c r="C9" s="339">
        <f>時系列推計WS!C20</f>
        <v>5154</v>
      </c>
      <c r="D9" s="305">
        <f>時系列推計WS!D20</f>
        <v>5165</v>
      </c>
      <c r="E9" s="305">
        <f>時系列推計WS!E20</f>
        <v>5180</v>
      </c>
      <c r="F9" s="305">
        <f>時系列推計WS!F20</f>
        <v>5078</v>
      </c>
      <c r="G9" s="305">
        <f>時系列推計WS!G20</f>
        <v>5134</v>
      </c>
      <c r="H9" s="339">
        <f>時系列推計WS!H20</f>
        <v>5021</v>
      </c>
      <c r="I9" s="305">
        <f>時系列推計WS!I20</f>
        <v>4970</v>
      </c>
      <c r="J9" s="305">
        <f>時系列推計WS!J20</f>
        <v>4878</v>
      </c>
      <c r="K9" s="305">
        <f>時系列推計WS!K20</f>
        <v>4795</v>
      </c>
      <c r="L9" s="305">
        <f>時系列推計WS!L20</f>
        <v>4679</v>
      </c>
      <c r="M9" s="305">
        <f>時系列推計WS!M20</f>
        <v>4605</v>
      </c>
      <c r="N9" s="305">
        <f>時系列推計WS!N20</f>
        <v>4379</v>
      </c>
      <c r="O9" s="305">
        <f>時系列推計WS!O20</f>
        <v>4288</v>
      </c>
      <c r="P9" s="305">
        <f>時系列推計WS!P20</f>
        <v>4221</v>
      </c>
      <c r="Q9" s="305">
        <f>時系列推計WS!Q20</f>
        <v>4197</v>
      </c>
      <c r="R9" s="339">
        <f>時系列推計WS!R20</f>
        <v>4105</v>
      </c>
      <c r="S9" s="346">
        <f>時系列推計WS!S20</f>
        <v>3992</v>
      </c>
      <c r="T9" s="346">
        <f>時系列推計WS!T20</f>
        <v>3849</v>
      </c>
      <c r="U9" s="305">
        <f>時系列推計WS!U20</f>
        <v>3745</v>
      </c>
      <c r="V9" s="305">
        <f>時系列推計WS!V20</f>
        <v>3720</v>
      </c>
      <c r="W9" s="305">
        <f>時系列推計WS!W20</f>
        <v>3606</v>
      </c>
      <c r="X9" s="305">
        <f>時系列推計WS!X20</f>
        <v>3590</v>
      </c>
      <c r="Y9" s="305">
        <f>時系列推計WS!Y20</f>
        <v>3613</v>
      </c>
      <c r="Z9" s="305">
        <f>時系列推計WS!Z20</f>
        <v>3590</v>
      </c>
      <c r="AA9" s="305">
        <f>時系列推計WS!AA20</f>
        <v>3557</v>
      </c>
      <c r="AB9" s="339">
        <f>時系列推計WS!AB20</f>
        <v>3549</v>
      </c>
      <c r="AC9" s="305">
        <f>時系列推計WS!AC20</f>
        <v>3485</v>
      </c>
      <c r="AD9" s="305">
        <f>時系列推計WS!AD20</f>
        <v>3586</v>
      </c>
      <c r="AE9" s="305">
        <f>時系列推計WS!AE20</f>
        <v>3674</v>
      </c>
      <c r="AF9" s="305">
        <f>時系列推計WS!AF20</f>
        <v>3762</v>
      </c>
      <c r="AG9" s="305">
        <f>時系列推計WS!AG20</f>
        <v>3763</v>
      </c>
    </row>
    <row r="10" spans="1:33" ht="15.75" customHeight="1">
      <c r="A10" s="2" t="s">
        <v>53</v>
      </c>
      <c r="B10" s="3" t="s">
        <v>102</v>
      </c>
      <c r="C10" s="339">
        <f>時系列推計WS!C21</f>
        <v>2848</v>
      </c>
      <c r="D10" s="305">
        <f>時系列推計WS!D21</f>
        <v>3006</v>
      </c>
      <c r="E10" s="305">
        <f>時系列推計WS!E21</f>
        <v>3038</v>
      </c>
      <c r="F10" s="305">
        <f>時系列推計WS!F21</f>
        <v>2957</v>
      </c>
      <c r="G10" s="305">
        <f>時系列推計WS!G21</f>
        <v>3020</v>
      </c>
      <c r="H10" s="339">
        <f>時系列推計WS!H21</f>
        <v>2920</v>
      </c>
      <c r="I10" s="305">
        <f>時系列推計WS!I21</f>
        <v>2937</v>
      </c>
      <c r="J10" s="305">
        <f>時系列推計WS!J21</f>
        <v>2988</v>
      </c>
      <c r="K10" s="305">
        <f>時系列推計WS!K21</f>
        <v>2985</v>
      </c>
      <c r="L10" s="305">
        <f>時系列推計WS!L21</f>
        <v>2904</v>
      </c>
      <c r="M10" s="305">
        <f>時系列推計WS!M21</f>
        <v>2895</v>
      </c>
      <c r="N10" s="305">
        <f>時系列推計WS!N21</f>
        <v>2856</v>
      </c>
      <c r="O10" s="305">
        <f>時系列推計WS!O21</f>
        <v>2776</v>
      </c>
      <c r="P10" s="305">
        <f>時系列推計WS!P21</f>
        <v>2771</v>
      </c>
      <c r="Q10" s="305">
        <f>時系列推計WS!Q21</f>
        <v>2762</v>
      </c>
      <c r="R10" s="339">
        <f>時系列推計WS!R21</f>
        <v>2743</v>
      </c>
      <c r="S10" s="346">
        <f>時系列推計WS!S21</f>
        <v>2683</v>
      </c>
      <c r="T10" s="346">
        <f>時系列推計WS!T21</f>
        <v>2671</v>
      </c>
      <c r="U10" s="305">
        <f>時系列推計WS!U21</f>
        <v>2622</v>
      </c>
      <c r="V10" s="305">
        <f>時系列推計WS!V21</f>
        <v>2601</v>
      </c>
      <c r="W10" s="305">
        <f>時系列推計WS!W21</f>
        <v>2620</v>
      </c>
      <c r="X10" s="305">
        <f>時系列推計WS!X21</f>
        <v>2646</v>
      </c>
      <c r="Y10" s="305">
        <f>時系列推計WS!Y21</f>
        <v>2644</v>
      </c>
      <c r="Z10" s="305">
        <f>時系列推計WS!Z21</f>
        <v>2709</v>
      </c>
      <c r="AA10" s="305">
        <f>時系列推計WS!AA21</f>
        <v>2771</v>
      </c>
      <c r="AB10" s="339">
        <f>時系列推計WS!AB21</f>
        <v>2748</v>
      </c>
      <c r="AC10" s="305">
        <f>時系列推計WS!AC21</f>
        <v>2732</v>
      </c>
      <c r="AD10" s="305">
        <f>時系列推計WS!AD21</f>
        <v>2946</v>
      </c>
      <c r="AE10" s="305">
        <f>時系列推計WS!AE21</f>
        <v>3058</v>
      </c>
      <c r="AF10" s="305">
        <f>時系列推計WS!AF21</f>
        <v>3253</v>
      </c>
      <c r="AG10" s="305">
        <f>時系列推計WS!AG21</f>
        <v>3336</v>
      </c>
    </row>
    <row r="11" spans="1:33" ht="15.75" customHeight="1">
      <c r="A11" s="2" t="s">
        <v>54</v>
      </c>
      <c r="B11" s="3" t="s">
        <v>103</v>
      </c>
      <c r="C11" s="339">
        <f>時系列推計WS!C22</f>
        <v>2450</v>
      </c>
      <c r="D11" s="305">
        <f>時系列推計WS!D22</f>
        <v>2630</v>
      </c>
      <c r="E11" s="305">
        <f>時系列推計WS!E22</f>
        <v>2605</v>
      </c>
      <c r="F11" s="305">
        <f>時系列推計WS!F22</f>
        <v>2580</v>
      </c>
      <c r="G11" s="305">
        <f>時系列推計WS!G22</f>
        <v>2465</v>
      </c>
      <c r="H11" s="339">
        <f>時系列推計WS!H22</f>
        <v>2297</v>
      </c>
      <c r="I11" s="305">
        <f>時系列推計WS!I22</f>
        <v>2252</v>
      </c>
      <c r="J11" s="305">
        <f>時系列推計WS!J22</f>
        <v>2230</v>
      </c>
      <c r="K11" s="305">
        <f>時系列推計WS!K22</f>
        <v>2153</v>
      </c>
      <c r="L11" s="305">
        <f>時系列推計WS!L22</f>
        <v>2143</v>
      </c>
      <c r="M11" s="305">
        <f>時系列推計WS!M22</f>
        <v>2170</v>
      </c>
      <c r="N11" s="305">
        <f>時系列推計WS!N22</f>
        <v>2108</v>
      </c>
      <c r="O11" s="305">
        <f>時系列推計WS!O22</f>
        <v>2111</v>
      </c>
      <c r="P11" s="305">
        <f>時系列推計WS!P22</f>
        <v>2054</v>
      </c>
      <c r="Q11" s="305">
        <f>時系列推計WS!Q22</f>
        <v>1999</v>
      </c>
      <c r="R11" s="339">
        <f>時系列推計WS!R22</f>
        <v>2001</v>
      </c>
      <c r="S11" s="346">
        <f>時系列推計WS!S22</f>
        <v>1982</v>
      </c>
      <c r="T11" s="346">
        <f>時系列推計WS!T22</f>
        <v>1966</v>
      </c>
      <c r="U11" s="305">
        <f>時系列推計WS!U22</f>
        <v>1970</v>
      </c>
      <c r="V11" s="305">
        <f>時系列推計WS!V22</f>
        <v>1939</v>
      </c>
      <c r="W11" s="305">
        <f>時系列推計WS!W22</f>
        <v>1984</v>
      </c>
      <c r="X11" s="305">
        <f>時系列推計WS!X22</f>
        <v>2029</v>
      </c>
      <c r="Y11" s="305">
        <f>時系列推計WS!Y22</f>
        <v>2139</v>
      </c>
      <c r="Z11" s="305">
        <f>時系列推計WS!Z22</f>
        <v>2168</v>
      </c>
      <c r="AA11" s="305">
        <f>時系列推計WS!AA22</f>
        <v>2369</v>
      </c>
      <c r="AB11" s="339">
        <f>時系列推計WS!AB22</f>
        <v>2362</v>
      </c>
      <c r="AC11" s="305">
        <f>時系列推計WS!AC22</f>
        <v>2415</v>
      </c>
      <c r="AD11" s="305">
        <f>時系列推計WS!AD22</f>
        <v>2749</v>
      </c>
      <c r="AE11" s="305">
        <f>時系列推計WS!AE22</f>
        <v>3060</v>
      </c>
      <c r="AF11" s="305">
        <f>時系列推計WS!AF22</f>
        <v>3368</v>
      </c>
      <c r="AG11" s="305">
        <f>時系列推計WS!AG22</f>
        <v>3526</v>
      </c>
    </row>
    <row r="12" spans="1:33" ht="15.75" customHeight="1">
      <c r="A12" s="2" t="s">
        <v>55</v>
      </c>
      <c r="B12" s="3" t="s">
        <v>104</v>
      </c>
      <c r="C12" s="339">
        <f>時系列推計WS!C23</f>
        <v>9932</v>
      </c>
      <c r="D12" s="305">
        <f>時系列推計WS!D23</f>
        <v>9739</v>
      </c>
      <c r="E12" s="305">
        <f>時系列推計WS!E23</f>
        <v>9477</v>
      </c>
      <c r="F12" s="305">
        <f>時系列推計WS!F23</f>
        <v>9466</v>
      </c>
      <c r="G12" s="305">
        <f>時系列推計WS!G23</f>
        <v>9613</v>
      </c>
      <c r="H12" s="339">
        <f>時系列推計WS!H23</f>
        <v>10223</v>
      </c>
      <c r="I12" s="305">
        <f>時系列推計WS!I23</f>
        <v>10709</v>
      </c>
      <c r="J12" s="305">
        <f>時系列推計WS!J23</f>
        <v>11158</v>
      </c>
      <c r="K12" s="305">
        <f>時系列推計WS!K23</f>
        <v>11440</v>
      </c>
      <c r="L12" s="305">
        <f>時系列推計WS!L23</f>
        <v>11361</v>
      </c>
      <c r="M12" s="305">
        <f>時系列推計WS!M23</f>
        <v>11615</v>
      </c>
      <c r="N12" s="305">
        <f>時系列推計WS!N23</f>
        <v>11707</v>
      </c>
      <c r="O12" s="305">
        <f>時系列推計WS!O23</f>
        <v>11695</v>
      </c>
      <c r="P12" s="305">
        <f>時系列推計WS!P23</f>
        <v>11965</v>
      </c>
      <c r="Q12" s="305">
        <f>時系列推計WS!Q23</f>
        <v>12175</v>
      </c>
      <c r="R12" s="339">
        <f>時系列推計WS!R23</f>
        <v>12247</v>
      </c>
      <c r="S12" s="346">
        <f>時系列推計WS!S23</f>
        <v>11999</v>
      </c>
      <c r="T12" s="346">
        <f>時系列推計WS!T23</f>
        <v>11899</v>
      </c>
      <c r="U12" s="305">
        <f>時系列推計WS!U23</f>
        <v>11734</v>
      </c>
      <c r="V12" s="305">
        <f>時系列推計WS!V23</f>
        <v>11884</v>
      </c>
      <c r="W12" s="305">
        <f>時系列推計WS!W23</f>
        <v>12305</v>
      </c>
      <c r="X12" s="305">
        <f>時系列推計WS!X23</f>
        <v>12569</v>
      </c>
      <c r="Y12" s="305">
        <f>時系列推計WS!Y23</f>
        <v>12926</v>
      </c>
      <c r="Z12" s="305">
        <f>時系列推計WS!Z23</f>
        <v>13293</v>
      </c>
      <c r="AA12" s="305">
        <f>時系列推計WS!AA23</f>
        <v>13553</v>
      </c>
      <c r="AB12" s="339">
        <f>時系列推計WS!AB23</f>
        <v>13162</v>
      </c>
      <c r="AC12" s="305">
        <f>時系列推計WS!AC23</f>
        <v>12607</v>
      </c>
      <c r="AD12" s="305">
        <f>時系列推計WS!AD23</f>
        <v>13604</v>
      </c>
      <c r="AE12" s="305">
        <f>時系列推計WS!AE23</f>
        <v>14397</v>
      </c>
      <c r="AF12" s="305">
        <f>時系列推計WS!AF23</f>
        <v>15441</v>
      </c>
      <c r="AG12" s="305">
        <f>時系列推計WS!AG23</f>
        <v>16130</v>
      </c>
    </row>
    <row r="13" spans="1:33" ht="15.75" customHeight="1">
      <c r="A13" s="11" t="s">
        <v>56</v>
      </c>
      <c r="B13" s="12" t="s">
        <v>105</v>
      </c>
      <c r="C13" s="341">
        <f>時系列推計WS!C24</f>
        <v>1795</v>
      </c>
      <c r="D13" s="310">
        <f>時系列推計WS!D24</f>
        <v>2161</v>
      </c>
      <c r="E13" s="310">
        <f>時系列推計WS!E24</f>
        <v>2358</v>
      </c>
      <c r="F13" s="310">
        <f>時系列推計WS!F24</f>
        <v>2520</v>
      </c>
      <c r="G13" s="310">
        <f>時系列推計WS!G24</f>
        <v>2547</v>
      </c>
      <c r="H13" s="341">
        <f>時系列推計WS!H24</f>
        <v>2511</v>
      </c>
      <c r="I13" s="310">
        <f>時系列推計WS!I24</f>
        <v>2536</v>
      </c>
      <c r="J13" s="310">
        <f>時系列推計WS!J24</f>
        <v>2547</v>
      </c>
      <c r="K13" s="310">
        <f>時系列推計WS!K24</f>
        <v>2483</v>
      </c>
      <c r="L13" s="310">
        <f>時系列推計WS!L24</f>
        <v>2413</v>
      </c>
      <c r="M13" s="310">
        <f>時系列推計WS!M24</f>
        <v>2398</v>
      </c>
      <c r="N13" s="310">
        <f>時系列推計WS!N24</f>
        <v>2382</v>
      </c>
      <c r="O13" s="310">
        <f>時系列推計WS!O24</f>
        <v>2400</v>
      </c>
      <c r="P13" s="310">
        <f>時系列推計WS!P24</f>
        <v>2486</v>
      </c>
      <c r="Q13" s="310">
        <f>時系列推計WS!Q24</f>
        <v>2491</v>
      </c>
      <c r="R13" s="341">
        <f>時系列推計WS!R24</f>
        <v>2486</v>
      </c>
      <c r="S13" s="348">
        <f>時系列推計WS!S24</f>
        <v>2485</v>
      </c>
      <c r="T13" s="348">
        <f>時系列推計WS!T24</f>
        <v>2494</v>
      </c>
      <c r="U13" s="310">
        <f>時系列推計WS!U24</f>
        <v>2516</v>
      </c>
      <c r="V13" s="310">
        <f>時系列推計WS!V24</f>
        <v>2476</v>
      </c>
      <c r="W13" s="310">
        <f>時系列推計WS!W24</f>
        <v>2484</v>
      </c>
      <c r="X13" s="310">
        <f>時系列推計WS!X24</f>
        <v>2555</v>
      </c>
      <c r="Y13" s="310">
        <f>時系列推計WS!Y24</f>
        <v>2660</v>
      </c>
      <c r="Z13" s="310">
        <f>時系列推計WS!Z24</f>
        <v>2832</v>
      </c>
      <c r="AA13" s="310">
        <f>時系列推計WS!AA24</f>
        <v>3104</v>
      </c>
      <c r="AB13" s="341">
        <f>時系列推計WS!AB24</f>
        <v>3174</v>
      </c>
      <c r="AC13" s="310">
        <f>時系列推計WS!AC24</f>
        <v>3199</v>
      </c>
      <c r="AD13" s="310">
        <f>時系列推計WS!AD24</f>
        <v>3546</v>
      </c>
      <c r="AE13" s="310">
        <f>時系列推計WS!AE24</f>
        <v>3888</v>
      </c>
      <c r="AF13" s="310">
        <f>時系列推計WS!AF24</f>
        <v>4206</v>
      </c>
      <c r="AG13" s="310">
        <f>時系列推計WS!AG24</f>
        <v>4382</v>
      </c>
    </row>
    <row r="14" spans="1:33" ht="15.75" customHeight="1">
      <c r="A14" s="9" t="s">
        <v>57</v>
      </c>
      <c r="B14" s="314" t="s">
        <v>5</v>
      </c>
      <c r="C14" s="340">
        <f>時系列推計WS!C25</f>
        <v>10345</v>
      </c>
      <c r="D14" s="309">
        <f>時系列推計WS!D25</f>
        <v>10383</v>
      </c>
      <c r="E14" s="309">
        <f>時系列推計WS!E25</f>
        <v>10518</v>
      </c>
      <c r="F14" s="309">
        <f>時系列推計WS!F25</f>
        <v>10637</v>
      </c>
      <c r="G14" s="309">
        <f>時系列推計WS!G25</f>
        <v>10717</v>
      </c>
      <c r="H14" s="340">
        <f>時系列推計WS!H25</f>
        <v>10599</v>
      </c>
      <c r="I14" s="309">
        <f>時系列推計WS!I25</f>
        <v>10996</v>
      </c>
      <c r="J14" s="309">
        <f>時系列推計WS!J25</f>
        <v>11037</v>
      </c>
      <c r="K14" s="309">
        <f>時系列推計WS!K25</f>
        <v>11218</v>
      </c>
      <c r="L14" s="309">
        <f>時系列推計WS!L25</f>
        <v>11202</v>
      </c>
      <c r="M14" s="309">
        <f>時系列推計WS!M25</f>
        <v>11354</v>
      </c>
      <c r="N14" s="309">
        <f>時系列推計WS!N25</f>
        <v>11132</v>
      </c>
      <c r="O14" s="309">
        <f>時系列推計WS!O25</f>
        <v>10988</v>
      </c>
      <c r="P14" s="309">
        <f>時系列推計WS!P25</f>
        <v>10967</v>
      </c>
      <c r="Q14" s="309">
        <f>時系列推計WS!Q25</f>
        <v>10703</v>
      </c>
      <c r="R14" s="340">
        <f>時系列推計WS!R25</f>
        <v>10450</v>
      </c>
      <c r="S14" s="347">
        <f>時系列推計WS!S25</f>
        <v>10356</v>
      </c>
      <c r="T14" s="347">
        <f>時系列推計WS!T25</f>
        <v>10154</v>
      </c>
      <c r="U14" s="309">
        <f>時系列推計WS!U25</f>
        <v>10189</v>
      </c>
      <c r="V14" s="309">
        <f>時系列推計WS!V25</f>
        <v>10158</v>
      </c>
      <c r="W14" s="309">
        <f>時系列推計WS!W25</f>
        <v>10272</v>
      </c>
      <c r="X14" s="309">
        <f>時系列推計WS!X25</f>
        <v>10419</v>
      </c>
      <c r="Y14" s="309">
        <f>時系列推計WS!Y25</f>
        <v>10725</v>
      </c>
      <c r="Z14" s="309">
        <f>時系列推計WS!Z25</f>
        <v>11123</v>
      </c>
      <c r="AA14" s="309">
        <f>時系列推計WS!AA25</f>
        <v>11605</v>
      </c>
      <c r="AB14" s="340">
        <f>時系列推計WS!AB25</f>
        <v>11591</v>
      </c>
      <c r="AC14" s="309">
        <f>時系列推計WS!AC25</f>
        <v>11367</v>
      </c>
      <c r="AD14" s="309">
        <f>時系列推計WS!AD25</f>
        <v>12335</v>
      </c>
      <c r="AE14" s="309">
        <f>時系列推計WS!AE25</f>
        <v>13273</v>
      </c>
      <c r="AF14" s="309">
        <f>時系列推計WS!AF25</f>
        <v>14327</v>
      </c>
      <c r="AG14" s="309">
        <f>時系列推計WS!AG25</f>
        <v>14652</v>
      </c>
    </row>
    <row r="15" spans="1:33" ht="15.75" customHeight="1">
      <c r="A15" s="2" t="s">
        <v>58</v>
      </c>
      <c r="B15" s="1" t="s">
        <v>6</v>
      </c>
      <c r="C15" s="339">
        <f>時系列推計WS!C26</f>
        <v>13766</v>
      </c>
      <c r="D15" s="305">
        <f>時系列推計WS!D26</f>
        <v>13783</v>
      </c>
      <c r="E15" s="305">
        <f>時系列推計WS!E26</f>
        <v>13618</v>
      </c>
      <c r="F15" s="305">
        <f>時系列推計WS!F26</f>
        <v>13313</v>
      </c>
      <c r="G15" s="305">
        <f>時系列推計WS!G26</f>
        <v>13107</v>
      </c>
      <c r="H15" s="339">
        <f>時系列推計WS!H26</f>
        <v>12901</v>
      </c>
      <c r="I15" s="305">
        <f>時系列推計WS!I26</f>
        <v>12955</v>
      </c>
      <c r="J15" s="305">
        <f>時系列推計WS!J26</f>
        <v>12973</v>
      </c>
      <c r="K15" s="305">
        <f>時系列推計WS!K26</f>
        <v>12981</v>
      </c>
      <c r="L15" s="305">
        <f>時系列推計WS!L26</f>
        <v>12848</v>
      </c>
      <c r="M15" s="305">
        <f>時系列推計WS!M26</f>
        <v>12718</v>
      </c>
      <c r="N15" s="305">
        <f>時系列推計WS!N26</f>
        <v>12324</v>
      </c>
      <c r="O15" s="305">
        <f>時系列推計WS!O26</f>
        <v>12201</v>
      </c>
      <c r="P15" s="305">
        <f>時系列推計WS!P26</f>
        <v>12196</v>
      </c>
      <c r="Q15" s="305">
        <f>時系列推計WS!Q26</f>
        <v>12145</v>
      </c>
      <c r="R15" s="339">
        <f>時系列推計WS!R26</f>
        <v>11885</v>
      </c>
      <c r="S15" s="346">
        <f>時系列推計WS!S26</f>
        <v>11463</v>
      </c>
      <c r="T15" s="346">
        <f>時系列推計WS!T26</f>
        <v>11370</v>
      </c>
      <c r="U15" s="305">
        <f>時系列推計WS!U26</f>
        <v>11234</v>
      </c>
      <c r="V15" s="305">
        <f>時系列推計WS!V26</f>
        <v>10949</v>
      </c>
      <c r="W15" s="305">
        <f>時系列推計WS!W26</f>
        <v>11025</v>
      </c>
      <c r="X15" s="305">
        <f>時系列推計WS!X26</f>
        <v>11190</v>
      </c>
      <c r="Y15" s="305">
        <f>時系列推計WS!Y26</f>
        <v>11311</v>
      </c>
      <c r="Z15" s="305">
        <f>時系列推計WS!Z26</f>
        <v>11545</v>
      </c>
      <c r="AA15" s="305">
        <f>時系列推計WS!AA26</f>
        <v>12002</v>
      </c>
      <c r="AB15" s="339">
        <f>時系列推計WS!AB26</f>
        <v>12056</v>
      </c>
      <c r="AC15" s="305">
        <f>時系列推計WS!AC26</f>
        <v>11819</v>
      </c>
      <c r="AD15" s="305">
        <f>時系列推計WS!AD26</f>
        <v>12485</v>
      </c>
      <c r="AE15" s="305">
        <f>時系列推計WS!AE26</f>
        <v>13244</v>
      </c>
      <c r="AF15" s="305">
        <f>時系列推計WS!AF26</f>
        <v>14437</v>
      </c>
      <c r="AG15" s="305">
        <f>時系列推計WS!AG26</f>
        <v>15252</v>
      </c>
    </row>
    <row r="16" spans="1:33" ht="15.75" customHeight="1">
      <c r="A16" s="2" t="s">
        <v>59</v>
      </c>
      <c r="B16" s="1" t="s">
        <v>7</v>
      </c>
      <c r="C16" s="339">
        <f>時系列推計WS!C27</f>
        <v>3177</v>
      </c>
      <c r="D16" s="305">
        <f>時系列推計WS!D27</f>
        <v>3320</v>
      </c>
      <c r="E16" s="305">
        <f>時系列推計WS!E27</f>
        <v>3751</v>
      </c>
      <c r="F16" s="305">
        <f>時系列推計WS!F27</f>
        <v>3535</v>
      </c>
      <c r="G16" s="305">
        <f>時系列推計WS!G27</f>
        <v>3378</v>
      </c>
      <c r="H16" s="339">
        <f>時系列推計WS!H27</f>
        <v>3247</v>
      </c>
      <c r="I16" s="305">
        <f>時系列推計WS!I27</f>
        <v>3220</v>
      </c>
      <c r="J16" s="305">
        <f>時系列推計WS!J27</f>
        <v>3148</v>
      </c>
      <c r="K16" s="305">
        <f>時系列推計WS!K27</f>
        <v>3070</v>
      </c>
      <c r="L16" s="305">
        <f>時系列推計WS!L27</f>
        <v>3058</v>
      </c>
      <c r="M16" s="305">
        <f>時系列推計WS!M27</f>
        <v>3086</v>
      </c>
      <c r="N16" s="305">
        <f>時系列推計WS!N27</f>
        <v>3204</v>
      </c>
      <c r="O16" s="305">
        <f>時系列推計WS!O27</f>
        <v>3317</v>
      </c>
      <c r="P16" s="305">
        <f>時系列推計WS!P27</f>
        <v>3295</v>
      </c>
      <c r="Q16" s="305">
        <f>時系列推計WS!Q27</f>
        <v>3175</v>
      </c>
      <c r="R16" s="339">
        <f>時系列推計WS!R27</f>
        <v>3132</v>
      </c>
      <c r="S16" s="346">
        <f>時系列推計WS!S27</f>
        <v>3103</v>
      </c>
      <c r="T16" s="346">
        <f>時系列推計WS!T27</f>
        <v>2957</v>
      </c>
      <c r="U16" s="305">
        <f>時系列推計WS!U27</f>
        <v>2941</v>
      </c>
      <c r="V16" s="305">
        <f>時系列推計WS!V27</f>
        <v>2993</v>
      </c>
      <c r="W16" s="305">
        <f>時系列推計WS!W27</f>
        <v>2995</v>
      </c>
      <c r="X16" s="305">
        <f>時系列推計WS!X27</f>
        <v>3067</v>
      </c>
      <c r="Y16" s="305">
        <f>時系列推計WS!Y27</f>
        <v>3226</v>
      </c>
      <c r="Z16" s="305">
        <f>時系列推計WS!Z27</f>
        <v>3427</v>
      </c>
      <c r="AA16" s="305">
        <f>時系列推計WS!AA27</f>
        <v>3698</v>
      </c>
      <c r="AB16" s="339">
        <f>時系列推計WS!AB27</f>
        <v>3560</v>
      </c>
      <c r="AC16" s="305">
        <f>時系列推計WS!AC27</f>
        <v>3496</v>
      </c>
      <c r="AD16" s="305">
        <f>時系列推計WS!AD27</f>
        <v>3646</v>
      </c>
      <c r="AE16" s="305">
        <f>時系列推計WS!AE27</f>
        <v>3911</v>
      </c>
      <c r="AF16" s="305">
        <f>時系列推計WS!AF27</f>
        <v>4181</v>
      </c>
      <c r="AG16" s="305">
        <f>時系列推計WS!AG27</f>
        <v>4278</v>
      </c>
    </row>
    <row r="17" spans="1:33" ht="15.75" customHeight="1">
      <c r="A17" s="2" t="s">
        <v>60</v>
      </c>
      <c r="B17" s="1" t="s">
        <v>8</v>
      </c>
      <c r="C17" s="339">
        <f>時系列推計WS!C28</f>
        <v>6495</v>
      </c>
      <c r="D17" s="305">
        <f>時系列推計WS!D28</f>
        <v>6535</v>
      </c>
      <c r="E17" s="305">
        <f>時系列推計WS!E28</f>
        <v>6680</v>
      </c>
      <c r="F17" s="305">
        <f>時系列推計WS!F28</f>
        <v>6790</v>
      </c>
      <c r="G17" s="305">
        <f>時系列推計WS!G28</f>
        <v>6727</v>
      </c>
      <c r="H17" s="339">
        <f>時系列推計WS!H28</f>
        <v>6750</v>
      </c>
      <c r="I17" s="305">
        <f>時系列推計WS!I28</f>
        <v>6770</v>
      </c>
      <c r="J17" s="305">
        <f>時系列推計WS!J28</f>
        <v>6847</v>
      </c>
      <c r="K17" s="305">
        <f>時系列推計WS!K28</f>
        <v>6895</v>
      </c>
      <c r="L17" s="305">
        <f>時系列推計WS!L28</f>
        <v>6792</v>
      </c>
      <c r="M17" s="305">
        <f>時系列推計WS!M28</f>
        <v>6879</v>
      </c>
      <c r="N17" s="305">
        <f>時系列推計WS!N28</f>
        <v>6775</v>
      </c>
      <c r="O17" s="305">
        <f>時系列推計WS!O28</f>
        <v>6741</v>
      </c>
      <c r="P17" s="305">
        <f>時系列推計WS!P28</f>
        <v>6695</v>
      </c>
      <c r="Q17" s="305">
        <f>時系列推計WS!Q28</f>
        <v>6625</v>
      </c>
      <c r="R17" s="339">
        <f>時系列推計WS!R28</f>
        <v>6617</v>
      </c>
      <c r="S17" s="346">
        <f>時系列推計WS!S28</f>
        <v>6399</v>
      </c>
      <c r="T17" s="346">
        <f>時系列推計WS!T28</f>
        <v>6273</v>
      </c>
      <c r="U17" s="305">
        <f>時系列推計WS!U28</f>
        <v>6272</v>
      </c>
      <c r="V17" s="305">
        <f>時系列推計WS!V28</f>
        <v>6242</v>
      </c>
      <c r="W17" s="305">
        <f>時系列推計WS!W28</f>
        <v>6318</v>
      </c>
      <c r="X17" s="305">
        <f>時系列推計WS!X28</f>
        <v>6436</v>
      </c>
      <c r="Y17" s="305">
        <f>時系列推計WS!Y28</f>
        <v>6615</v>
      </c>
      <c r="Z17" s="305">
        <f>時系列推計WS!Z28</f>
        <v>6845</v>
      </c>
      <c r="AA17" s="305">
        <f>時系列推計WS!AA28</f>
        <v>7251</v>
      </c>
      <c r="AB17" s="339">
        <f>時系列推計WS!AB28</f>
        <v>7292</v>
      </c>
      <c r="AC17" s="305">
        <f>時系列推計WS!AC28</f>
        <v>7082</v>
      </c>
      <c r="AD17" s="305">
        <f>時系列推計WS!AD28</f>
        <v>7939</v>
      </c>
      <c r="AE17" s="305">
        <f>時系列推計WS!AE28</f>
        <v>8401</v>
      </c>
      <c r="AF17" s="305">
        <f>時系列推計WS!AF28</f>
        <v>9044</v>
      </c>
      <c r="AG17" s="305">
        <f>時系列推計WS!AG28</f>
        <v>9439</v>
      </c>
    </row>
    <row r="18" spans="1:33" ht="15.75" customHeight="1">
      <c r="A18" s="2" t="s">
        <v>61</v>
      </c>
      <c r="B18" s="1" t="s">
        <v>9</v>
      </c>
      <c r="C18" s="339">
        <f>時系列推計WS!C29</f>
        <v>152</v>
      </c>
      <c r="D18" s="305">
        <f>時系列推計WS!D29</f>
        <v>163</v>
      </c>
      <c r="E18" s="305">
        <f>時系列推計WS!E29</f>
        <v>154</v>
      </c>
      <c r="F18" s="305">
        <f>時系列推計WS!F29</f>
        <v>156</v>
      </c>
      <c r="G18" s="305">
        <f>時系列推計WS!G29</f>
        <v>165</v>
      </c>
      <c r="H18" s="339">
        <f>時系列推計WS!H29</f>
        <v>192</v>
      </c>
      <c r="I18" s="305">
        <f>時系列推計WS!I29</f>
        <v>206</v>
      </c>
      <c r="J18" s="305">
        <f>時系列推計WS!J29</f>
        <v>238</v>
      </c>
      <c r="K18" s="305">
        <f>時系列推計WS!K29</f>
        <v>242</v>
      </c>
      <c r="L18" s="305">
        <f>時系列推計WS!L29</f>
        <v>254</v>
      </c>
      <c r="M18" s="305">
        <f>時系列推計WS!M29</f>
        <v>229</v>
      </c>
      <c r="N18" s="305">
        <f>時系列推計WS!N29</f>
        <v>216</v>
      </c>
      <c r="O18" s="305">
        <f>時系列推計WS!O29</f>
        <v>211</v>
      </c>
      <c r="P18" s="305">
        <f>時系列推計WS!P29</f>
        <v>228</v>
      </c>
      <c r="Q18" s="305">
        <f>時系列推計WS!Q29</f>
        <v>254</v>
      </c>
      <c r="R18" s="339">
        <f>時系列推計WS!R29</f>
        <v>240</v>
      </c>
      <c r="S18" s="346">
        <f>時系列推計WS!S29</f>
        <v>237</v>
      </c>
      <c r="T18" s="346">
        <f>時系列推計WS!T29</f>
        <v>227</v>
      </c>
      <c r="U18" s="305">
        <f>時系列推計WS!U29</f>
        <v>229</v>
      </c>
      <c r="V18" s="305">
        <f>時系列推計WS!V29</f>
        <v>221</v>
      </c>
      <c r="W18" s="305">
        <f>時系列推計WS!W29</f>
        <v>225</v>
      </c>
      <c r="X18" s="305">
        <f>時系列推計WS!X29</f>
        <v>247</v>
      </c>
      <c r="Y18" s="305">
        <f>時系列推計WS!Y29</f>
        <v>285</v>
      </c>
      <c r="Z18" s="305">
        <f>時系列推計WS!Z29</f>
        <v>294</v>
      </c>
      <c r="AA18" s="305">
        <f>時系列推計WS!AA29</f>
        <v>309</v>
      </c>
      <c r="AB18" s="339">
        <f>時系列推計WS!AB29</f>
        <v>356</v>
      </c>
      <c r="AC18" s="305">
        <f>時系列推計WS!AC29</f>
        <v>338</v>
      </c>
      <c r="AD18" s="305">
        <f>時系列推計WS!AD29</f>
        <v>409</v>
      </c>
      <c r="AE18" s="305">
        <f>時系列推計WS!AE29</f>
        <v>471</v>
      </c>
      <c r="AF18" s="305">
        <f>時系列推計WS!AF29</f>
        <v>499</v>
      </c>
      <c r="AG18" s="305">
        <f>時系列推計WS!AG29</f>
        <v>599</v>
      </c>
    </row>
    <row r="19" spans="1:33" ht="15.75" customHeight="1">
      <c r="A19" s="2" t="s">
        <v>62</v>
      </c>
      <c r="B19" s="1" t="s">
        <v>10</v>
      </c>
      <c r="C19" s="339">
        <f>時系列推計WS!C30</f>
        <v>1587</v>
      </c>
      <c r="D19" s="305">
        <f>時系列推計WS!D30</f>
        <v>1605</v>
      </c>
      <c r="E19" s="305">
        <f>時系列推計WS!E30</f>
        <v>1639</v>
      </c>
      <c r="F19" s="305">
        <f>時系列推計WS!F30</f>
        <v>1695</v>
      </c>
      <c r="G19" s="305">
        <f>時系列推計WS!G30</f>
        <v>1722</v>
      </c>
      <c r="H19" s="339">
        <f>時系列推計WS!H30</f>
        <v>1713</v>
      </c>
      <c r="I19" s="305">
        <f>時系列推計WS!I30</f>
        <v>1749</v>
      </c>
      <c r="J19" s="305">
        <f>時系列推計WS!J30</f>
        <v>1797</v>
      </c>
      <c r="K19" s="305">
        <f>時系列推計WS!K30</f>
        <v>1818</v>
      </c>
      <c r="L19" s="305">
        <f>時系列推計WS!L30</f>
        <v>1777</v>
      </c>
      <c r="M19" s="305">
        <f>時系列推計WS!M30</f>
        <v>1826</v>
      </c>
      <c r="N19" s="305">
        <f>時系列推計WS!N30</f>
        <v>1812</v>
      </c>
      <c r="O19" s="305">
        <f>時系列推計WS!O30</f>
        <v>1877</v>
      </c>
      <c r="P19" s="305">
        <f>時系列推計WS!P30</f>
        <v>1820</v>
      </c>
      <c r="Q19" s="305">
        <f>時系列推計WS!Q30</f>
        <v>1808</v>
      </c>
      <c r="R19" s="339">
        <f>時系列推計WS!R30</f>
        <v>1682</v>
      </c>
      <c r="S19" s="346">
        <f>時系列推計WS!S30</f>
        <v>1577</v>
      </c>
      <c r="T19" s="346">
        <f>時系列推計WS!T30</f>
        <v>1599</v>
      </c>
      <c r="U19" s="305">
        <f>時系列推計WS!U30</f>
        <v>1573</v>
      </c>
      <c r="V19" s="305">
        <f>時系列推計WS!V30</f>
        <v>1589</v>
      </c>
      <c r="W19" s="305">
        <f>時系列推計WS!W30</f>
        <v>1612</v>
      </c>
      <c r="X19" s="305">
        <f>時系列推計WS!X30</f>
        <v>1603</v>
      </c>
      <c r="Y19" s="305">
        <f>時系列推計WS!Y30</f>
        <v>1632</v>
      </c>
      <c r="Z19" s="305">
        <f>時系列推計WS!Z30</f>
        <v>1693</v>
      </c>
      <c r="AA19" s="305">
        <f>時系列推計WS!AA30</f>
        <v>1720</v>
      </c>
      <c r="AB19" s="339">
        <f>時系列推計WS!AB30</f>
        <v>1672</v>
      </c>
      <c r="AC19" s="305">
        <f>時系列推計WS!AC30</f>
        <v>1674</v>
      </c>
      <c r="AD19" s="305">
        <f>時系列推計WS!AD30</f>
        <v>1892</v>
      </c>
      <c r="AE19" s="305">
        <f>時系列推計WS!AE30</f>
        <v>1984</v>
      </c>
      <c r="AF19" s="305">
        <f>時系列推計WS!AF30</f>
        <v>2115</v>
      </c>
      <c r="AG19" s="305">
        <f>時系列推計WS!AG30</f>
        <v>2197</v>
      </c>
    </row>
    <row r="20" spans="1:33" ht="15.75" customHeight="1">
      <c r="A20" s="2" t="s">
        <v>63</v>
      </c>
      <c r="B20" s="1" t="s">
        <v>11</v>
      </c>
      <c r="C20" s="339">
        <f>時系列推計WS!C31</f>
        <v>3607</v>
      </c>
      <c r="D20" s="305">
        <f>時系列推計WS!D31</f>
        <v>3667</v>
      </c>
      <c r="E20" s="305">
        <f>時系列推計WS!E31</f>
        <v>3704</v>
      </c>
      <c r="F20" s="305">
        <f>時系列推計WS!F31</f>
        <v>3670</v>
      </c>
      <c r="G20" s="305">
        <f>時系列推計WS!G31</f>
        <v>3643</v>
      </c>
      <c r="H20" s="339">
        <f>時系列推計WS!H31</f>
        <v>3603</v>
      </c>
      <c r="I20" s="305">
        <f>時系列推計WS!I31</f>
        <v>3601</v>
      </c>
      <c r="J20" s="305">
        <f>時系列推計WS!J31</f>
        <v>3546</v>
      </c>
      <c r="K20" s="305">
        <f>時系列推計WS!K31</f>
        <v>3510</v>
      </c>
      <c r="L20" s="305">
        <f>時系列推計WS!L31</f>
        <v>3474</v>
      </c>
      <c r="M20" s="305">
        <f>時系列推計WS!M31</f>
        <v>3473</v>
      </c>
      <c r="N20" s="305">
        <f>時系列推計WS!N31</f>
        <v>3428</v>
      </c>
      <c r="O20" s="305">
        <f>時系列推計WS!O31</f>
        <v>3479</v>
      </c>
      <c r="P20" s="305">
        <f>時系列推計WS!P31</f>
        <v>3524</v>
      </c>
      <c r="Q20" s="305">
        <f>時系列推計WS!Q31</f>
        <v>3445</v>
      </c>
      <c r="R20" s="339">
        <f>時系列推計WS!R31</f>
        <v>3317</v>
      </c>
      <c r="S20" s="346">
        <f>時系列推計WS!S31</f>
        <v>3314</v>
      </c>
      <c r="T20" s="346">
        <f>時系列推計WS!T31</f>
        <v>3217</v>
      </c>
      <c r="U20" s="305">
        <f>時系列推計WS!U31</f>
        <v>3153</v>
      </c>
      <c r="V20" s="305">
        <f>時系列推計WS!V31</f>
        <v>3171</v>
      </c>
      <c r="W20" s="305">
        <f>時系列推計WS!W31</f>
        <v>3106</v>
      </c>
      <c r="X20" s="305">
        <f>時系列推計WS!X31</f>
        <v>3124</v>
      </c>
      <c r="Y20" s="305">
        <f>時系列推計WS!Y31</f>
        <v>3144</v>
      </c>
      <c r="Z20" s="305">
        <f>時系列推計WS!Z31</f>
        <v>3225</v>
      </c>
      <c r="AA20" s="305">
        <f>時系列推計WS!AA31</f>
        <v>3293</v>
      </c>
      <c r="AB20" s="339">
        <f>時系列推計WS!AB31</f>
        <v>3206</v>
      </c>
      <c r="AC20" s="305">
        <f>時系列推計WS!AC31</f>
        <v>3063</v>
      </c>
      <c r="AD20" s="305">
        <f>時系列推計WS!AD31</f>
        <v>3376</v>
      </c>
      <c r="AE20" s="305">
        <f>時系列推計WS!AE31</f>
        <v>3620</v>
      </c>
      <c r="AF20" s="305">
        <f>時系列推計WS!AF31</f>
        <v>3807</v>
      </c>
      <c r="AG20" s="305">
        <f>時系列推計WS!AG31</f>
        <v>3925</v>
      </c>
    </row>
    <row r="21" spans="1:33" ht="15.75" customHeight="1">
      <c r="A21" s="2" t="s">
        <v>64</v>
      </c>
      <c r="B21" s="1" t="s">
        <v>12</v>
      </c>
      <c r="C21" s="339">
        <f>時系列推計WS!C32</f>
        <v>430</v>
      </c>
      <c r="D21" s="305">
        <f>時系列推計WS!D32</f>
        <v>420</v>
      </c>
      <c r="E21" s="305">
        <f>時系列推計WS!E32</f>
        <v>434</v>
      </c>
      <c r="F21" s="305">
        <f>時系列推計WS!F32</f>
        <v>437</v>
      </c>
      <c r="G21" s="305">
        <f>時系列推計WS!G32</f>
        <v>437</v>
      </c>
      <c r="H21" s="339">
        <f>時系列推計WS!H32</f>
        <v>418</v>
      </c>
      <c r="I21" s="305">
        <f>時系列推計WS!I32</f>
        <v>404</v>
      </c>
      <c r="J21" s="305">
        <f>時系列推計WS!J32</f>
        <v>411</v>
      </c>
      <c r="K21" s="305">
        <f>時系列推計WS!K32</f>
        <v>391</v>
      </c>
      <c r="L21" s="305">
        <f>時系列推計WS!L32</f>
        <v>411</v>
      </c>
      <c r="M21" s="305">
        <f>時系列推計WS!M32</f>
        <v>431</v>
      </c>
      <c r="N21" s="305">
        <f>時系列推計WS!N32</f>
        <v>448</v>
      </c>
      <c r="O21" s="305">
        <f>時系列推計WS!O32</f>
        <v>447</v>
      </c>
      <c r="P21" s="305">
        <f>時系列推計WS!P32</f>
        <v>450</v>
      </c>
      <c r="Q21" s="305">
        <f>時系列推計WS!Q32</f>
        <v>471</v>
      </c>
      <c r="R21" s="339">
        <f>時系列推計WS!R32</f>
        <v>401</v>
      </c>
      <c r="S21" s="346">
        <f>時系列推計WS!S32</f>
        <v>366</v>
      </c>
      <c r="T21" s="346">
        <f>時系列推計WS!T32</f>
        <v>348</v>
      </c>
      <c r="U21" s="305">
        <f>時系列推計WS!U32</f>
        <v>342</v>
      </c>
      <c r="V21" s="305">
        <f>時系列推計WS!V32</f>
        <v>341</v>
      </c>
      <c r="W21" s="305">
        <f>時系列推計WS!W32</f>
        <v>368</v>
      </c>
      <c r="X21" s="305">
        <f>時系列推計WS!X32</f>
        <v>430</v>
      </c>
      <c r="Y21" s="305">
        <f>時系列推計WS!Y32</f>
        <v>478</v>
      </c>
      <c r="Z21" s="305">
        <f>時系列推計WS!Z32</f>
        <v>494</v>
      </c>
      <c r="AA21" s="305">
        <f>時系列推計WS!AA32</f>
        <v>523</v>
      </c>
      <c r="AB21" s="339">
        <f>時系列推計WS!AB32</f>
        <v>480</v>
      </c>
      <c r="AC21" s="305">
        <f>時系列推計WS!AC32</f>
        <v>449</v>
      </c>
      <c r="AD21" s="305">
        <f>時系列推計WS!AD32</f>
        <v>523</v>
      </c>
      <c r="AE21" s="305">
        <f>時系列推計WS!AE32</f>
        <v>560</v>
      </c>
      <c r="AF21" s="305">
        <f>時系列推計WS!AF32</f>
        <v>636</v>
      </c>
      <c r="AG21" s="305">
        <f>時系列推計WS!AG32</f>
        <v>661</v>
      </c>
    </row>
    <row r="22" spans="1:33" ht="15.75" customHeight="1">
      <c r="A22" s="2" t="s">
        <v>65</v>
      </c>
      <c r="B22" s="1" t="s">
        <v>13</v>
      </c>
      <c r="C22" s="339">
        <f>時系列推計WS!C33</f>
        <v>440</v>
      </c>
      <c r="D22" s="305">
        <f>時系列推計WS!D33</f>
        <v>475</v>
      </c>
      <c r="E22" s="305">
        <f>時系列推計WS!E33</f>
        <v>528</v>
      </c>
      <c r="F22" s="305">
        <f>時系列推計WS!F33</f>
        <v>459</v>
      </c>
      <c r="G22" s="305">
        <f>時系列推計WS!G33</f>
        <v>407</v>
      </c>
      <c r="H22" s="339">
        <f>時系列推計WS!H33</f>
        <v>507</v>
      </c>
      <c r="I22" s="305">
        <f>時系列推計WS!I33</f>
        <v>537</v>
      </c>
      <c r="J22" s="305">
        <f>時系列推計WS!J33</f>
        <v>577</v>
      </c>
      <c r="K22" s="305">
        <f>時系列推計WS!K33</f>
        <v>592</v>
      </c>
      <c r="L22" s="305">
        <f>時系列推計WS!L33</f>
        <v>573</v>
      </c>
      <c r="M22" s="305">
        <f>時系列推計WS!M33</f>
        <v>580</v>
      </c>
      <c r="N22" s="305">
        <f>時系列推計WS!N33</f>
        <v>565</v>
      </c>
      <c r="O22" s="305">
        <f>時系列推計WS!O33</f>
        <v>596</v>
      </c>
      <c r="P22" s="305">
        <f>時系列推計WS!P33</f>
        <v>610</v>
      </c>
      <c r="Q22" s="305">
        <f>時系列推計WS!Q33</f>
        <v>653</v>
      </c>
      <c r="R22" s="339">
        <f>時系列推計WS!R33</f>
        <v>576</v>
      </c>
      <c r="S22" s="346">
        <f>時系列推計WS!S33</f>
        <v>543</v>
      </c>
      <c r="T22" s="346">
        <f>時系列推計WS!T33</f>
        <v>515</v>
      </c>
      <c r="U22" s="305">
        <f>時系列推計WS!U33</f>
        <v>518</v>
      </c>
      <c r="V22" s="305">
        <f>時系列推計WS!V33</f>
        <v>521</v>
      </c>
      <c r="W22" s="305">
        <f>時系列推計WS!W33</f>
        <v>528</v>
      </c>
      <c r="X22" s="305">
        <f>時系列推計WS!X33</f>
        <v>576</v>
      </c>
      <c r="Y22" s="305">
        <f>時系列推計WS!Y33</f>
        <v>706</v>
      </c>
      <c r="Z22" s="305">
        <f>時系列推計WS!Z33</f>
        <v>741</v>
      </c>
      <c r="AA22" s="305">
        <f>時系列推計WS!AA33</f>
        <v>828</v>
      </c>
      <c r="AB22" s="339">
        <f>時系列推計WS!AB33</f>
        <v>807</v>
      </c>
      <c r="AC22" s="305">
        <f>時系列推計WS!AC33</f>
        <v>837</v>
      </c>
      <c r="AD22" s="305">
        <f>時系列推計WS!AD33</f>
        <v>972</v>
      </c>
      <c r="AE22" s="305">
        <f>時系列推計WS!AE33</f>
        <v>1126</v>
      </c>
      <c r="AF22" s="305">
        <f>時系列推計WS!AF33</f>
        <v>1265</v>
      </c>
      <c r="AG22" s="305">
        <f>時系列推計WS!AG33</f>
        <v>1266</v>
      </c>
    </row>
    <row r="23" spans="1:33" ht="15.75" customHeight="1">
      <c r="A23" s="2" t="s">
        <v>66</v>
      </c>
      <c r="B23" s="1" t="s">
        <v>14</v>
      </c>
      <c r="C23" s="339">
        <f>時系列推計WS!C34</f>
        <v>2070</v>
      </c>
      <c r="D23" s="305">
        <f>時系列推計WS!D34</f>
        <v>2221</v>
      </c>
      <c r="E23" s="305">
        <f>時系列推計WS!E34</f>
        <v>2311</v>
      </c>
      <c r="F23" s="305">
        <f>時系列推計WS!F34</f>
        <v>2303</v>
      </c>
      <c r="G23" s="305">
        <f>時系列推計WS!G34</f>
        <v>2327</v>
      </c>
      <c r="H23" s="339">
        <f>時系列推計WS!H34</f>
        <v>2309</v>
      </c>
      <c r="I23" s="305">
        <f>時系列推計WS!I34</f>
        <v>2326</v>
      </c>
      <c r="J23" s="305">
        <f>時系列推計WS!J34</f>
        <v>2293</v>
      </c>
      <c r="K23" s="305">
        <f>時系列推計WS!K34</f>
        <v>2263</v>
      </c>
      <c r="L23" s="305">
        <f>時系列推計WS!L34</f>
        <v>2292</v>
      </c>
      <c r="M23" s="305">
        <f>時系列推計WS!M34</f>
        <v>2289</v>
      </c>
      <c r="N23" s="305">
        <f>時系列推計WS!N34</f>
        <v>2314</v>
      </c>
      <c r="O23" s="305">
        <f>時系列推計WS!O34</f>
        <v>2375</v>
      </c>
      <c r="P23" s="305">
        <f>時系列推計WS!P34</f>
        <v>2490</v>
      </c>
      <c r="Q23" s="305">
        <f>時系列推計WS!Q34</f>
        <v>2476</v>
      </c>
      <c r="R23" s="339">
        <f>時系列推計WS!R34</f>
        <v>2474</v>
      </c>
      <c r="S23" s="346">
        <f>時系列推計WS!S34</f>
        <v>2487</v>
      </c>
      <c r="T23" s="346">
        <f>時系列推計WS!T34</f>
        <v>2512</v>
      </c>
      <c r="U23" s="305">
        <f>時系列推計WS!U34</f>
        <v>2464</v>
      </c>
      <c r="V23" s="305">
        <f>時系列推計WS!V34</f>
        <v>2523</v>
      </c>
      <c r="W23" s="305">
        <f>時系列推計WS!W34</f>
        <v>2534</v>
      </c>
      <c r="X23" s="305">
        <f>時系列推計WS!X34</f>
        <v>2567</v>
      </c>
      <c r="Y23" s="305">
        <f>時系列推計WS!Y34</f>
        <v>2619</v>
      </c>
      <c r="Z23" s="305">
        <f>時系列推計WS!Z34</f>
        <v>2740</v>
      </c>
      <c r="AA23" s="305">
        <f>時系列推計WS!AA34</f>
        <v>3003</v>
      </c>
      <c r="AB23" s="339">
        <f>時系列推計WS!AB34</f>
        <v>3006</v>
      </c>
      <c r="AC23" s="305">
        <f>時系列推計WS!AC34</f>
        <v>3048</v>
      </c>
      <c r="AD23" s="305">
        <f>時系列推計WS!AD34</f>
        <v>3313</v>
      </c>
      <c r="AE23" s="305">
        <f>時系列推計WS!AE34</f>
        <v>3644</v>
      </c>
      <c r="AF23" s="305">
        <f>時系列推計WS!AF34</f>
        <v>3972</v>
      </c>
      <c r="AG23" s="305">
        <f>時系列推計WS!AG34</f>
        <v>4225</v>
      </c>
    </row>
    <row r="24" spans="1:33" ht="15.75" customHeight="1">
      <c r="A24" s="2" t="s">
        <v>67</v>
      </c>
      <c r="B24" s="1" t="s">
        <v>15</v>
      </c>
      <c r="C24" s="339">
        <f>時系列推計WS!C35</f>
        <v>288</v>
      </c>
      <c r="D24" s="305">
        <f>時系列推計WS!D35</f>
        <v>291</v>
      </c>
      <c r="E24" s="305">
        <f>時系列推計WS!E35</f>
        <v>307</v>
      </c>
      <c r="F24" s="305">
        <f>時系列推計WS!F35</f>
        <v>350</v>
      </c>
      <c r="G24" s="305">
        <f>時系列推計WS!G35</f>
        <v>338</v>
      </c>
      <c r="H24" s="339">
        <f>時系列推計WS!H35</f>
        <v>334</v>
      </c>
      <c r="I24" s="305">
        <f>時系列推計WS!I35</f>
        <v>325</v>
      </c>
      <c r="J24" s="305">
        <f>時系列推計WS!J35</f>
        <v>326</v>
      </c>
      <c r="K24" s="305">
        <f>時系列推計WS!K35</f>
        <v>322</v>
      </c>
      <c r="L24" s="305">
        <f>時系列推計WS!L35</f>
        <v>323</v>
      </c>
      <c r="M24" s="305">
        <f>時系列推計WS!M35</f>
        <v>322</v>
      </c>
      <c r="N24" s="305">
        <f>時系列推計WS!N35</f>
        <v>303</v>
      </c>
      <c r="O24" s="305">
        <f>時系列推計WS!O35</f>
        <v>305</v>
      </c>
      <c r="P24" s="305">
        <f>時系列推計WS!P35</f>
        <v>327</v>
      </c>
      <c r="Q24" s="305">
        <f>時系列推計WS!Q35</f>
        <v>324</v>
      </c>
      <c r="R24" s="339">
        <f>時系列推計WS!R35</f>
        <v>318</v>
      </c>
      <c r="S24" s="346">
        <f>時系列推計WS!S35</f>
        <v>305</v>
      </c>
      <c r="T24" s="346">
        <f>時系列推計WS!T35</f>
        <v>320</v>
      </c>
      <c r="U24" s="305">
        <f>時系列推計WS!U35</f>
        <v>321</v>
      </c>
      <c r="V24" s="305">
        <f>時系列推計WS!V35</f>
        <v>345</v>
      </c>
      <c r="W24" s="305">
        <f>時系列推計WS!W35</f>
        <v>327</v>
      </c>
      <c r="X24" s="305">
        <f>時系列推計WS!X35</f>
        <v>358</v>
      </c>
      <c r="Y24" s="305">
        <f>時系列推計WS!Y35</f>
        <v>341</v>
      </c>
      <c r="Z24" s="305">
        <f>時系列推計WS!Z35</f>
        <v>370</v>
      </c>
      <c r="AA24" s="305">
        <f>時系列推計WS!AA35</f>
        <v>409</v>
      </c>
      <c r="AB24" s="339">
        <f>時系列推計WS!AB35</f>
        <v>413</v>
      </c>
      <c r="AC24" s="305">
        <f>時系列推計WS!AC35</f>
        <v>416</v>
      </c>
      <c r="AD24" s="305">
        <f>時系列推計WS!AD35</f>
        <v>458</v>
      </c>
      <c r="AE24" s="305">
        <f>時系列推計WS!AE35</f>
        <v>502</v>
      </c>
      <c r="AF24" s="305">
        <f>時系列推計WS!AF35</f>
        <v>556</v>
      </c>
      <c r="AG24" s="305">
        <f>時系列推計WS!AG35</f>
        <v>536</v>
      </c>
    </row>
    <row r="25" spans="1:33" ht="15.75" customHeight="1">
      <c r="A25" s="2" t="s">
        <v>68</v>
      </c>
      <c r="B25" s="1" t="s">
        <v>16</v>
      </c>
      <c r="C25" s="339">
        <f>時系列推計WS!C36</f>
        <v>543</v>
      </c>
      <c r="D25" s="305">
        <f>時系列推計WS!D36</f>
        <v>529</v>
      </c>
      <c r="E25" s="305">
        <f>時系列推計WS!E36</f>
        <v>542</v>
      </c>
      <c r="F25" s="305">
        <f>時系列推計WS!F36</f>
        <v>572</v>
      </c>
      <c r="G25" s="305">
        <f>時系列推計WS!G36</f>
        <v>570</v>
      </c>
      <c r="H25" s="339">
        <f>時系列推計WS!H36</f>
        <v>546</v>
      </c>
      <c r="I25" s="305">
        <f>時系列推計WS!I36</f>
        <v>562</v>
      </c>
      <c r="J25" s="305">
        <f>時系列推計WS!J36</f>
        <v>545</v>
      </c>
      <c r="K25" s="305">
        <f>時系列推計WS!K36</f>
        <v>549</v>
      </c>
      <c r="L25" s="305">
        <f>時系列推計WS!L36</f>
        <v>516</v>
      </c>
      <c r="M25" s="305">
        <f>時系列推計WS!M36</f>
        <v>558</v>
      </c>
      <c r="N25" s="305">
        <f>時系列推計WS!N36</f>
        <v>525</v>
      </c>
      <c r="O25" s="305">
        <f>時系列推計WS!O36</f>
        <v>512</v>
      </c>
      <c r="P25" s="305">
        <f>時系列推計WS!P36</f>
        <v>503</v>
      </c>
      <c r="Q25" s="305">
        <f>時系列推計WS!Q36</f>
        <v>447</v>
      </c>
      <c r="R25" s="339">
        <f>時系列推計WS!R36</f>
        <v>425</v>
      </c>
      <c r="S25" s="346">
        <f>時系列推計WS!S36</f>
        <v>409</v>
      </c>
      <c r="T25" s="346">
        <f>時系列推計WS!T36</f>
        <v>416</v>
      </c>
      <c r="U25" s="305">
        <f>時系列推計WS!U36</f>
        <v>419</v>
      </c>
      <c r="V25" s="305">
        <f>時系列推計WS!V36</f>
        <v>422</v>
      </c>
      <c r="W25" s="305">
        <f>時系列推計WS!W36</f>
        <v>417</v>
      </c>
      <c r="X25" s="305">
        <f>時系列推計WS!X36</f>
        <v>416</v>
      </c>
      <c r="Y25" s="305">
        <f>時系列推計WS!Y36</f>
        <v>460</v>
      </c>
      <c r="Z25" s="305">
        <f>時系列推計WS!Z36</f>
        <v>576</v>
      </c>
      <c r="AA25" s="305">
        <f>時系列推計WS!AA36</f>
        <v>708</v>
      </c>
      <c r="AB25" s="339">
        <f>時系列推計WS!AB36</f>
        <v>699</v>
      </c>
      <c r="AC25" s="305">
        <f>時系列推計WS!AC36</f>
        <v>550</v>
      </c>
      <c r="AD25" s="305">
        <f>時系列推計WS!AD36</f>
        <v>633</v>
      </c>
      <c r="AE25" s="305">
        <f>時系列推計WS!AE36</f>
        <v>730</v>
      </c>
      <c r="AF25" s="305">
        <f>時系列推計WS!AF36</f>
        <v>818</v>
      </c>
      <c r="AG25" s="305">
        <f>時系列推計WS!AG36</f>
        <v>841</v>
      </c>
    </row>
    <row r="26" spans="1:33" ht="15.75" customHeight="1">
      <c r="A26" s="2" t="s">
        <v>69</v>
      </c>
      <c r="B26" s="1" t="s">
        <v>17</v>
      </c>
      <c r="C26" s="339">
        <f>時系列推計WS!C37</f>
        <v>3446</v>
      </c>
      <c r="D26" s="305">
        <f>時系列推計WS!D37</f>
        <v>3458</v>
      </c>
      <c r="E26" s="305">
        <f>時系列推計WS!E37</f>
        <v>3499</v>
      </c>
      <c r="F26" s="305">
        <f>時系列推計WS!F37</f>
        <v>3533</v>
      </c>
      <c r="G26" s="305">
        <f>時系列推計WS!G37</f>
        <v>3497</v>
      </c>
      <c r="H26" s="339">
        <f>時系列推計WS!H37</f>
        <v>3450</v>
      </c>
      <c r="I26" s="305">
        <f>時系列推計WS!I37</f>
        <v>3495</v>
      </c>
      <c r="J26" s="305">
        <f>時系列推計WS!J37</f>
        <v>3442</v>
      </c>
      <c r="K26" s="305">
        <f>時系列推計WS!K37</f>
        <v>3416</v>
      </c>
      <c r="L26" s="305">
        <f>時系列推計WS!L37</f>
        <v>3382</v>
      </c>
      <c r="M26" s="305">
        <f>時系列推計WS!M37</f>
        <v>3459</v>
      </c>
      <c r="N26" s="305">
        <f>時系列推計WS!N37</f>
        <v>3349</v>
      </c>
      <c r="O26" s="305">
        <f>時系列推計WS!O37</f>
        <v>3332</v>
      </c>
      <c r="P26" s="305">
        <f>時系列推計WS!P37</f>
        <v>3265</v>
      </c>
      <c r="Q26" s="305">
        <f>時系列推計WS!Q37</f>
        <v>3292</v>
      </c>
      <c r="R26" s="339">
        <f>時系列推計WS!R37</f>
        <v>3228</v>
      </c>
      <c r="S26" s="346">
        <f>時系列推計WS!S37</f>
        <v>3191</v>
      </c>
      <c r="T26" s="346">
        <f>時系列推計WS!T37</f>
        <v>3150</v>
      </c>
      <c r="U26" s="305">
        <f>時系列推計WS!U37</f>
        <v>3032</v>
      </c>
      <c r="V26" s="305">
        <f>時系列推計WS!V37</f>
        <v>2971</v>
      </c>
      <c r="W26" s="305">
        <f>時系列推計WS!W37</f>
        <v>2935</v>
      </c>
      <c r="X26" s="305">
        <f>時系列推計WS!X37</f>
        <v>2971</v>
      </c>
      <c r="Y26" s="305">
        <f>時系列推計WS!Y37</f>
        <v>3090</v>
      </c>
      <c r="Z26" s="305">
        <f>時系列推計WS!Z37</f>
        <v>3067</v>
      </c>
      <c r="AA26" s="305">
        <f>時系列推計WS!AA37</f>
        <v>3181</v>
      </c>
      <c r="AB26" s="339">
        <f>時系列推計WS!AB37</f>
        <v>3142</v>
      </c>
      <c r="AC26" s="305">
        <f>時系列推計WS!AC37</f>
        <v>3068</v>
      </c>
      <c r="AD26" s="305">
        <f>時系列推計WS!AD37</f>
        <v>3300</v>
      </c>
      <c r="AE26" s="305">
        <f>時系列推計WS!AE37</f>
        <v>3322</v>
      </c>
      <c r="AF26" s="305">
        <f>時系列推計WS!AF37</f>
        <v>3379</v>
      </c>
      <c r="AG26" s="305">
        <f>時系列推計WS!AG37</f>
        <v>3513</v>
      </c>
    </row>
    <row r="27" spans="1:33" ht="15.75" customHeight="1">
      <c r="A27" s="2" t="s">
        <v>70</v>
      </c>
      <c r="B27" s="1" t="s">
        <v>18</v>
      </c>
      <c r="C27" s="339">
        <f>時系列推計WS!C38</f>
        <v>708</v>
      </c>
      <c r="D27" s="305">
        <f>時系列推計WS!D38</f>
        <v>756</v>
      </c>
      <c r="E27" s="305">
        <f>時系列推計WS!E38</f>
        <v>778</v>
      </c>
      <c r="F27" s="305">
        <f>時系列推計WS!F38</f>
        <v>816</v>
      </c>
      <c r="G27" s="305">
        <f>時系列推計WS!G38</f>
        <v>794</v>
      </c>
      <c r="H27" s="339">
        <f>時系列推計WS!H38</f>
        <v>742</v>
      </c>
      <c r="I27" s="305">
        <f>時系列推計WS!I38</f>
        <v>758</v>
      </c>
      <c r="J27" s="305">
        <f>時系列推計WS!J38</f>
        <v>743</v>
      </c>
      <c r="K27" s="305">
        <f>時系列推計WS!K38</f>
        <v>716</v>
      </c>
      <c r="L27" s="305">
        <f>時系列推計WS!L38</f>
        <v>824</v>
      </c>
      <c r="M27" s="305">
        <f>時系列推計WS!M38</f>
        <v>848</v>
      </c>
      <c r="N27" s="305">
        <f>時系列推計WS!N38</f>
        <v>911</v>
      </c>
      <c r="O27" s="305">
        <f>時系列推計WS!O38</f>
        <v>902</v>
      </c>
      <c r="P27" s="305">
        <f>時系列推計WS!P38</f>
        <v>978</v>
      </c>
      <c r="Q27" s="305">
        <f>時系列推計WS!Q38</f>
        <v>954</v>
      </c>
      <c r="R27" s="339">
        <f>時系列推計WS!R38</f>
        <v>934</v>
      </c>
      <c r="S27" s="346">
        <f>時系列推計WS!S38</f>
        <v>958</v>
      </c>
      <c r="T27" s="346">
        <f>時系列推計WS!T38</f>
        <v>983</v>
      </c>
      <c r="U27" s="305">
        <f>時系列推計WS!U38</f>
        <v>984</v>
      </c>
      <c r="V27" s="305">
        <f>時系列推計WS!V38</f>
        <v>1015</v>
      </c>
      <c r="W27" s="305">
        <f>時系列推計WS!W38</f>
        <v>1148</v>
      </c>
      <c r="X27" s="305">
        <f>時系列推計WS!X38</f>
        <v>1184</v>
      </c>
      <c r="Y27" s="305">
        <f>時系列推計WS!Y38</f>
        <v>1316</v>
      </c>
      <c r="Z27" s="305">
        <f>時系列推計WS!Z38</f>
        <v>1603</v>
      </c>
      <c r="AA27" s="305">
        <f>時系列推計WS!AA38</f>
        <v>1859</v>
      </c>
      <c r="AB27" s="339">
        <f>時系列推計WS!AB38</f>
        <v>1991</v>
      </c>
      <c r="AC27" s="305">
        <f>時系列推計WS!AC38</f>
        <v>1957</v>
      </c>
      <c r="AD27" s="305">
        <f>時系列推計WS!AD38</f>
        <v>2300</v>
      </c>
      <c r="AE27" s="305">
        <f>時系列推計WS!AE38</f>
        <v>2450</v>
      </c>
      <c r="AF27" s="305">
        <f>時系列推計WS!AF38</f>
        <v>2736</v>
      </c>
      <c r="AG27" s="305">
        <f>時系列推計WS!AG38</f>
        <v>2909</v>
      </c>
    </row>
    <row r="28" spans="1:33" ht="15.75" customHeight="1">
      <c r="A28" s="2" t="s">
        <v>71</v>
      </c>
      <c r="B28" s="1" t="s">
        <v>19</v>
      </c>
      <c r="C28" s="339">
        <f>時系列推計WS!C39</f>
        <v>1292</v>
      </c>
      <c r="D28" s="305">
        <f>時系列推計WS!D39</f>
        <v>1328</v>
      </c>
      <c r="E28" s="305">
        <f>時系列推計WS!E39</f>
        <v>1327</v>
      </c>
      <c r="F28" s="305">
        <f>時系列推計WS!F39</f>
        <v>1314</v>
      </c>
      <c r="G28" s="305">
        <f>時系列推計WS!G39</f>
        <v>1279</v>
      </c>
      <c r="H28" s="339">
        <f>時系列推計WS!H39</f>
        <v>1243</v>
      </c>
      <c r="I28" s="305">
        <f>時系列推計WS!I39</f>
        <v>1216</v>
      </c>
      <c r="J28" s="305">
        <f>時系列推計WS!J39</f>
        <v>1239</v>
      </c>
      <c r="K28" s="305">
        <f>時系列推計WS!K39</f>
        <v>1159</v>
      </c>
      <c r="L28" s="305">
        <f>時系列推計WS!L39</f>
        <v>1134</v>
      </c>
      <c r="M28" s="305">
        <f>時系列推計WS!M39</f>
        <v>1114</v>
      </c>
      <c r="N28" s="305">
        <f>時系列推計WS!N39</f>
        <v>1064</v>
      </c>
      <c r="O28" s="305">
        <f>時系列推計WS!O39</f>
        <v>1105</v>
      </c>
      <c r="P28" s="305">
        <f>時系列推計WS!P39</f>
        <v>1109</v>
      </c>
      <c r="Q28" s="305">
        <f>時系列推計WS!Q39</f>
        <v>1115</v>
      </c>
      <c r="R28" s="339">
        <f>時系列推計WS!R39</f>
        <v>1070</v>
      </c>
      <c r="S28" s="346">
        <f>時系列推計WS!S39</f>
        <v>1062</v>
      </c>
      <c r="T28" s="346">
        <f>時系列推計WS!T39</f>
        <v>1102</v>
      </c>
      <c r="U28" s="305">
        <f>時系列推計WS!U39</f>
        <v>1056</v>
      </c>
      <c r="V28" s="305">
        <f>時系列推計WS!V39</f>
        <v>1064</v>
      </c>
      <c r="W28" s="305">
        <f>時系列推計WS!W39</f>
        <v>1073</v>
      </c>
      <c r="X28" s="305">
        <f>時系列推計WS!X39</f>
        <v>1091</v>
      </c>
      <c r="Y28" s="305">
        <f>時系列推計WS!Y39</f>
        <v>1111</v>
      </c>
      <c r="Z28" s="305">
        <f>時系列推計WS!Z39</f>
        <v>1134</v>
      </c>
      <c r="AA28" s="305">
        <f>時系列推計WS!AA39</f>
        <v>1228</v>
      </c>
      <c r="AB28" s="339">
        <f>時系列推計WS!AB39</f>
        <v>1205</v>
      </c>
      <c r="AC28" s="305">
        <f>時系列推計WS!AC39</f>
        <v>1166</v>
      </c>
      <c r="AD28" s="305">
        <f>時系列推計WS!AD39</f>
        <v>1360</v>
      </c>
      <c r="AE28" s="305">
        <f>時系列推計WS!AE39</f>
        <v>1458</v>
      </c>
      <c r="AF28" s="305">
        <f>時系列推計WS!AF39</f>
        <v>1556</v>
      </c>
      <c r="AG28" s="305">
        <f>時系列推計WS!AG39</f>
        <v>1631</v>
      </c>
    </row>
    <row r="29" spans="1:33" ht="15.75" customHeight="1">
      <c r="A29" s="2" t="s">
        <v>72</v>
      </c>
      <c r="B29" s="1" t="s">
        <v>20</v>
      </c>
      <c r="C29" s="339">
        <f>時系列推計WS!C40</f>
        <v>1667</v>
      </c>
      <c r="D29" s="305">
        <f>時系列推計WS!D40</f>
        <v>1660</v>
      </c>
      <c r="E29" s="305">
        <f>時系列推計WS!E40</f>
        <v>1684</v>
      </c>
      <c r="F29" s="305">
        <f>時系列推計WS!F40</f>
        <v>1704</v>
      </c>
      <c r="G29" s="305">
        <f>時系列推計WS!G40</f>
        <v>1699</v>
      </c>
      <c r="H29" s="339">
        <f>時系列推計WS!H40</f>
        <v>1658</v>
      </c>
      <c r="I29" s="305">
        <f>時系列推計WS!I40</f>
        <v>1656</v>
      </c>
      <c r="J29" s="305">
        <f>時系列推計WS!J40</f>
        <v>1654</v>
      </c>
      <c r="K29" s="305">
        <f>時系列推計WS!K40</f>
        <v>1607</v>
      </c>
      <c r="L29" s="305">
        <f>時系列推計WS!L40</f>
        <v>1511</v>
      </c>
      <c r="M29" s="305">
        <f>時系列推計WS!M40</f>
        <v>1448</v>
      </c>
      <c r="N29" s="305">
        <f>時系列推計WS!N40</f>
        <v>1426</v>
      </c>
      <c r="O29" s="305">
        <f>時系列推計WS!O40</f>
        <v>1327</v>
      </c>
      <c r="P29" s="305">
        <f>時系列推計WS!P40</f>
        <v>1309</v>
      </c>
      <c r="Q29" s="305">
        <f>時系列推計WS!Q40</f>
        <v>1279</v>
      </c>
      <c r="R29" s="339">
        <f>時系列推計WS!R40</f>
        <v>1234</v>
      </c>
      <c r="S29" s="346">
        <f>時系列推計WS!S40</f>
        <v>1212</v>
      </c>
      <c r="T29" s="346">
        <f>時系列推計WS!T40</f>
        <v>1279</v>
      </c>
      <c r="U29" s="305">
        <f>時系列推計WS!U40</f>
        <v>1245</v>
      </c>
      <c r="V29" s="305">
        <f>時系列推計WS!V40</f>
        <v>1231</v>
      </c>
      <c r="W29" s="305">
        <f>時系列推計WS!W40</f>
        <v>1228</v>
      </c>
      <c r="X29" s="305">
        <f>時系列推計WS!X40</f>
        <v>1216</v>
      </c>
      <c r="Y29" s="305">
        <f>時系列推計WS!Y40</f>
        <v>1282</v>
      </c>
      <c r="Z29" s="305">
        <f>時系列推計WS!Z40</f>
        <v>1278</v>
      </c>
      <c r="AA29" s="305">
        <f>時系列推計WS!AA40</f>
        <v>1401</v>
      </c>
      <c r="AB29" s="339">
        <f>時系列推計WS!AB40</f>
        <v>1439</v>
      </c>
      <c r="AC29" s="305">
        <f>時系列推計WS!AC40</f>
        <v>1442</v>
      </c>
      <c r="AD29" s="305">
        <f>時系列推計WS!AD40</f>
        <v>1662</v>
      </c>
      <c r="AE29" s="305">
        <f>時系列推計WS!AE40</f>
        <v>1892</v>
      </c>
      <c r="AF29" s="305">
        <f>時系列推計WS!AF40</f>
        <v>1975</v>
      </c>
      <c r="AG29" s="305">
        <f>時系列推計WS!AG40</f>
        <v>2056</v>
      </c>
    </row>
    <row r="30" spans="1:33" ht="15.75" customHeight="1">
      <c r="A30" s="2" t="s">
        <v>73</v>
      </c>
      <c r="B30" s="1" t="s">
        <v>21</v>
      </c>
      <c r="C30" s="339">
        <f>時系列推計WS!C41</f>
        <v>487</v>
      </c>
      <c r="D30" s="305">
        <f>時系列推計WS!D41</f>
        <v>482</v>
      </c>
      <c r="E30" s="305">
        <f>時系列推計WS!E41</f>
        <v>544</v>
      </c>
      <c r="F30" s="305">
        <f>時系列推計WS!F41</f>
        <v>567</v>
      </c>
      <c r="G30" s="305">
        <f>時系列推計WS!G41</f>
        <v>531</v>
      </c>
      <c r="H30" s="339">
        <f>時系列推計WS!H41</f>
        <v>521</v>
      </c>
      <c r="I30" s="305">
        <f>時系列推計WS!I41</f>
        <v>599</v>
      </c>
      <c r="J30" s="305">
        <f>時系列推計WS!J41</f>
        <v>596</v>
      </c>
      <c r="K30" s="305">
        <f>時系列推計WS!K41</f>
        <v>635</v>
      </c>
      <c r="L30" s="305">
        <f>時系列推計WS!L41</f>
        <v>621</v>
      </c>
      <c r="M30" s="305">
        <f>時系列推計WS!M41</f>
        <v>708</v>
      </c>
      <c r="N30" s="305">
        <f>時系列推計WS!N41</f>
        <v>694</v>
      </c>
      <c r="O30" s="305">
        <f>時系列推計WS!O41</f>
        <v>672</v>
      </c>
      <c r="P30" s="305">
        <f>時系列推計WS!P41</f>
        <v>716</v>
      </c>
      <c r="Q30" s="305">
        <f>時系列推計WS!Q41</f>
        <v>681</v>
      </c>
      <c r="R30" s="339">
        <f>時系列推計WS!R41</f>
        <v>624</v>
      </c>
      <c r="S30" s="346">
        <f>時系列推計WS!S41</f>
        <v>621</v>
      </c>
      <c r="T30" s="346">
        <f>時系列推計WS!T41</f>
        <v>618</v>
      </c>
      <c r="U30" s="305">
        <f>時系列推計WS!U41</f>
        <v>631</v>
      </c>
      <c r="V30" s="305">
        <f>時系列推計WS!V41</f>
        <v>576</v>
      </c>
      <c r="W30" s="305">
        <f>時系列推計WS!W41</f>
        <v>574</v>
      </c>
      <c r="X30" s="305">
        <f>時系列推計WS!X41</f>
        <v>631</v>
      </c>
      <c r="Y30" s="305">
        <f>時系列推計WS!Y41</f>
        <v>710</v>
      </c>
      <c r="Z30" s="305">
        <f>時系列推計WS!Z41</f>
        <v>827</v>
      </c>
      <c r="AA30" s="305">
        <f>時系列推計WS!AA41</f>
        <v>932</v>
      </c>
      <c r="AB30" s="339">
        <f>時系列推計WS!AB41</f>
        <v>911</v>
      </c>
      <c r="AC30" s="305">
        <f>時系列推計WS!AC41</f>
        <v>993</v>
      </c>
      <c r="AD30" s="305">
        <f>時系列推計WS!AD41</f>
        <v>1158</v>
      </c>
      <c r="AE30" s="305">
        <f>時系列推計WS!AE41</f>
        <v>1352</v>
      </c>
      <c r="AF30" s="305">
        <f>時系列推計WS!AF41</f>
        <v>1555</v>
      </c>
      <c r="AG30" s="305">
        <f>時系列推計WS!AG41</f>
        <v>1690</v>
      </c>
    </row>
    <row r="31" spans="1:33" ht="15.75" customHeight="1">
      <c r="A31" s="2" t="s">
        <v>74</v>
      </c>
      <c r="B31" s="1" t="s">
        <v>22</v>
      </c>
      <c r="C31" s="339">
        <f>時系列推計WS!C42</f>
        <v>941</v>
      </c>
      <c r="D31" s="305">
        <f>時系列推計WS!D42</f>
        <v>976</v>
      </c>
      <c r="E31" s="305">
        <f>時系列推計WS!E42</f>
        <v>973</v>
      </c>
      <c r="F31" s="305">
        <f>時系列推計WS!F42</f>
        <v>1020</v>
      </c>
      <c r="G31" s="305">
        <f>時系列推計WS!G42</f>
        <v>978</v>
      </c>
      <c r="H31" s="339">
        <f>時系列推計WS!H42</f>
        <v>962</v>
      </c>
      <c r="I31" s="305">
        <f>時系列推計WS!I42</f>
        <v>1023</v>
      </c>
      <c r="J31" s="305">
        <f>時系列推計WS!J42</f>
        <v>1031</v>
      </c>
      <c r="K31" s="305">
        <f>時系列推計WS!K42</f>
        <v>1064</v>
      </c>
      <c r="L31" s="305">
        <f>時系列推計WS!L42</f>
        <v>989</v>
      </c>
      <c r="M31" s="305">
        <f>時系列推計WS!M42</f>
        <v>934</v>
      </c>
      <c r="N31" s="305">
        <f>時系列推計WS!N42</f>
        <v>941</v>
      </c>
      <c r="O31" s="305">
        <f>時系列推計WS!O42</f>
        <v>913</v>
      </c>
      <c r="P31" s="305">
        <f>時系列推計WS!P42</f>
        <v>957</v>
      </c>
      <c r="Q31" s="305">
        <f>時系列推計WS!Q42</f>
        <v>956</v>
      </c>
      <c r="R31" s="339">
        <f>時系列推計WS!R42</f>
        <v>1000</v>
      </c>
      <c r="S31" s="346">
        <f>時系列推計WS!S42</f>
        <v>975</v>
      </c>
      <c r="T31" s="346">
        <f>時系列推計WS!T42</f>
        <v>1023</v>
      </c>
      <c r="U31" s="305">
        <f>時系列推計WS!U42</f>
        <v>1037</v>
      </c>
      <c r="V31" s="305">
        <f>時系列推計WS!V42</f>
        <v>1009</v>
      </c>
      <c r="W31" s="305">
        <f>時系列推計WS!W42</f>
        <v>1058</v>
      </c>
      <c r="X31" s="305">
        <f>時系列推計WS!X42</f>
        <v>1080</v>
      </c>
      <c r="Y31" s="305">
        <f>時系列推計WS!Y42</f>
        <v>1118</v>
      </c>
      <c r="Z31" s="305">
        <f>時系列推計WS!Z42</f>
        <v>1103</v>
      </c>
      <c r="AA31" s="305">
        <f>時系列推計WS!AA42</f>
        <v>1190</v>
      </c>
      <c r="AB31" s="339">
        <f>時系列推計WS!AB42</f>
        <v>1216</v>
      </c>
      <c r="AC31" s="305">
        <f>時系列推計WS!AC42</f>
        <v>1146</v>
      </c>
      <c r="AD31" s="305">
        <f>時系列推計WS!AD42</f>
        <v>1203</v>
      </c>
      <c r="AE31" s="305">
        <f>時系列推計WS!AE42</f>
        <v>1308</v>
      </c>
      <c r="AF31" s="305">
        <f>時系列推計WS!AF42</f>
        <v>1518</v>
      </c>
      <c r="AG31" s="305">
        <f>時系列推計WS!AG42</f>
        <v>1649</v>
      </c>
    </row>
    <row r="32" spans="1:33" ht="15.75" customHeight="1">
      <c r="A32" s="2" t="s">
        <v>75</v>
      </c>
      <c r="B32" s="1" t="s">
        <v>23</v>
      </c>
      <c r="C32" s="339">
        <f>時系列推計WS!C43</f>
        <v>621</v>
      </c>
      <c r="D32" s="305">
        <f>時系列推計WS!D43</f>
        <v>633</v>
      </c>
      <c r="E32" s="305">
        <f>時系列推計WS!E43</f>
        <v>694</v>
      </c>
      <c r="F32" s="305">
        <f>時系列推計WS!F43</f>
        <v>728</v>
      </c>
      <c r="G32" s="305">
        <f>時系列推計WS!G43</f>
        <v>714</v>
      </c>
      <c r="H32" s="339">
        <f>時系列推計WS!H43</f>
        <v>696</v>
      </c>
      <c r="I32" s="305">
        <f>時系列推計WS!I43</f>
        <v>840</v>
      </c>
      <c r="J32" s="305">
        <f>時系列推計WS!J43</f>
        <v>870</v>
      </c>
      <c r="K32" s="305">
        <f>時系列推計WS!K43</f>
        <v>924</v>
      </c>
      <c r="L32" s="305">
        <f>時系列推計WS!L43</f>
        <v>933</v>
      </c>
      <c r="M32" s="305">
        <f>時系列推計WS!M43</f>
        <v>983</v>
      </c>
      <c r="N32" s="305">
        <f>時系列推計WS!N43</f>
        <v>979</v>
      </c>
      <c r="O32" s="305">
        <f>時系列推計WS!O43</f>
        <v>969</v>
      </c>
      <c r="P32" s="305">
        <f>時系列推計WS!P43</f>
        <v>941</v>
      </c>
      <c r="Q32" s="305">
        <f>時系列推計WS!Q43</f>
        <v>863</v>
      </c>
      <c r="R32" s="339">
        <f>時系列推計WS!R43</f>
        <v>771</v>
      </c>
      <c r="S32" s="346">
        <f>時系列推計WS!S43</f>
        <v>797</v>
      </c>
      <c r="T32" s="346">
        <f>時系列推計WS!T43</f>
        <v>822</v>
      </c>
      <c r="U32" s="305">
        <f>時系列推計WS!U43</f>
        <v>775</v>
      </c>
      <c r="V32" s="305">
        <f>時系列推計WS!V43</f>
        <v>785</v>
      </c>
      <c r="W32" s="305">
        <f>時系列推計WS!W43</f>
        <v>768</v>
      </c>
      <c r="X32" s="305">
        <f>時系列推計WS!X43</f>
        <v>865</v>
      </c>
      <c r="Y32" s="305">
        <f>時系列推計WS!Y43</f>
        <v>931</v>
      </c>
      <c r="Z32" s="305">
        <f>時系列推計WS!Z43</f>
        <v>1204</v>
      </c>
      <c r="AA32" s="305">
        <f>時系列推計WS!AA43</f>
        <v>1344</v>
      </c>
      <c r="AB32" s="339">
        <f>時系列推計WS!AB43</f>
        <v>1331</v>
      </c>
      <c r="AC32" s="305">
        <f>時系列推計WS!AC43</f>
        <v>1197</v>
      </c>
      <c r="AD32" s="305">
        <f>時系列推計WS!AD43</f>
        <v>1386</v>
      </c>
      <c r="AE32" s="305">
        <f>時系列推計WS!AE43</f>
        <v>1564</v>
      </c>
      <c r="AF32" s="305">
        <f>時系列推計WS!AF43</f>
        <v>1689</v>
      </c>
      <c r="AG32" s="305">
        <f>時系列推計WS!AG43</f>
        <v>1757</v>
      </c>
    </row>
    <row r="33" spans="1:33" ht="15.75" customHeight="1">
      <c r="A33" s="2" t="s">
        <v>76</v>
      </c>
      <c r="B33" s="1" t="s">
        <v>45</v>
      </c>
      <c r="C33" s="339">
        <f>時系列推計WS!C44</f>
        <v>290</v>
      </c>
      <c r="D33" s="305">
        <f>時系列推計WS!D44</f>
        <v>303</v>
      </c>
      <c r="E33" s="305">
        <f>時系列推計WS!E44</f>
        <v>324</v>
      </c>
      <c r="F33" s="305">
        <f>時系列推計WS!F44</f>
        <v>374</v>
      </c>
      <c r="G33" s="305">
        <f>時系列推計WS!G44</f>
        <v>559</v>
      </c>
      <c r="H33" s="339">
        <f>時系列推計WS!H44</f>
        <v>426</v>
      </c>
      <c r="I33" s="305">
        <f>時系列推計WS!I44</f>
        <v>506</v>
      </c>
      <c r="J33" s="305">
        <f>時系列推計WS!J44</f>
        <v>510</v>
      </c>
      <c r="K33" s="305">
        <f>時系列推計WS!K44</f>
        <v>496</v>
      </c>
      <c r="L33" s="305">
        <f>時系列推計WS!L44</f>
        <v>549</v>
      </c>
      <c r="M33" s="305">
        <f>時系列推計WS!M44</f>
        <v>581</v>
      </c>
      <c r="N33" s="305">
        <f>時系列推計WS!N44</f>
        <v>535</v>
      </c>
      <c r="O33" s="305">
        <f>時系列推計WS!O44</f>
        <v>523</v>
      </c>
      <c r="P33" s="305">
        <f>時系列推計WS!P44</f>
        <v>528</v>
      </c>
      <c r="Q33" s="305">
        <f>時系列推計WS!Q44</f>
        <v>555</v>
      </c>
      <c r="R33" s="339">
        <f>時系列推計WS!R44</f>
        <v>558</v>
      </c>
      <c r="S33" s="346">
        <f>時系列推計WS!S44</f>
        <v>542</v>
      </c>
      <c r="T33" s="346">
        <f>時系列推計WS!T44</f>
        <v>558</v>
      </c>
      <c r="U33" s="305">
        <f>時系列推計WS!U44</f>
        <v>538</v>
      </c>
      <c r="V33" s="305">
        <f>時系列推計WS!V44</f>
        <v>481</v>
      </c>
      <c r="W33" s="305">
        <f>時系列推計WS!W44</f>
        <v>491</v>
      </c>
      <c r="X33" s="305">
        <f>時系列推計WS!X44</f>
        <v>541</v>
      </c>
      <c r="Y33" s="305">
        <f>時系列推計WS!Y44</f>
        <v>634</v>
      </c>
      <c r="Z33" s="305">
        <f>時系列推計WS!Z44</f>
        <v>781</v>
      </c>
      <c r="AA33" s="305">
        <f>時系列推計WS!AA44</f>
        <v>870</v>
      </c>
      <c r="AB33" s="339">
        <f>時系列推計WS!AB44</f>
        <v>899</v>
      </c>
      <c r="AC33" s="305">
        <f>時系列推計WS!AC44</f>
        <v>902</v>
      </c>
      <c r="AD33" s="305">
        <f>時系列推計WS!AD44</f>
        <v>1037</v>
      </c>
      <c r="AE33" s="305">
        <f>時系列推計WS!AE44</f>
        <v>1078</v>
      </c>
      <c r="AF33" s="305">
        <f>時系列推計WS!AF44</f>
        <v>1113</v>
      </c>
      <c r="AG33" s="305">
        <f>時系列推計WS!AG44</f>
        <v>1112</v>
      </c>
    </row>
    <row r="34" spans="1:33" ht="15.75" customHeight="1">
      <c r="A34" s="2" t="s">
        <v>77</v>
      </c>
      <c r="B34" s="1" t="s">
        <v>24</v>
      </c>
      <c r="C34" s="339">
        <f>時系列推計WS!C45</f>
        <v>83</v>
      </c>
      <c r="D34" s="305">
        <f>時系列推計WS!D45</f>
        <v>87</v>
      </c>
      <c r="E34" s="305">
        <f>時系列推計WS!E45</f>
        <v>104</v>
      </c>
      <c r="F34" s="305">
        <f>時系列推計WS!F45</f>
        <v>105</v>
      </c>
      <c r="G34" s="305">
        <f>時系列推計WS!G45</f>
        <v>99</v>
      </c>
      <c r="H34" s="339">
        <f>時系列推計WS!H45</f>
        <v>87</v>
      </c>
      <c r="I34" s="305">
        <f>時系列推計WS!I45</f>
        <v>83</v>
      </c>
      <c r="J34" s="305">
        <f>時系列推計WS!J45</f>
        <v>72</v>
      </c>
      <c r="K34" s="305">
        <f>時系列推計WS!K45</f>
        <v>71</v>
      </c>
      <c r="L34" s="305">
        <f>時系列推計WS!L45</f>
        <v>86</v>
      </c>
      <c r="M34" s="305">
        <f>時系列推計WS!M45</f>
        <v>85</v>
      </c>
      <c r="N34" s="305">
        <f>時系列推計WS!N45</f>
        <v>104</v>
      </c>
      <c r="O34" s="305">
        <f>時系列推計WS!O45</f>
        <v>121</v>
      </c>
      <c r="P34" s="305">
        <f>時系列推計WS!P45</f>
        <v>121</v>
      </c>
      <c r="Q34" s="305">
        <f>時系列推計WS!Q45</f>
        <v>107</v>
      </c>
      <c r="R34" s="339">
        <f>時系列推計WS!R45</f>
        <v>103</v>
      </c>
      <c r="S34" s="346">
        <f>時系列推計WS!S45</f>
        <v>105</v>
      </c>
      <c r="T34" s="346">
        <f>時系列推計WS!T45</f>
        <v>102</v>
      </c>
      <c r="U34" s="305">
        <f>時系列推計WS!U45</f>
        <v>110</v>
      </c>
      <c r="V34" s="305">
        <f>時系列推計WS!V45</f>
        <v>107</v>
      </c>
      <c r="W34" s="305">
        <f>時系列推計WS!W45</f>
        <v>104</v>
      </c>
      <c r="X34" s="305">
        <f>時系列推計WS!X45</f>
        <v>112</v>
      </c>
      <c r="Y34" s="305">
        <f>時系列推計WS!Y45</f>
        <v>113</v>
      </c>
      <c r="Z34" s="305">
        <f>時系列推計WS!Z45</f>
        <v>117</v>
      </c>
      <c r="AA34" s="305">
        <f>時系列推計WS!AA45</f>
        <v>113</v>
      </c>
      <c r="AB34" s="339">
        <f>時系列推計WS!AB45</f>
        <v>115</v>
      </c>
      <c r="AC34" s="305">
        <f>時系列推計WS!AC45</f>
        <v>127</v>
      </c>
      <c r="AD34" s="305">
        <f>時系列推計WS!AD45</f>
        <v>128</v>
      </c>
      <c r="AE34" s="305">
        <f>時系列推計WS!AE45</f>
        <v>126</v>
      </c>
      <c r="AF34" s="305">
        <f>時系列推計WS!AF45</f>
        <v>149</v>
      </c>
      <c r="AG34" s="305">
        <f>時系列推計WS!AG45</f>
        <v>155</v>
      </c>
    </row>
    <row r="35" spans="1:33" ht="15.75" customHeight="1">
      <c r="A35" s="2" t="s">
        <v>78</v>
      </c>
      <c r="B35" s="1" t="s">
        <v>25</v>
      </c>
      <c r="C35" s="339">
        <f>時系列推計WS!C46</f>
        <v>376</v>
      </c>
      <c r="D35" s="305">
        <f>時系列推計WS!D46</f>
        <v>445</v>
      </c>
      <c r="E35" s="305">
        <f>時系列推計WS!E46</f>
        <v>501</v>
      </c>
      <c r="F35" s="305">
        <f>時系列推計WS!F46</f>
        <v>498</v>
      </c>
      <c r="G35" s="305">
        <f>時系列推計WS!G46</f>
        <v>423</v>
      </c>
      <c r="H35" s="339">
        <f>時系列推計WS!H46</f>
        <v>643</v>
      </c>
      <c r="I35" s="305">
        <f>時系列推計WS!I46</f>
        <v>683</v>
      </c>
      <c r="J35" s="305">
        <f>時系列推計WS!J46</f>
        <v>637</v>
      </c>
      <c r="K35" s="305">
        <f>時系列推計WS!K46</f>
        <v>618</v>
      </c>
      <c r="L35" s="305">
        <f>時系列推計WS!L46</f>
        <v>652</v>
      </c>
      <c r="M35" s="305">
        <f>時系列推計WS!M46</f>
        <v>792</v>
      </c>
      <c r="N35" s="305">
        <f>時系列推計WS!N46</f>
        <v>767</v>
      </c>
      <c r="O35" s="305">
        <f>時系列推計WS!O46</f>
        <v>739</v>
      </c>
      <c r="P35" s="305">
        <f>時系列推計WS!P46</f>
        <v>718</v>
      </c>
      <c r="Q35" s="305">
        <f>時系列推計WS!Q46</f>
        <v>654</v>
      </c>
      <c r="R35" s="339">
        <f>時系列推計WS!R46</f>
        <v>646</v>
      </c>
      <c r="S35" s="346">
        <f>時系列推計WS!S46</f>
        <v>671</v>
      </c>
      <c r="T35" s="346">
        <f>時系列推計WS!T46</f>
        <v>668</v>
      </c>
      <c r="U35" s="305">
        <f>時系列推計WS!U46</f>
        <v>645</v>
      </c>
      <c r="V35" s="305">
        <f>時系列推計WS!V46</f>
        <v>686</v>
      </c>
      <c r="W35" s="305">
        <f>時系列推計WS!W46</f>
        <v>713</v>
      </c>
      <c r="X35" s="305">
        <f>時系列推計WS!X46</f>
        <v>782</v>
      </c>
      <c r="Y35" s="305">
        <f>時系列推計WS!Y46</f>
        <v>838</v>
      </c>
      <c r="Z35" s="305">
        <f>時系列推計WS!Z46</f>
        <v>947</v>
      </c>
      <c r="AA35" s="305">
        <f>時系列推計WS!AA46</f>
        <v>1009</v>
      </c>
      <c r="AB35" s="339">
        <f>時系列推計WS!AB46</f>
        <v>965</v>
      </c>
      <c r="AC35" s="305">
        <f>時系列推計WS!AC46</f>
        <v>908</v>
      </c>
      <c r="AD35" s="305">
        <f>時系列推計WS!AD46</f>
        <v>1098</v>
      </c>
      <c r="AE35" s="305">
        <f>時系列推計WS!AE46</f>
        <v>1277</v>
      </c>
      <c r="AF35" s="305">
        <f>時系列推計WS!AF46</f>
        <v>1390</v>
      </c>
      <c r="AG35" s="305">
        <f>時系列推計WS!AG46</f>
        <v>1451</v>
      </c>
    </row>
    <row r="36" spans="1:33" ht="15.75" customHeight="1">
      <c r="A36" s="2" t="s">
        <v>79</v>
      </c>
      <c r="B36" s="1" t="s">
        <v>26</v>
      </c>
      <c r="C36" s="339">
        <f>時系列推計WS!C47</f>
        <v>151</v>
      </c>
      <c r="D36" s="305">
        <f>時系列推計WS!D47</f>
        <v>132</v>
      </c>
      <c r="E36" s="305">
        <f>時系列推計WS!E47</f>
        <v>125</v>
      </c>
      <c r="F36" s="305">
        <f>時系列推計WS!F47</f>
        <v>130</v>
      </c>
      <c r="G36" s="305">
        <f>時系列推計WS!G47</f>
        <v>139</v>
      </c>
      <c r="H36" s="339">
        <f>時系列推計WS!H47</f>
        <v>141</v>
      </c>
      <c r="I36" s="305">
        <f>時系列推計WS!I47</f>
        <v>156</v>
      </c>
      <c r="J36" s="305">
        <f>時系列推計WS!J47</f>
        <v>149</v>
      </c>
      <c r="K36" s="305">
        <f>時系列推計WS!K47</f>
        <v>152</v>
      </c>
      <c r="L36" s="305">
        <f>時系列推計WS!L47</f>
        <v>143</v>
      </c>
      <c r="M36" s="305">
        <f>時系列推計WS!M47</f>
        <v>149</v>
      </c>
      <c r="N36" s="305">
        <f>時系列推計WS!N47</f>
        <v>166</v>
      </c>
      <c r="O36" s="305">
        <f>時系列推計WS!O47</f>
        <v>184</v>
      </c>
      <c r="P36" s="305">
        <f>時系列推計WS!P47</f>
        <v>185</v>
      </c>
      <c r="Q36" s="305">
        <f>時系列推計WS!Q47</f>
        <v>212</v>
      </c>
      <c r="R36" s="339">
        <f>時系列推計WS!R47</f>
        <v>202</v>
      </c>
      <c r="S36" s="346">
        <f>時系列推計WS!S47</f>
        <v>220</v>
      </c>
      <c r="T36" s="346">
        <f>時系列推計WS!T47</f>
        <v>227</v>
      </c>
      <c r="U36" s="305">
        <f>時系列推計WS!U47</f>
        <v>243</v>
      </c>
      <c r="V36" s="305">
        <f>時系列推計WS!V47</f>
        <v>258</v>
      </c>
      <c r="W36" s="305">
        <f>時系列推計WS!W47</f>
        <v>288</v>
      </c>
      <c r="X36" s="305">
        <f>時系列推計WS!X47</f>
        <v>335</v>
      </c>
      <c r="Y36" s="305">
        <f>時系列推計WS!Y47</f>
        <v>350</v>
      </c>
      <c r="Z36" s="305">
        <f>時系列推計WS!Z47</f>
        <v>384</v>
      </c>
      <c r="AA36" s="305">
        <f>時系列推計WS!AA47</f>
        <v>503</v>
      </c>
      <c r="AB36" s="339">
        <f>時系列推計WS!AB47</f>
        <v>514</v>
      </c>
      <c r="AC36" s="305">
        <f>時系列推計WS!AC47</f>
        <v>548</v>
      </c>
      <c r="AD36" s="305">
        <f>時系列推計WS!AD47</f>
        <v>656</v>
      </c>
      <c r="AE36" s="305">
        <f>時系列推計WS!AE47</f>
        <v>731</v>
      </c>
      <c r="AF36" s="305">
        <f>時系列推計WS!AF47</f>
        <v>776</v>
      </c>
      <c r="AG36" s="305">
        <f>時系列推計WS!AG47</f>
        <v>824</v>
      </c>
    </row>
    <row r="37" spans="1:33" ht="15.75" customHeight="1">
      <c r="A37" s="2" t="s">
        <v>80</v>
      </c>
      <c r="B37" s="1" t="s">
        <v>27</v>
      </c>
      <c r="C37" s="339">
        <f>時系列推計WS!C48</f>
        <v>139</v>
      </c>
      <c r="D37" s="305">
        <f>時系列推計WS!D48</f>
        <v>137</v>
      </c>
      <c r="E37" s="305">
        <f>時系列推計WS!E48</f>
        <v>149</v>
      </c>
      <c r="F37" s="305">
        <f>時系列推計WS!F48</f>
        <v>174</v>
      </c>
      <c r="G37" s="305">
        <f>時系列推計WS!G48</f>
        <v>212</v>
      </c>
      <c r="H37" s="339">
        <f>時系列推計WS!H48</f>
        <v>275</v>
      </c>
      <c r="I37" s="305">
        <f>時系列推計WS!I48</f>
        <v>322</v>
      </c>
      <c r="J37" s="305">
        <f>時系列推計WS!J48</f>
        <v>312</v>
      </c>
      <c r="K37" s="305">
        <f>時系列推計WS!K48</f>
        <v>314</v>
      </c>
      <c r="L37" s="305">
        <f>時系列推計WS!L48</f>
        <v>349</v>
      </c>
      <c r="M37" s="305">
        <f>時系列推計WS!M48</f>
        <v>365</v>
      </c>
      <c r="N37" s="305">
        <f>時系列推計WS!N48</f>
        <v>340</v>
      </c>
      <c r="O37" s="305">
        <f>時系列推計WS!O48</f>
        <v>305</v>
      </c>
      <c r="P37" s="305">
        <f>時系列推計WS!P48</f>
        <v>271</v>
      </c>
      <c r="Q37" s="305">
        <f>時系列推計WS!Q48</f>
        <v>212</v>
      </c>
      <c r="R37" s="339">
        <f>時系列推計WS!R48</f>
        <v>201</v>
      </c>
      <c r="S37" s="346">
        <f>時系列推計WS!S48</f>
        <v>194</v>
      </c>
      <c r="T37" s="346">
        <f>時系列推計WS!T48</f>
        <v>215</v>
      </c>
      <c r="U37" s="305">
        <f>時系列推計WS!U48</f>
        <v>201</v>
      </c>
      <c r="V37" s="305">
        <f>時系列推計WS!V48</f>
        <v>185</v>
      </c>
      <c r="W37" s="305">
        <f>時系列推計WS!W48</f>
        <v>218</v>
      </c>
      <c r="X37" s="305">
        <f>時系列推計WS!X48</f>
        <v>249</v>
      </c>
      <c r="Y37" s="305">
        <f>時系列推計WS!Y48</f>
        <v>276</v>
      </c>
      <c r="Z37" s="305">
        <f>時系列推計WS!Z48</f>
        <v>332</v>
      </c>
      <c r="AA37" s="305">
        <f>時系列推計WS!AA48</f>
        <v>349</v>
      </c>
      <c r="AB37" s="339">
        <f>時系列推計WS!AB48</f>
        <v>357</v>
      </c>
      <c r="AC37" s="305">
        <f>時系列推計WS!AC48</f>
        <v>351</v>
      </c>
      <c r="AD37" s="305">
        <f>時系列推計WS!AD48</f>
        <v>417</v>
      </c>
      <c r="AE37" s="305">
        <f>時系列推計WS!AE48</f>
        <v>450</v>
      </c>
      <c r="AF37" s="305">
        <f>時系列推計WS!AF48</f>
        <v>478</v>
      </c>
      <c r="AG37" s="305">
        <f>時系列推計WS!AG48</f>
        <v>489</v>
      </c>
    </row>
    <row r="38" spans="1:33" ht="15.75" customHeight="1">
      <c r="A38" s="2" t="s">
        <v>81</v>
      </c>
      <c r="B38" s="1" t="s">
        <v>28</v>
      </c>
      <c r="C38" s="339">
        <f>時系列推計WS!C49</f>
        <v>187</v>
      </c>
      <c r="D38" s="305">
        <f>時系列推計WS!D49</f>
        <v>198</v>
      </c>
      <c r="E38" s="305">
        <f>時系列推計WS!E49</f>
        <v>152</v>
      </c>
      <c r="F38" s="305">
        <f>時系列推計WS!F49</f>
        <v>142</v>
      </c>
      <c r="G38" s="305">
        <f>時系列推計WS!G49</f>
        <v>161</v>
      </c>
      <c r="H38" s="339">
        <f>時系列推計WS!H49</f>
        <v>216</v>
      </c>
      <c r="I38" s="305">
        <f>時系列推計WS!I49</f>
        <v>193</v>
      </c>
      <c r="J38" s="305">
        <f>時系列推計WS!J49</f>
        <v>195</v>
      </c>
      <c r="K38" s="305">
        <f>時系列推計WS!K49</f>
        <v>196</v>
      </c>
      <c r="L38" s="305">
        <f>時系列推計WS!L49</f>
        <v>197</v>
      </c>
      <c r="M38" s="305">
        <f>時系列推計WS!M49</f>
        <v>208</v>
      </c>
      <c r="N38" s="305">
        <f>時系列推計WS!N49</f>
        <v>216</v>
      </c>
      <c r="O38" s="305">
        <f>時系列推計WS!O49</f>
        <v>215</v>
      </c>
      <c r="P38" s="305">
        <f>時系列推計WS!P49</f>
        <v>231</v>
      </c>
      <c r="Q38" s="305">
        <f>時系列推計WS!Q49</f>
        <v>230</v>
      </c>
      <c r="R38" s="339">
        <f>時系列推計WS!R49</f>
        <v>226</v>
      </c>
      <c r="S38" s="346">
        <f>時系列推計WS!S49</f>
        <v>222</v>
      </c>
      <c r="T38" s="346">
        <f>時系列推計WS!T49</f>
        <v>220</v>
      </c>
      <c r="U38" s="305">
        <f>時系列推計WS!U49</f>
        <v>204</v>
      </c>
      <c r="V38" s="305">
        <f>時系列推計WS!V49</f>
        <v>196</v>
      </c>
      <c r="W38" s="305">
        <f>時系列推計WS!W49</f>
        <v>225</v>
      </c>
      <c r="X38" s="305">
        <f>時系列推計WS!X49</f>
        <v>241</v>
      </c>
      <c r="Y38" s="305">
        <f>時系列推計WS!Y49</f>
        <v>317</v>
      </c>
      <c r="Z38" s="305">
        <f>時系列推計WS!Z49</f>
        <v>318</v>
      </c>
      <c r="AA38" s="305">
        <f>時系列推計WS!AA49</f>
        <v>395</v>
      </c>
      <c r="AB38" s="339">
        <f>時系列推計WS!AB49</f>
        <v>412</v>
      </c>
      <c r="AC38" s="305">
        <f>時系列推計WS!AC49</f>
        <v>394</v>
      </c>
      <c r="AD38" s="305">
        <f>時系列推計WS!AD49</f>
        <v>521</v>
      </c>
      <c r="AE38" s="305">
        <f>時系列推計WS!AE49</f>
        <v>707</v>
      </c>
      <c r="AF38" s="305">
        <f>時系列推計WS!AF49</f>
        <v>797</v>
      </c>
      <c r="AG38" s="305">
        <f>時系列推計WS!AG49</f>
        <v>801</v>
      </c>
    </row>
    <row r="39" spans="1:33" ht="15.75" customHeight="1">
      <c r="A39" s="2" t="s">
        <v>82</v>
      </c>
      <c r="B39" s="1" t="s">
        <v>29</v>
      </c>
      <c r="C39" s="339">
        <f>時系列推計WS!C50</f>
        <v>194</v>
      </c>
      <c r="D39" s="305">
        <f>時系列推計WS!D50</f>
        <v>194</v>
      </c>
      <c r="E39" s="305">
        <f>時系列推計WS!E50</f>
        <v>178</v>
      </c>
      <c r="F39" s="305">
        <f>時系列推計WS!F50</f>
        <v>168</v>
      </c>
      <c r="G39" s="305">
        <f>時系列推計WS!G50</f>
        <v>156</v>
      </c>
      <c r="H39" s="339">
        <f>時系列推計WS!H50</f>
        <v>138</v>
      </c>
      <c r="I39" s="305">
        <f>時系列推計WS!I50</f>
        <v>171</v>
      </c>
      <c r="J39" s="305">
        <f>時系列推計WS!J50</f>
        <v>172</v>
      </c>
      <c r="K39" s="305">
        <f>時系列推計WS!K50</f>
        <v>194</v>
      </c>
      <c r="L39" s="305">
        <f>時系列推計WS!L50</f>
        <v>218</v>
      </c>
      <c r="M39" s="305">
        <f>時系列推計WS!M50</f>
        <v>239</v>
      </c>
      <c r="N39" s="305">
        <f>時系列推計WS!N50</f>
        <v>262</v>
      </c>
      <c r="O39" s="305">
        <f>時系列推計WS!O50</f>
        <v>256</v>
      </c>
      <c r="P39" s="305">
        <f>時系列推計WS!P50</f>
        <v>252</v>
      </c>
      <c r="Q39" s="305">
        <f>時系列推計WS!Q50</f>
        <v>246</v>
      </c>
      <c r="R39" s="339">
        <f>時系列推計WS!R50</f>
        <v>238</v>
      </c>
      <c r="S39" s="346">
        <f>時系列推計WS!S50</f>
        <v>236</v>
      </c>
      <c r="T39" s="346">
        <f>時系列推計WS!T50</f>
        <v>191</v>
      </c>
      <c r="U39" s="305">
        <f>時系列推計WS!U50</f>
        <v>183</v>
      </c>
      <c r="V39" s="305">
        <f>時系列推計WS!V50</f>
        <v>181</v>
      </c>
      <c r="W39" s="305">
        <f>時系列推計WS!W50</f>
        <v>176</v>
      </c>
      <c r="X39" s="305">
        <f>時系列推計WS!X50</f>
        <v>188</v>
      </c>
      <c r="Y39" s="305">
        <f>時系列推計WS!Y50</f>
        <v>192</v>
      </c>
      <c r="Z39" s="305">
        <f>時系列推計WS!Z50</f>
        <v>242</v>
      </c>
      <c r="AA39" s="305">
        <f>時系列推計WS!AA50</f>
        <v>267</v>
      </c>
      <c r="AB39" s="339">
        <f>時系列推計WS!AB50</f>
        <v>287</v>
      </c>
      <c r="AC39" s="305">
        <f>時系列推計WS!AC50</f>
        <v>296</v>
      </c>
      <c r="AD39" s="305">
        <f>時系列推計WS!AD50</f>
        <v>346</v>
      </c>
      <c r="AE39" s="305">
        <f>時系列推計WS!AE50</f>
        <v>402</v>
      </c>
      <c r="AF39" s="305">
        <f>時系列推計WS!AF50</f>
        <v>377</v>
      </c>
      <c r="AG39" s="305">
        <f>時系列推計WS!AG50</f>
        <v>380</v>
      </c>
    </row>
    <row r="40" spans="1:33" ht="15.75" customHeight="1">
      <c r="A40" s="2" t="s">
        <v>83</v>
      </c>
      <c r="B40" s="1" t="s">
        <v>30</v>
      </c>
      <c r="C40" s="339">
        <f>時系列推計WS!C51</f>
        <v>320</v>
      </c>
      <c r="D40" s="305">
        <f>時系列推計WS!D51</f>
        <v>349</v>
      </c>
      <c r="E40" s="305">
        <f>時系列推計WS!E51</f>
        <v>379</v>
      </c>
      <c r="F40" s="305">
        <f>時系列推計WS!F51</f>
        <v>346</v>
      </c>
      <c r="G40" s="305">
        <f>時系列推計WS!G51</f>
        <v>338</v>
      </c>
      <c r="H40" s="339">
        <f>時系列推計WS!H51</f>
        <v>349</v>
      </c>
      <c r="I40" s="305">
        <f>時系列推計WS!I51</f>
        <v>350</v>
      </c>
      <c r="J40" s="305">
        <f>時系列推計WS!J51</f>
        <v>310</v>
      </c>
      <c r="K40" s="305">
        <f>時系列推計WS!K51</f>
        <v>311</v>
      </c>
      <c r="L40" s="305">
        <f>時系列推計WS!L51</f>
        <v>291</v>
      </c>
      <c r="M40" s="305">
        <f>時系列推計WS!M51</f>
        <v>316</v>
      </c>
      <c r="N40" s="305">
        <f>時系列推計WS!N51</f>
        <v>317</v>
      </c>
      <c r="O40" s="305">
        <f>時系列推計WS!O51</f>
        <v>372</v>
      </c>
      <c r="P40" s="305">
        <f>時系列推計WS!P51</f>
        <v>399</v>
      </c>
      <c r="Q40" s="305">
        <f>時系列推計WS!Q51</f>
        <v>442</v>
      </c>
      <c r="R40" s="339">
        <f>時系列推計WS!R51</f>
        <v>415</v>
      </c>
      <c r="S40" s="346">
        <f>時系列推計WS!S51</f>
        <v>503</v>
      </c>
      <c r="T40" s="346">
        <f>時系列推計WS!T51</f>
        <v>541</v>
      </c>
      <c r="U40" s="305">
        <f>時系列推計WS!U51</f>
        <v>524</v>
      </c>
      <c r="V40" s="305">
        <f>時系列推計WS!V51</f>
        <v>570</v>
      </c>
      <c r="W40" s="305">
        <f>時系列推計WS!W51</f>
        <v>704</v>
      </c>
      <c r="X40" s="305">
        <f>時系列推計WS!X51</f>
        <v>954</v>
      </c>
      <c r="Y40" s="305">
        <f>時系列推計WS!Y51</f>
        <v>1180</v>
      </c>
      <c r="Z40" s="305">
        <f>時系列推計WS!Z51</f>
        <v>1322</v>
      </c>
      <c r="AA40" s="305">
        <f>時系列推計WS!AA51</f>
        <v>1705</v>
      </c>
      <c r="AB40" s="339">
        <f>時系列推計WS!AB51</f>
        <v>1867</v>
      </c>
      <c r="AC40" s="305">
        <f>時系列推計WS!AC51</f>
        <v>1627</v>
      </c>
      <c r="AD40" s="305">
        <f>時系列推計WS!AD51</f>
        <v>1617</v>
      </c>
      <c r="AE40" s="305">
        <f>時系列推計WS!AE51</f>
        <v>1843</v>
      </c>
      <c r="AF40" s="305">
        <f>時系列推計WS!AF51</f>
        <v>1947</v>
      </c>
      <c r="AG40" s="305">
        <f>時系列推計WS!AG51</f>
        <v>1925</v>
      </c>
    </row>
    <row r="41" spans="1:33" ht="15.75" customHeight="1">
      <c r="A41" s="11" t="s">
        <v>84</v>
      </c>
      <c r="B41" s="13" t="s">
        <v>31</v>
      </c>
      <c r="C41" s="341">
        <f>時系列推計WS!C52</f>
        <v>391</v>
      </c>
      <c r="D41" s="310">
        <f>時系列推計WS!D52</f>
        <v>438</v>
      </c>
      <c r="E41" s="310">
        <f>時系列推計WS!E52</f>
        <v>425</v>
      </c>
      <c r="F41" s="310">
        <f>時系列推計WS!F52</f>
        <v>425</v>
      </c>
      <c r="G41" s="310">
        <f>時系列推計WS!G52</f>
        <v>408</v>
      </c>
      <c r="H41" s="341">
        <f>時系列推計WS!H52</f>
        <v>403</v>
      </c>
      <c r="I41" s="310">
        <f>時系列推計WS!I52</f>
        <v>425</v>
      </c>
      <c r="J41" s="310">
        <f>時系列推計WS!J52</f>
        <v>420</v>
      </c>
      <c r="K41" s="310">
        <f>時系列推計WS!K52</f>
        <v>406</v>
      </c>
      <c r="L41" s="310">
        <f>時系列推計WS!L52</f>
        <v>386</v>
      </c>
      <c r="M41" s="310">
        <f>時系列推計WS!M52</f>
        <v>393</v>
      </c>
      <c r="N41" s="310">
        <f>時系列推計WS!N52</f>
        <v>423</v>
      </c>
      <c r="O41" s="310">
        <f>時系列推計WS!O52</f>
        <v>416</v>
      </c>
      <c r="P41" s="310">
        <f>時系列推計WS!P52</f>
        <v>444</v>
      </c>
      <c r="Q41" s="310">
        <f>時系列推計WS!Q52</f>
        <v>421</v>
      </c>
      <c r="R41" s="341">
        <f>時系列推計WS!R52</f>
        <v>420</v>
      </c>
      <c r="S41" s="348">
        <f>時系列推計WS!S52</f>
        <v>430</v>
      </c>
      <c r="T41" s="348">
        <f>時系列推計WS!T52</f>
        <v>420</v>
      </c>
      <c r="U41" s="310">
        <f>時系列推計WS!U52</f>
        <v>422</v>
      </c>
      <c r="V41" s="310">
        <f>時系列推計WS!V52</f>
        <v>425</v>
      </c>
      <c r="W41" s="310">
        <f>時系列推計WS!W52</f>
        <v>423</v>
      </c>
      <c r="X41" s="310">
        <f>時系列推計WS!X52</f>
        <v>454</v>
      </c>
      <c r="Y41" s="310">
        <f>時系列推計WS!Y52</f>
        <v>501</v>
      </c>
      <c r="Z41" s="310">
        <f>時系列推計WS!Z52</f>
        <v>562</v>
      </c>
      <c r="AA41" s="310">
        <f>時系列推計WS!AA52</f>
        <v>674</v>
      </c>
      <c r="AB41" s="341">
        <f>時系列推計WS!AB52</f>
        <v>688</v>
      </c>
      <c r="AC41" s="310">
        <f>時系列推計WS!AC52</f>
        <v>752</v>
      </c>
      <c r="AD41" s="310">
        <f>時系列推計WS!AD52</f>
        <v>920</v>
      </c>
      <c r="AE41" s="310">
        <f>時系列推計WS!AE52</f>
        <v>1011</v>
      </c>
      <c r="AF41" s="310">
        <f>時系列推計WS!AF52</f>
        <v>1108</v>
      </c>
      <c r="AG41" s="310">
        <f>時系列推計WS!AG52</f>
        <v>1131</v>
      </c>
    </row>
    <row r="42" spans="1:33" ht="15.75" customHeight="1">
      <c r="A42" s="2" t="s">
        <v>85</v>
      </c>
      <c r="B42" s="1" t="s">
        <v>32</v>
      </c>
      <c r="C42" s="339">
        <f>時系列推計WS!C53</f>
        <v>108</v>
      </c>
      <c r="D42" s="305">
        <f>時系列推計WS!D53</f>
        <v>105</v>
      </c>
      <c r="E42" s="305">
        <f>時系列推計WS!E53</f>
        <v>105</v>
      </c>
      <c r="F42" s="305">
        <f>時系列推計WS!F53</f>
        <v>118</v>
      </c>
      <c r="G42" s="305">
        <f>時系列推計WS!G53</f>
        <v>113</v>
      </c>
      <c r="H42" s="339">
        <f>時系列推計WS!H53</f>
        <v>121</v>
      </c>
      <c r="I42" s="305">
        <f>時系列推計WS!I53</f>
        <v>105</v>
      </c>
      <c r="J42" s="305">
        <f>時系列推計WS!J53</f>
        <v>107</v>
      </c>
      <c r="K42" s="305">
        <f>時系列推計WS!K53</f>
        <v>99</v>
      </c>
      <c r="L42" s="305">
        <f>時系列推計WS!L53</f>
        <v>107</v>
      </c>
      <c r="M42" s="305">
        <f>時系列推計WS!M53</f>
        <v>117</v>
      </c>
      <c r="N42" s="305">
        <f>時系列推計WS!N53</f>
        <v>118</v>
      </c>
      <c r="O42" s="305">
        <f>時系列推計WS!O53</f>
        <v>163</v>
      </c>
      <c r="P42" s="305">
        <f>時系列推計WS!P53</f>
        <v>170</v>
      </c>
      <c r="Q42" s="305">
        <f>時系列推計WS!Q53</f>
        <v>168</v>
      </c>
      <c r="R42" s="339">
        <f>時系列推計WS!R53</f>
        <v>189</v>
      </c>
      <c r="S42" s="346">
        <f>時系列推計WS!S53</f>
        <v>169</v>
      </c>
      <c r="T42" s="346">
        <f>時系列推計WS!T53</f>
        <v>162</v>
      </c>
      <c r="U42" s="305">
        <f>時系列推計WS!U53</f>
        <v>157</v>
      </c>
      <c r="V42" s="305">
        <f>時系列推計WS!V53</f>
        <v>150</v>
      </c>
      <c r="W42" s="305">
        <f>時系列推計WS!W53</f>
        <v>159</v>
      </c>
      <c r="X42" s="305">
        <f>時系列推計WS!X53</f>
        <v>162</v>
      </c>
      <c r="Y42" s="305">
        <f>時系列推計WS!Y53</f>
        <v>169</v>
      </c>
      <c r="Z42" s="305">
        <f>時系列推計WS!Z53</f>
        <v>195</v>
      </c>
      <c r="AA42" s="305">
        <f>時系列推計WS!AA53</f>
        <v>200</v>
      </c>
      <c r="AB42" s="339">
        <f>時系列推計WS!AB53</f>
        <v>215</v>
      </c>
      <c r="AC42" s="305">
        <f>時系列推計WS!AC53</f>
        <v>197</v>
      </c>
      <c r="AD42" s="305">
        <f>時系列推計WS!AD53</f>
        <v>222</v>
      </c>
      <c r="AE42" s="305">
        <f>時系列推計WS!AE53</f>
        <v>231</v>
      </c>
      <c r="AF42" s="305">
        <f>時系列推計WS!AF53</f>
        <v>231</v>
      </c>
      <c r="AG42" s="305">
        <f>時系列推計WS!AG53</f>
        <v>241</v>
      </c>
    </row>
    <row r="43" spans="1:33" ht="15.75" customHeight="1">
      <c r="A43" s="2" t="s">
        <v>86</v>
      </c>
      <c r="B43" s="1" t="s">
        <v>33</v>
      </c>
      <c r="C43" s="339">
        <f>時系列推計WS!C54</f>
        <v>104</v>
      </c>
      <c r="D43" s="305">
        <f>時系列推計WS!D54</f>
        <v>100</v>
      </c>
      <c r="E43" s="305">
        <f>時系列推計WS!E54</f>
        <v>97</v>
      </c>
      <c r="F43" s="305">
        <f>時系列推計WS!F54</f>
        <v>86</v>
      </c>
      <c r="G43" s="305">
        <f>時系列推計WS!G54</f>
        <v>78</v>
      </c>
      <c r="H43" s="339">
        <f>時系列推計WS!H54</f>
        <v>96</v>
      </c>
      <c r="I43" s="305">
        <f>時系列推計WS!I54</f>
        <v>105</v>
      </c>
      <c r="J43" s="305">
        <f>時系列推計WS!J54</f>
        <v>109</v>
      </c>
      <c r="K43" s="305">
        <f>時系列推計WS!K54</f>
        <v>117</v>
      </c>
      <c r="L43" s="305">
        <f>時系列推計WS!L54</f>
        <v>111</v>
      </c>
      <c r="M43" s="305">
        <f>時系列推計WS!M54</f>
        <v>118</v>
      </c>
      <c r="N43" s="305">
        <f>時系列推計WS!N54</f>
        <v>133</v>
      </c>
      <c r="O43" s="305">
        <f>時系列推計WS!O54</f>
        <v>128</v>
      </c>
      <c r="P43" s="305">
        <f>時系列推計WS!P54</f>
        <v>133</v>
      </c>
      <c r="Q43" s="305">
        <f>時系列推計WS!Q54</f>
        <v>122</v>
      </c>
      <c r="R43" s="339">
        <f>時系列推計WS!R54</f>
        <v>143</v>
      </c>
      <c r="S43" s="346">
        <f>時系列推計WS!S54</f>
        <v>141</v>
      </c>
      <c r="T43" s="346">
        <f>時系列推計WS!T54</f>
        <v>147</v>
      </c>
      <c r="U43" s="305">
        <f>時系列推計WS!U54</f>
        <v>159</v>
      </c>
      <c r="V43" s="305">
        <f>時系列推計WS!V54</f>
        <v>169</v>
      </c>
      <c r="W43" s="305">
        <f>時系列推計WS!W54</f>
        <v>179</v>
      </c>
      <c r="X43" s="305">
        <f>時系列推計WS!X54</f>
        <v>179</v>
      </c>
      <c r="Y43" s="305">
        <f>時系列推計WS!Y54</f>
        <v>192</v>
      </c>
      <c r="Z43" s="305">
        <f>時系列推計WS!Z54</f>
        <v>214</v>
      </c>
      <c r="AA43" s="305">
        <f>時系列推計WS!AA54</f>
        <v>281</v>
      </c>
      <c r="AB43" s="339">
        <f>時系列推計WS!AB54</f>
        <v>302</v>
      </c>
      <c r="AC43" s="305">
        <f>時系列推計WS!AC54</f>
        <v>304</v>
      </c>
      <c r="AD43" s="305">
        <f>時系列推計WS!AD54</f>
        <v>373</v>
      </c>
      <c r="AE43" s="305">
        <f>時系列推計WS!AE54</f>
        <v>403</v>
      </c>
      <c r="AF43" s="305">
        <f>時系列推計WS!AF54</f>
        <v>465</v>
      </c>
      <c r="AG43" s="305">
        <f>時系列推計WS!AG54</f>
        <v>498</v>
      </c>
    </row>
    <row r="44" spans="1:33" ht="15.75" customHeight="1">
      <c r="A44" s="2" t="s">
        <v>87</v>
      </c>
      <c r="B44" s="1" t="s">
        <v>34</v>
      </c>
      <c r="C44" s="339">
        <f>時系列推計WS!C55</f>
        <v>173</v>
      </c>
      <c r="D44" s="305">
        <f>時系列推計WS!D55</f>
        <v>190</v>
      </c>
      <c r="E44" s="305">
        <f>時系列推計WS!E55</f>
        <v>213</v>
      </c>
      <c r="F44" s="305">
        <f>時系列推計WS!F55</f>
        <v>201</v>
      </c>
      <c r="G44" s="305">
        <f>時系列推計WS!G55</f>
        <v>197</v>
      </c>
      <c r="H44" s="339">
        <f>時系列推計WS!H55</f>
        <v>191</v>
      </c>
      <c r="I44" s="305">
        <f>時系列推計WS!I55</f>
        <v>226</v>
      </c>
      <c r="J44" s="305">
        <f>時系列推計WS!J55</f>
        <v>207</v>
      </c>
      <c r="K44" s="305">
        <f>時系列推計WS!K55</f>
        <v>208</v>
      </c>
      <c r="L44" s="305">
        <f>時系列推計WS!L55</f>
        <v>196</v>
      </c>
      <c r="M44" s="305">
        <f>時系列推計WS!M55</f>
        <v>194</v>
      </c>
      <c r="N44" s="305">
        <f>時系列推計WS!N55</f>
        <v>211</v>
      </c>
      <c r="O44" s="305">
        <f>時系列推計WS!O55</f>
        <v>224</v>
      </c>
      <c r="P44" s="305">
        <f>時系列推計WS!P55</f>
        <v>225</v>
      </c>
      <c r="Q44" s="305">
        <f>時系列推計WS!Q55</f>
        <v>205</v>
      </c>
      <c r="R44" s="339">
        <f>時系列推計WS!R55</f>
        <v>208</v>
      </c>
      <c r="S44" s="346">
        <f>時系列推計WS!S55</f>
        <v>219</v>
      </c>
      <c r="T44" s="346">
        <f>時系列推計WS!T55</f>
        <v>231</v>
      </c>
      <c r="U44" s="305">
        <f>時系列推計WS!U55</f>
        <v>252</v>
      </c>
      <c r="V44" s="305">
        <f>時系列推計WS!V55</f>
        <v>288</v>
      </c>
      <c r="W44" s="305">
        <f>時系列推計WS!W55</f>
        <v>329</v>
      </c>
      <c r="X44" s="305">
        <f>時系列推計WS!X55</f>
        <v>350</v>
      </c>
      <c r="Y44" s="305">
        <f>時系列推計WS!Y55</f>
        <v>380</v>
      </c>
      <c r="Z44" s="305">
        <f>時系列推計WS!Z55</f>
        <v>451</v>
      </c>
      <c r="AA44" s="305">
        <f>時系列推計WS!AA55</f>
        <v>545</v>
      </c>
      <c r="AB44" s="339">
        <f>時系列推計WS!AB55</f>
        <v>522</v>
      </c>
      <c r="AC44" s="305">
        <f>時系列推計WS!AC55</f>
        <v>490</v>
      </c>
      <c r="AD44" s="305">
        <f>時系列推計WS!AD55</f>
        <v>535</v>
      </c>
      <c r="AE44" s="305">
        <f>時系列推計WS!AE55</f>
        <v>630</v>
      </c>
      <c r="AF44" s="305">
        <f>時系列推計WS!AF55</f>
        <v>721</v>
      </c>
      <c r="AG44" s="305">
        <f>時系列推計WS!AG55</f>
        <v>731</v>
      </c>
    </row>
    <row r="45" spans="1:33" ht="15.75" customHeight="1">
      <c r="A45" s="2" t="s">
        <v>88</v>
      </c>
      <c r="B45" s="1" t="s">
        <v>35</v>
      </c>
      <c r="C45" s="339">
        <f>時系列推計WS!C56</f>
        <v>260</v>
      </c>
      <c r="D45" s="305">
        <f>時系列推計WS!D56</f>
        <v>285</v>
      </c>
      <c r="E45" s="305">
        <f>時系列推計WS!E56</f>
        <v>321</v>
      </c>
      <c r="F45" s="305">
        <f>時系列推計WS!F56</f>
        <v>301</v>
      </c>
      <c r="G45" s="305">
        <f>時系列推計WS!G56</f>
        <v>297</v>
      </c>
      <c r="H45" s="339">
        <f>時系列推計WS!H56</f>
        <v>299</v>
      </c>
      <c r="I45" s="305">
        <f>時系列推計WS!I56</f>
        <v>327</v>
      </c>
      <c r="J45" s="305">
        <f>時系列推計WS!J56</f>
        <v>312</v>
      </c>
      <c r="K45" s="305">
        <f>時系列推計WS!K56</f>
        <v>309</v>
      </c>
      <c r="L45" s="305">
        <f>時系列推計WS!L56</f>
        <v>316</v>
      </c>
      <c r="M45" s="305">
        <f>時系列推計WS!M56</f>
        <v>349</v>
      </c>
      <c r="N45" s="305">
        <f>時系列推計WS!N56</f>
        <v>392</v>
      </c>
      <c r="O45" s="305">
        <f>時系列推計WS!O56</f>
        <v>411</v>
      </c>
      <c r="P45" s="305">
        <f>時系列推計WS!P56</f>
        <v>404</v>
      </c>
      <c r="Q45" s="305">
        <f>時系列推計WS!Q56</f>
        <v>412</v>
      </c>
      <c r="R45" s="339">
        <f>時系列推計WS!R56</f>
        <v>400</v>
      </c>
      <c r="S45" s="346">
        <f>時系列推計WS!S56</f>
        <v>409</v>
      </c>
      <c r="T45" s="346">
        <f>時系列推計WS!T56</f>
        <v>393</v>
      </c>
      <c r="U45" s="305">
        <f>時系列推計WS!U56</f>
        <v>405</v>
      </c>
      <c r="V45" s="305">
        <f>時系列推計WS!V56</f>
        <v>412</v>
      </c>
      <c r="W45" s="305">
        <f>時系列推計WS!W56</f>
        <v>384</v>
      </c>
      <c r="X45" s="305">
        <f>時系列推計WS!X56</f>
        <v>417</v>
      </c>
      <c r="Y45" s="305">
        <f>時系列推計WS!Y56</f>
        <v>428</v>
      </c>
      <c r="Z45" s="305">
        <f>時系列推計WS!Z56</f>
        <v>431</v>
      </c>
      <c r="AA45" s="305">
        <f>時系列推計WS!AA56</f>
        <v>515</v>
      </c>
      <c r="AB45" s="339">
        <f>時系列推計WS!AB56</f>
        <v>510</v>
      </c>
      <c r="AC45" s="305">
        <f>時系列推計WS!AC56</f>
        <v>482</v>
      </c>
      <c r="AD45" s="305">
        <f>時系列推計WS!AD56</f>
        <v>494</v>
      </c>
      <c r="AE45" s="305">
        <f>時系列推計WS!AE56</f>
        <v>581</v>
      </c>
      <c r="AF45" s="305">
        <f>時系列推計WS!AF56</f>
        <v>615</v>
      </c>
      <c r="AG45" s="305">
        <f>時系列推計WS!AG56</f>
        <v>644</v>
      </c>
    </row>
    <row r="46" spans="1:33" ht="15.75" customHeight="1">
      <c r="A46" s="2" t="s">
        <v>89</v>
      </c>
      <c r="B46" s="1" t="s">
        <v>36</v>
      </c>
      <c r="C46" s="339">
        <f>時系列推計WS!C57</f>
        <v>73</v>
      </c>
      <c r="D46" s="305">
        <f>時系列推計WS!D57</f>
        <v>72</v>
      </c>
      <c r="E46" s="305">
        <f>時系列推計WS!E57</f>
        <v>69</v>
      </c>
      <c r="F46" s="305">
        <f>時系列推計WS!F57</f>
        <v>77</v>
      </c>
      <c r="G46" s="305">
        <f>時系列推計WS!G57</f>
        <v>81</v>
      </c>
      <c r="H46" s="339">
        <f>時系列推計WS!H57</f>
        <v>58</v>
      </c>
      <c r="I46" s="305">
        <f>時系列推計WS!I57</f>
        <v>70</v>
      </c>
      <c r="J46" s="305">
        <f>時系列推計WS!J57</f>
        <v>41</v>
      </c>
      <c r="K46" s="305">
        <f>時系列推計WS!K57</f>
        <v>35</v>
      </c>
      <c r="L46" s="305">
        <f>時系列推計WS!L57</f>
        <v>42</v>
      </c>
      <c r="M46" s="305">
        <f>時系列推計WS!M57</f>
        <v>56</v>
      </c>
      <c r="N46" s="305">
        <f>時系列推計WS!N57</f>
        <v>85</v>
      </c>
      <c r="O46" s="305">
        <f>時系列推計WS!O57</f>
        <v>80</v>
      </c>
      <c r="P46" s="305">
        <f>時系列推計WS!P57</f>
        <v>93</v>
      </c>
      <c r="Q46" s="305">
        <f>時系列推計WS!Q57</f>
        <v>80</v>
      </c>
      <c r="R46" s="339">
        <f>時系列推計WS!R57</f>
        <v>72</v>
      </c>
      <c r="S46" s="346">
        <f>時系列推計WS!S57</f>
        <v>70</v>
      </c>
      <c r="T46" s="346">
        <f>時系列推計WS!T57</f>
        <v>72</v>
      </c>
      <c r="U46" s="305">
        <f>時系列推計WS!U57</f>
        <v>76</v>
      </c>
      <c r="V46" s="305">
        <f>時系列推計WS!V57</f>
        <v>79</v>
      </c>
      <c r="W46" s="305">
        <f>時系列推計WS!W57</f>
        <v>99</v>
      </c>
      <c r="X46" s="305">
        <f>時系列推計WS!X57</f>
        <v>105</v>
      </c>
      <c r="Y46" s="305">
        <f>時系列推計WS!Y57</f>
        <v>110</v>
      </c>
      <c r="Z46" s="305">
        <f>時系列推計WS!Z57</f>
        <v>116</v>
      </c>
      <c r="AA46" s="305">
        <f>時系列推計WS!AA57</f>
        <v>148</v>
      </c>
      <c r="AB46" s="339">
        <f>時系列推計WS!AB57</f>
        <v>147</v>
      </c>
      <c r="AC46" s="305">
        <f>時系列推計WS!AC57</f>
        <v>134</v>
      </c>
      <c r="AD46" s="305">
        <f>時系列推計WS!AD57</f>
        <v>143</v>
      </c>
      <c r="AE46" s="305">
        <f>時系列推計WS!AE57</f>
        <v>157</v>
      </c>
      <c r="AF46" s="305">
        <f>時系列推計WS!AF57</f>
        <v>175</v>
      </c>
      <c r="AG46" s="305">
        <f>時系列推計WS!AG57</f>
        <v>172</v>
      </c>
    </row>
    <row r="47" spans="1:33" ht="15.75" customHeight="1">
      <c r="A47" s="2" t="s">
        <v>90</v>
      </c>
      <c r="B47" s="1" t="s">
        <v>37</v>
      </c>
      <c r="C47" s="339">
        <f>時系列推計WS!C58</f>
        <v>97</v>
      </c>
      <c r="D47" s="305">
        <f>時系列推計WS!D58</f>
        <v>95</v>
      </c>
      <c r="E47" s="305">
        <f>時系列推計WS!E58</f>
        <v>91</v>
      </c>
      <c r="F47" s="305">
        <f>時系列推計WS!F58</f>
        <v>101</v>
      </c>
      <c r="G47" s="305">
        <f>時系列推計WS!G58</f>
        <v>107</v>
      </c>
      <c r="H47" s="339">
        <f>時系列推計WS!H58</f>
        <v>220</v>
      </c>
      <c r="I47" s="305">
        <f>時系列推計WS!I58</f>
        <v>306</v>
      </c>
      <c r="J47" s="305">
        <f>時系列推計WS!J58</f>
        <v>355</v>
      </c>
      <c r="K47" s="305">
        <f>時系列推計WS!K58</f>
        <v>390</v>
      </c>
      <c r="L47" s="305">
        <f>時系列推計WS!L58</f>
        <v>430</v>
      </c>
      <c r="M47" s="305">
        <f>時系列推計WS!M58</f>
        <v>465</v>
      </c>
      <c r="N47" s="305">
        <f>時系列推計WS!N58</f>
        <v>463</v>
      </c>
      <c r="O47" s="305">
        <f>時系列推計WS!O58</f>
        <v>467</v>
      </c>
      <c r="P47" s="305">
        <f>時系列推計WS!P58</f>
        <v>470</v>
      </c>
      <c r="Q47" s="305">
        <f>時系列推計WS!Q58</f>
        <v>443</v>
      </c>
      <c r="R47" s="339">
        <f>時系列推計WS!R58</f>
        <v>416</v>
      </c>
      <c r="S47" s="346">
        <f>時系列推計WS!S58</f>
        <v>367</v>
      </c>
      <c r="T47" s="346">
        <f>時系列推計WS!T58</f>
        <v>328</v>
      </c>
      <c r="U47" s="305">
        <f>時系列推計WS!U58</f>
        <v>333</v>
      </c>
      <c r="V47" s="305">
        <f>時系列推計WS!V58</f>
        <v>327</v>
      </c>
      <c r="W47" s="305">
        <f>時系列推計WS!W58</f>
        <v>354</v>
      </c>
      <c r="X47" s="305">
        <f>時系列推計WS!X58</f>
        <v>427</v>
      </c>
      <c r="Y47" s="305">
        <f>時系列推計WS!Y58</f>
        <v>462</v>
      </c>
      <c r="Z47" s="305">
        <f>時系列推計WS!Z58</f>
        <v>553</v>
      </c>
      <c r="AA47" s="305">
        <f>時系列推計WS!AA58</f>
        <v>567</v>
      </c>
      <c r="AB47" s="339">
        <f>時系列推計WS!AB58</f>
        <v>475</v>
      </c>
      <c r="AC47" s="305">
        <f>時系列推計WS!AC58</f>
        <v>381</v>
      </c>
      <c r="AD47" s="305">
        <f>時系列推計WS!AD58</f>
        <v>421</v>
      </c>
      <c r="AE47" s="305">
        <f>時系列推計WS!AE58</f>
        <v>541</v>
      </c>
      <c r="AF47" s="305">
        <f>時系列推計WS!AF58</f>
        <v>566</v>
      </c>
      <c r="AG47" s="305">
        <f>時系列推計WS!AG58</f>
        <v>579</v>
      </c>
    </row>
    <row r="48" spans="1:33" ht="15.75" customHeight="1">
      <c r="A48" s="2" t="s">
        <v>91</v>
      </c>
      <c r="B48" s="1" t="s">
        <v>38</v>
      </c>
      <c r="C48" s="339">
        <f>時系列推計WS!C59</f>
        <v>67</v>
      </c>
      <c r="D48" s="305">
        <f>時系列推計WS!D59</f>
        <v>65</v>
      </c>
      <c r="E48" s="305">
        <f>時系列推計WS!E59</f>
        <v>63</v>
      </c>
      <c r="F48" s="305">
        <f>時系列推計WS!F59</f>
        <v>70</v>
      </c>
      <c r="G48" s="305">
        <f>時系列推計WS!G59</f>
        <v>75</v>
      </c>
      <c r="H48" s="339">
        <f>時系列推計WS!H59</f>
        <v>32</v>
      </c>
      <c r="I48" s="305">
        <f>時系列推計WS!I59</f>
        <v>35</v>
      </c>
      <c r="J48" s="305">
        <f>時系列推計WS!J59</f>
        <v>33</v>
      </c>
      <c r="K48" s="305">
        <f>時系列推計WS!K59</f>
        <v>36</v>
      </c>
      <c r="L48" s="305">
        <f>時系列推計WS!L59</f>
        <v>39</v>
      </c>
      <c r="M48" s="305">
        <f>時系列推計WS!M59</f>
        <v>38</v>
      </c>
      <c r="N48" s="305">
        <f>時系列推計WS!N59</f>
        <v>28</v>
      </c>
      <c r="O48" s="305">
        <f>時系列推計WS!O59</f>
        <v>29</v>
      </c>
      <c r="P48" s="305">
        <f>時系列推計WS!P59</f>
        <v>28</v>
      </c>
      <c r="Q48" s="305">
        <f>時系列推計WS!Q59</f>
        <v>29</v>
      </c>
      <c r="R48" s="339">
        <f>時系列推計WS!R59</f>
        <v>23</v>
      </c>
      <c r="S48" s="346">
        <f>時系列推計WS!S59</f>
        <v>23</v>
      </c>
      <c r="T48" s="346">
        <f>時系列推計WS!T59</f>
        <v>22</v>
      </c>
      <c r="U48" s="305">
        <f>時系列推計WS!U59</f>
        <v>28</v>
      </c>
      <c r="V48" s="305">
        <f>時系列推計WS!V59</f>
        <v>27</v>
      </c>
      <c r="W48" s="305">
        <f>時系列推計WS!W59</f>
        <v>31</v>
      </c>
      <c r="X48" s="305">
        <f>時系列推計WS!X59</f>
        <v>36</v>
      </c>
      <c r="Y48" s="305">
        <f>時系列推計WS!Y59</f>
        <v>43</v>
      </c>
      <c r="Z48" s="305">
        <f>時系列推計WS!Z59</f>
        <v>51</v>
      </c>
      <c r="AA48" s="305">
        <f>時系列推計WS!AA59</f>
        <v>63</v>
      </c>
      <c r="AB48" s="339">
        <f>時系列推計WS!AB59</f>
        <v>71</v>
      </c>
      <c r="AC48" s="305">
        <f>時系列推計WS!AC59</f>
        <v>75</v>
      </c>
      <c r="AD48" s="305">
        <f>時系列推計WS!AD59</f>
        <v>95</v>
      </c>
      <c r="AE48" s="305">
        <f>時系列推計WS!AE59</f>
        <v>115</v>
      </c>
      <c r="AF48" s="305">
        <f>時系列推計WS!AF59</f>
        <v>118</v>
      </c>
      <c r="AG48" s="305">
        <f>時系列推計WS!AG59</f>
        <v>131</v>
      </c>
    </row>
    <row r="49" spans="1:33" ht="15.75" customHeight="1">
      <c r="A49" s="2" t="s">
        <v>92</v>
      </c>
      <c r="B49" s="1" t="s">
        <v>2</v>
      </c>
      <c r="C49" s="339">
        <f>時系列推計WS!C60</f>
        <v>175</v>
      </c>
      <c r="D49" s="305">
        <f>時系列推計WS!D60</f>
        <v>179</v>
      </c>
      <c r="E49" s="305">
        <f>時系列推計WS!E60</f>
        <v>174</v>
      </c>
      <c r="F49" s="305">
        <f>時系列推計WS!F60</f>
        <v>178</v>
      </c>
      <c r="G49" s="305">
        <f>時系列推計WS!G60</f>
        <v>169</v>
      </c>
      <c r="H49" s="339">
        <f>時系列推計WS!H60</f>
        <v>193</v>
      </c>
      <c r="I49" s="305">
        <f>時系列推計WS!I60</f>
        <v>207</v>
      </c>
      <c r="J49" s="305">
        <f>時系列推計WS!J60</f>
        <v>205</v>
      </c>
      <c r="K49" s="305">
        <f>時系列推計WS!K60</f>
        <v>202</v>
      </c>
      <c r="L49" s="305">
        <f>時系列推計WS!L60</f>
        <v>196</v>
      </c>
      <c r="M49" s="305">
        <f>時系列推計WS!M60</f>
        <v>189</v>
      </c>
      <c r="N49" s="305">
        <f>時系列推計WS!N60</f>
        <v>184</v>
      </c>
      <c r="O49" s="305">
        <f>時系列推計WS!O60</f>
        <v>175</v>
      </c>
      <c r="P49" s="305">
        <f>時系列推計WS!P60</f>
        <v>181</v>
      </c>
      <c r="Q49" s="305">
        <f>時系列推計WS!Q60</f>
        <v>187</v>
      </c>
      <c r="R49" s="339">
        <f>時系列推計WS!R60</f>
        <v>194</v>
      </c>
      <c r="S49" s="346">
        <f>時系列推計WS!S60</f>
        <v>200</v>
      </c>
      <c r="T49" s="346">
        <f>時系列推計WS!T60</f>
        <v>209</v>
      </c>
      <c r="U49" s="305">
        <f>時系列推計WS!U60</f>
        <v>213</v>
      </c>
      <c r="V49" s="305">
        <f>時系列推計WS!V60</f>
        <v>216</v>
      </c>
      <c r="W49" s="305">
        <f>時系列推計WS!W60</f>
        <v>217</v>
      </c>
      <c r="X49" s="305">
        <f>時系列推計WS!X60</f>
        <v>233</v>
      </c>
      <c r="Y49" s="305">
        <f>時系列推計WS!Y60</f>
        <v>243</v>
      </c>
      <c r="Z49" s="305">
        <f>時系列推計WS!Z60</f>
        <v>241</v>
      </c>
      <c r="AA49" s="305">
        <f>時系列推計WS!AA60</f>
        <v>246</v>
      </c>
      <c r="AB49" s="339">
        <f>時系列推計WS!AB60</f>
        <v>256</v>
      </c>
      <c r="AC49" s="305">
        <f>時系列推計WS!AC60</f>
        <v>259</v>
      </c>
      <c r="AD49" s="305">
        <f>時系列推計WS!AD60</f>
        <v>309</v>
      </c>
      <c r="AE49" s="305">
        <f>時系列推計WS!AE60</f>
        <v>333</v>
      </c>
      <c r="AF49" s="305">
        <f>時系列推計WS!AF60</f>
        <v>399</v>
      </c>
      <c r="AG49" s="305">
        <f>時系列推計WS!AG60</f>
        <v>422</v>
      </c>
    </row>
    <row r="50" spans="1:33" ht="15.75" customHeight="1">
      <c r="A50" s="2" t="s">
        <v>93</v>
      </c>
      <c r="B50" s="1" t="s">
        <v>39</v>
      </c>
      <c r="C50" s="339">
        <f>時系列推計WS!C61</f>
        <v>81</v>
      </c>
      <c r="D50" s="305">
        <f>時系列推計WS!D61</f>
        <v>86</v>
      </c>
      <c r="E50" s="305">
        <f>時系列推計WS!E61</f>
        <v>83</v>
      </c>
      <c r="F50" s="305">
        <f>時系列推計WS!F61</f>
        <v>81</v>
      </c>
      <c r="G50" s="305">
        <f>時系列推計WS!G61</f>
        <v>101</v>
      </c>
      <c r="H50" s="339">
        <f>時系列推計WS!H61</f>
        <v>109</v>
      </c>
      <c r="I50" s="305">
        <f>時系列推計WS!I61</f>
        <v>134</v>
      </c>
      <c r="J50" s="305">
        <f>時系列推計WS!J61</f>
        <v>128</v>
      </c>
      <c r="K50" s="305">
        <f>時系列推計WS!K61</f>
        <v>131</v>
      </c>
      <c r="L50" s="305">
        <f>時系列推計WS!L61</f>
        <v>139</v>
      </c>
      <c r="M50" s="305">
        <f>時系列推計WS!M61</f>
        <v>134</v>
      </c>
      <c r="N50" s="305">
        <f>時系列推計WS!N61</f>
        <v>134</v>
      </c>
      <c r="O50" s="305">
        <f>時系列推計WS!O61</f>
        <v>141</v>
      </c>
      <c r="P50" s="305">
        <f>時系列推計WS!P61</f>
        <v>140</v>
      </c>
      <c r="Q50" s="305">
        <f>時系列推計WS!Q61</f>
        <v>129</v>
      </c>
      <c r="R50" s="339">
        <f>時系列推計WS!R61</f>
        <v>123</v>
      </c>
      <c r="S50" s="346">
        <f>時系列推計WS!S61</f>
        <v>105</v>
      </c>
      <c r="T50" s="346">
        <f>時系列推計WS!T61</f>
        <v>109</v>
      </c>
      <c r="U50" s="305">
        <f>時系列推計WS!U61</f>
        <v>98</v>
      </c>
      <c r="V50" s="305">
        <f>時系列推計WS!V61</f>
        <v>99</v>
      </c>
      <c r="W50" s="305">
        <f>時系列推計WS!W61</f>
        <v>96</v>
      </c>
      <c r="X50" s="305">
        <f>時系列推計WS!X61</f>
        <v>110</v>
      </c>
      <c r="Y50" s="305">
        <f>時系列推計WS!Y61</f>
        <v>118</v>
      </c>
      <c r="Z50" s="305">
        <f>時系列推計WS!Z61</f>
        <v>131</v>
      </c>
      <c r="AA50" s="305">
        <f>時系列推計WS!AA61</f>
        <v>148</v>
      </c>
      <c r="AB50" s="339">
        <f>時系列推計WS!AB61</f>
        <v>169</v>
      </c>
      <c r="AC50" s="305">
        <f>時系列推計WS!AC61</f>
        <v>185</v>
      </c>
      <c r="AD50" s="305">
        <f>時系列推計WS!AD61</f>
        <v>220</v>
      </c>
      <c r="AE50" s="305">
        <f>時系列推計WS!AE61</f>
        <v>277</v>
      </c>
      <c r="AF50" s="305">
        <f>時系列推計WS!AF61</f>
        <v>253</v>
      </c>
      <c r="AG50" s="305">
        <f>時系列推計WS!AG61</f>
        <v>282</v>
      </c>
    </row>
    <row r="51" spans="1:33" ht="15.75" customHeight="1">
      <c r="A51" s="2" t="s">
        <v>94</v>
      </c>
      <c r="B51" s="1" t="s">
        <v>40</v>
      </c>
      <c r="C51" s="339">
        <f>時系列推計WS!C62</f>
        <v>74</v>
      </c>
      <c r="D51" s="305">
        <f>時系列推計WS!D62</f>
        <v>66</v>
      </c>
      <c r="E51" s="305">
        <f>時系列推計WS!E62</f>
        <v>46</v>
      </c>
      <c r="F51" s="305">
        <f>時系列推計WS!F62</f>
        <v>55</v>
      </c>
      <c r="G51" s="305">
        <f>時系列推計WS!G62</f>
        <v>58</v>
      </c>
      <c r="H51" s="339">
        <f>時系列推計WS!H62</f>
        <v>65</v>
      </c>
      <c r="I51" s="305">
        <f>時系列推計WS!I62</f>
        <v>78</v>
      </c>
      <c r="J51" s="305">
        <f>時系列推計WS!J62</f>
        <v>75</v>
      </c>
      <c r="K51" s="305">
        <f>時系列推計WS!K62</f>
        <v>77</v>
      </c>
      <c r="L51" s="305">
        <f>時系列推計WS!L62</f>
        <v>83</v>
      </c>
      <c r="M51" s="305">
        <f>時系列推計WS!M62</f>
        <v>100</v>
      </c>
      <c r="N51" s="305">
        <f>時系列推計WS!N62</f>
        <v>115</v>
      </c>
      <c r="O51" s="305">
        <f>時系列推計WS!O62</f>
        <v>133</v>
      </c>
      <c r="P51" s="305">
        <f>時系列推計WS!P62</f>
        <v>123</v>
      </c>
      <c r="Q51" s="305">
        <f>時系列推計WS!Q62</f>
        <v>110</v>
      </c>
      <c r="R51" s="339">
        <f>時系列推計WS!R62</f>
        <v>105</v>
      </c>
      <c r="S51" s="346">
        <f>時系列推計WS!S62</f>
        <v>112</v>
      </c>
      <c r="T51" s="346">
        <f>時系列推計WS!T62</f>
        <v>103</v>
      </c>
      <c r="U51" s="305">
        <f>時系列推計WS!U62</f>
        <v>90</v>
      </c>
      <c r="V51" s="305">
        <f>時系列推計WS!V62</f>
        <v>91</v>
      </c>
      <c r="W51" s="305">
        <f>時系列推計WS!W62</f>
        <v>97</v>
      </c>
      <c r="X51" s="305">
        <f>時系列推計WS!X62</f>
        <v>101</v>
      </c>
      <c r="Y51" s="305">
        <f>時系列推計WS!Y62</f>
        <v>109</v>
      </c>
      <c r="Z51" s="305">
        <f>時系列推計WS!Z62</f>
        <v>123</v>
      </c>
      <c r="AA51" s="305">
        <f>時系列推計WS!AA62</f>
        <v>162</v>
      </c>
      <c r="AB51" s="339">
        <f>時系列推計WS!AB62</f>
        <v>183</v>
      </c>
      <c r="AC51" s="305">
        <f>時系列推計WS!AC62</f>
        <v>158</v>
      </c>
      <c r="AD51" s="305">
        <f>時系列推計WS!AD62</f>
        <v>226</v>
      </c>
      <c r="AE51" s="305">
        <f>時系列推計WS!AE62</f>
        <v>265</v>
      </c>
      <c r="AF51" s="305">
        <f>時系列推計WS!AF62</f>
        <v>300</v>
      </c>
      <c r="AG51" s="305">
        <f>時系列推計WS!AG62</f>
        <v>306</v>
      </c>
    </row>
    <row r="52" spans="1:33" ht="15.75" customHeight="1">
      <c r="A52" s="2" t="s">
        <v>95</v>
      </c>
      <c r="B52" s="1" t="s">
        <v>41</v>
      </c>
      <c r="C52" s="339">
        <f>時系列推計WS!C63</f>
        <v>113</v>
      </c>
      <c r="D52" s="305">
        <f>時系列推計WS!D63</f>
        <v>120</v>
      </c>
      <c r="E52" s="305">
        <f>時系列推計WS!E63</f>
        <v>116</v>
      </c>
      <c r="F52" s="305">
        <f>時系列推計WS!F63</f>
        <v>125</v>
      </c>
      <c r="G52" s="305">
        <f>時系列推計WS!G63</f>
        <v>115</v>
      </c>
      <c r="H52" s="339">
        <f>時系列推計WS!H63</f>
        <v>54</v>
      </c>
      <c r="I52" s="305">
        <f>時系列推計WS!I63</f>
        <v>64</v>
      </c>
      <c r="J52" s="305">
        <f>時系列推計WS!J63</f>
        <v>71</v>
      </c>
      <c r="K52" s="305">
        <f>時系列推計WS!K63</f>
        <v>83</v>
      </c>
      <c r="L52" s="305">
        <f>時系列推計WS!L63</f>
        <v>84</v>
      </c>
      <c r="M52" s="305">
        <f>時系列推計WS!M63</f>
        <v>95</v>
      </c>
      <c r="N52" s="305">
        <f>時系列推計WS!N63</f>
        <v>95</v>
      </c>
      <c r="O52" s="305">
        <f>時系列推計WS!O63</f>
        <v>117</v>
      </c>
      <c r="P52" s="305">
        <f>時系列推計WS!P63</f>
        <v>113</v>
      </c>
      <c r="Q52" s="305">
        <f>時系列推計WS!Q63</f>
        <v>129</v>
      </c>
      <c r="R52" s="339">
        <f>時系列推計WS!R63</f>
        <v>117</v>
      </c>
      <c r="S52" s="346">
        <f>時系列推計WS!S63</f>
        <v>111</v>
      </c>
      <c r="T52" s="346">
        <f>時系列推計WS!T63</f>
        <v>112</v>
      </c>
      <c r="U52" s="305">
        <f>時系列推計WS!U63</f>
        <v>106</v>
      </c>
      <c r="V52" s="305">
        <f>時系列推計WS!V63</f>
        <v>105</v>
      </c>
      <c r="W52" s="305">
        <f>時系列推計WS!W63</f>
        <v>115</v>
      </c>
      <c r="X52" s="305">
        <f>時系列推計WS!X63</f>
        <v>115</v>
      </c>
      <c r="Y52" s="305">
        <f>時系列推計WS!Y63</f>
        <v>133</v>
      </c>
      <c r="Z52" s="305">
        <f>時系列推計WS!Z63</f>
        <v>140</v>
      </c>
      <c r="AA52" s="305">
        <f>時系列推計WS!AA63</f>
        <v>141</v>
      </c>
      <c r="AB52" s="339">
        <f>時系列推計WS!AB63</f>
        <v>123</v>
      </c>
      <c r="AC52" s="305">
        <f>時系列推計WS!AC63</f>
        <v>104</v>
      </c>
      <c r="AD52" s="305">
        <f>時系列推計WS!AD63</f>
        <v>151</v>
      </c>
      <c r="AE52" s="305">
        <f>時系列推計WS!AE63</f>
        <v>189</v>
      </c>
      <c r="AF52" s="305">
        <f>時系列推計WS!AF63</f>
        <v>217</v>
      </c>
      <c r="AG52" s="305">
        <f>時系列推計WS!AG63</f>
        <v>201</v>
      </c>
    </row>
    <row r="53" spans="1:33" ht="15.75" customHeight="1">
      <c r="A53" s="11" t="s">
        <v>96</v>
      </c>
      <c r="B53" s="13" t="s">
        <v>42</v>
      </c>
      <c r="C53" s="339">
        <f>時系列推計WS!C64</f>
        <v>43</v>
      </c>
      <c r="D53" s="305">
        <f>時系列推計WS!D64</f>
        <v>48</v>
      </c>
      <c r="E53" s="305">
        <f>時系列推計WS!E64</f>
        <v>45</v>
      </c>
      <c r="F53" s="305">
        <f>時系列推計WS!F64</f>
        <v>43</v>
      </c>
      <c r="G53" s="305">
        <f>時系列推計WS!G64</f>
        <v>38</v>
      </c>
      <c r="H53" s="339">
        <f>時系列推計WS!H64</f>
        <v>50</v>
      </c>
      <c r="I53" s="305">
        <f>時系列推計WS!I64</f>
        <v>65</v>
      </c>
      <c r="J53" s="305">
        <f>時系列推計WS!J64</f>
        <v>53</v>
      </c>
      <c r="K53" s="305">
        <f>時系列推計WS!K64</f>
        <v>52</v>
      </c>
      <c r="L53" s="305">
        <f>時系列推計WS!L64</f>
        <v>61</v>
      </c>
      <c r="M53" s="305">
        <f>時系列推計WS!M64</f>
        <v>82</v>
      </c>
      <c r="N53" s="305">
        <f>時系列推計WS!N64</f>
        <v>94</v>
      </c>
      <c r="O53" s="305">
        <f>時系列推計WS!O64</f>
        <v>90</v>
      </c>
      <c r="P53" s="305">
        <f>時系列推計WS!P64</f>
        <v>99</v>
      </c>
      <c r="Q53" s="305">
        <f>時系列推計WS!Q64</f>
        <v>83</v>
      </c>
      <c r="R53" s="339">
        <f>時系列推計WS!R64</f>
        <v>78</v>
      </c>
      <c r="S53" s="346">
        <f>時系列推計WS!S64</f>
        <v>77</v>
      </c>
      <c r="T53" s="346">
        <f>時系列推計WS!T64</f>
        <v>98</v>
      </c>
      <c r="U53" s="305">
        <f>時系列推計WS!U64</f>
        <v>100</v>
      </c>
      <c r="V53" s="305">
        <f>時系列推計WS!V64</f>
        <v>105</v>
      </c>
      <c r="W53" s="305">
        <f>時系列推計WS!W64</f>
        <v>98</v>
      </c>
      <c r="X53" s="305">
        <f>時系列推計WS!X64</f>
        <v>115</v>
      </c>
      <c r="Y53" s="305">
        <f>時系列推計WS!Y64</f>
        <v>116</v>
      </c>
      <c r="Z53" s="305">
        <f>時系列推計WS!Z64</f>
        <v>129</v>
      </c>
      <c r="AA53" s="305">
        <f>時系列推計WS!AA64</f>
        <v>141</v>
      </c>
      <c r="AB53" s="339">
        <f>時系列推計WS!AB64</f>
        <v>141</v>
      </c>
      <c r="AC53" s="305">
        <f>時系列推計WS!AC64</f>
        <v>110</v>
      </c>
      <c r="AD53" s="305">
        <f>時系列推計WS!AD64</f>
        <v>140</v>
      </c>
      <c r="AE53" s="305">
        <f>時系列推計WS!AE64</f>
        <v>176</v>
      </c>
      <c r="AF53" s="305">
        <f>時系列推計WS!AF64</f>
        <v>205</v>
      </c>
      <c r="AG53" s="305">
        <f>時系列推計WS!AG64</f>
        <v>210</v>
      </c>
    </row>
    <row r="54" spans="1:33" ht="15.75" customHeight="1">
      <c r="A54" s="22"/>
      <c r="B54" s="23" t="s">
        <v>107</v>
      </c>
      <c r="C54" s="349" t="s">
        <v>775</v>
      </c>
      <c r="D54" s="349" t="s">
        <v>775</v>
      </c>
      <c r="E54" s="349" t="s">
        <v>775</v>
      </c>
      <c r="F54" s="349" t="s">
        <v>775</v>
      </c>
      <c r="G54" s="349" t="s">
        <v>775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/>
      <c r="X54" s="24"/>
      <c r="Y54" s="24"/>
      <c r="Z54" s="24"/>
      <c r="AA54" s="24"/>
      <c r="AB54" s="24"/>
      <c r="AC54" s="24"/>
      <c r="AD54" s="24"/>
      <c r="AE54" s="15"/>
      <c r="AF54" s="15"/>
      <c r="AG54" s="15"/>
    </row>
    <row r="55" spans="1:33" ht="15.75" customHeight="1">
      <c r="A55" s="21" t="s">
        <v>109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13" t="s">
        <v>769</v>
      </c>
      <c r="T55" s="313"/>
      <c r="U55" s="313"/>
      <c r="V55" s="313"/>
      <c r="W55" s="313"/>
      <c r="X55" s="1"/>
      <c r="Y55" s="1"/>
      <c r="Z55" s="1"/>
      <c r="AA55" s="1"/>
      <c r="AB55" s="1"/>
      <c r="AC55" s="1"/>
      <c r="AD55" s="1"/>
    </row>
  </sheetData>
  <phoneticPr fontId="1"/>
  <conditionalFormatting sqref="A3:A54">
    <cfRule type="duplicateValues" dxfId="9" priority="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6E17-85CB-42FA-ADBD-E3105438F1FA}">
  <sheetPr>
    <tabColor theme="8" tint="0.79998168889431442"/>
  </sheetPr>
  <dimension ref="A1:L70"/>
  <sheetViews>
    <sheetView workbookViewId="0">
      <pane xSplit="1" ySplit="3" topLeftCell="B8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" defaultRowHeight="12.5"/>
  <cols>
    <col min="1" max="1" width="12.83203125" style="47" customWidth="1"/>
    <col min="2" max="12" width="9.33203125" style="47" customWidth="1"/>
    <col min="13" max="256" width="8" style="47"/>
    <col min="257" max="257" width="12.83203125" style="47" customWidth="1"/>
    <col min="258" max="268" width="9.33203125" style="47" customWidth="1"/>
    <col min="269" max="512" width="8" style="47"/>
    <col min="513" max="513" width="12.83203125" style="47" customWidth="1"/>
    <col min="514" max="524" width="9.33203125" style="47" customWidth="1"/>
    <col min="525" max="768" width="8" style="47"/>
    <col min="769" max="769" width="12.83203125" style="47" customWidth="1"/>
    <col min="770" max="780" width="9.33203125" style="47" customWidth="1"/>
    <col min="781" max="1024" width="8" style="47"/>
    <col min="1025" max="1025" width="12.83203125" style="47" customWidth="1"/>
    <col min="1026" max="1036" width="9.33203125" style="47" customWidth="1"/>
    <col min="1037" max="1280" width="8" style="47"/>
    <col min="1281" max="1281" width="12.83203125" style="47" customWidth="1"/>
    <col min="1282" max="1292" width="9.33203125" style="47" customWidth="1"/>
    <col min="1293" max="1536" width="8" style="47"/>
    <col min="1537" max="1537" width="12.83203125" style="47" customWidth="1"/>
    <col min="1538" max="1548" width="9.33203125" style="47" customWidth="1"/>
    <col min="1549" max="1792" width="8" style="47"/>
    <col min="1793" max="1793" width="12.83203125" style="47" customWidth="1"/>
    <col min="1794" max="1804" width="9.33203125" style="47" customWidth="1"/>
    <col min="1805" max="2048" width="8" style="47"/>
    <col min="2049" max="2049" width="12.83203125" style="47" customWidth="1"/>
    <col min="2050" max="2060" width="9.33203125" style="47" customWidth="1"/>
    <col min="2061" max="2304" width="8" style="47"/>
    <col min="2305" max="2305" width="12.83203125" style="47" customWidth="1"/>
    <col min="2306" max="2316" width="9.33203125" style="47" customWidth="1"/>
    <col min="2317" max="2560" width="8" style="47"/>
    <col min="2561" max="2561" width="12.83203125" style="47" customWidth="1"/>
    <col min="2562" max="2572" width="9.33203125" style="47" customWidth="1"/>
    <col min="2573" max="2816" width="8" style="47"/>
    <col min="2817" max="2817" width="12.83203125" style="47" customWidth="1"/>
    <col min="2818" max="2828" width="9.33203125" style="47" customWidth="1"/>
    <col min="2829" max="3072" width="8" style="47"/>
    <col min="3073" max="3073" width="12.83203125" style="47" customWidth="1"/>
    <col min="3074" max="3084" width="9.33203125" style="47" customWidth="1"/>
    <col min="3085" max="3328" width="8" style="47"/>
    <col min="3329" max="3329" width="12.83203125" style="47" customWidth="1"/>
    <col min="3330" max="3340" width="9.33203125" style="47" customWidth="1"/>
    <col min="3341" max="3584" width="8" style="47"/>
    <col min="3585" max="3585" width="12.83203125" style="47" customWidth="1"/>
    <col min="3586" max="3596" width="9.33203125" style="47" customWidth="1"/>
    <col min="3597" max="3840" width="8" style="47"/>
    <col min="3841" max="3841" width="12.83203125" style="47" customWidth="1"/>
    <col min="3842" max="3852" width="9.33203125" style="47" customWidth="1"/>
    <col min="3853" max="4096" width="8" style="47"/>
    <col min="4097" max="4097" width="12.83203125" style="47" customWidth="1"/>
    <col min="4098" max="4108" width="9.33203125" style="47" customWidth="1"/>
    <col min="4109" max="4352" width="8" style="47"/>
    <col min="4353" max="4353" width="12.83203125" style="47" customWidth="1"/>
    <col min="4354" max="4364" width="9.33203125" style="47" customWidth="1"/>
    <col min="4365" max="4608" width="8" style="47"/>
    <col min="4609" max="4609" width="12.83203125" style="47" customWidth="1"/>
    <col min="4610" max="4620" width="9.33203125" style="47" customWidth="1"/>
    <col min="4621" max="4864" width="8" style="47"/>
    <col min="4865" max="4865" width="12.83203125" style="47" customWidth="1"/>
    <col min="4866" max="4876" width="9.33203125" style="47" customWidth="1"/>
    <col min="4877" max="5120" width="8" style="47"/>
    <col min="5121" max="5121" width="12.83203125" style="47" customWidth="1"/>
    <col min="5122" max="5132" width="9.33203125" style="47" customWidth="1"/>
    <col min="5133" max="5376" width="8" style="47"/>
    <col min="5377" max="5377" width="12.83203125" style="47" customWidth="1"/>
    <col min="5378" max="5388" width="9.33203125" style="47" customWidth="1"/>
    <col min="5389" max="5632" width="8" style="47"/>
    <col min="5633" max="5633" width="12.83203125" style="47" customWidth="1"/>
    <col min="5634" max="5644" width="9.33203125" style="47" customWidth="1"/>
    <col min="5645" max="5888" width="8" style="47"/>
    <col min="5889" max="5889" width="12.83203125" style="47" customWidth="1"/>
    <col min="5890" max="5900" width="9.33203125" style="47" customWidth="1"/>
    <col min="5901" max="6144" width="8" style="47"/>
    <col min="6145" max="6145" width="12.83203125" style="47" customWidth="1"/>
    <col min="6146" max="6156" width="9.33203125" style="47" customWidth="1"/>
    <col min="6157" max="6400" width="8" style="47"/>
    <col min="6401" max="6401" width="12.83203125" style="47" customWidth="1"/>
    <col min="6402" max="6412" width="9.33203125" style="47" customWidth="1"/>
    <col min="6413" max="6656" width="8" style="47"/>
    <col min="6657" max="6657" width="12.83203125" style="47" customWidth="1"/>
    <col min="6658" max="6668" width="9.33203125" style="47" customWidth="1"/>
    <col min="6669" max="6912" width="8" style="47"/>
    <col min="6913" max="6913" width="12.83203125" style="47" customWidth="1"/>
    <col min="6914" max="6924" width="9.33203125" style="47" customWidth="1"/>
    <col min="6925" max="7168" width="8" style="47"/>
    <col min="7169" max="7169" width="12.83203125" style="47" customWidth="1"/>
    <col min="7170" max="7180" width="9.33203125" style="47" customWidth="1"/>
    <col min="7181" max="7424" width="8" style="47"/>
    <col min="7425" max="7425" width="12.83203125" style="47" customWidth="1"/>
    <col min="7426" max="7436" width="9.33203125" style="47" customWidth="1"/>
    <col min="7437" max="7680" width="8" style="47"/>
    <col min="7681" max="7681" width="12.83203125" style="47" customWidth="1"/>
    <col min="7682" max="7692" width="9.33203125" style="47" customWidth="1"/>
    <col min="7693" max="7936" width="8" style="47"/>
    <col min="7937" max="7937" width="12.83203125" style="47" customWidth="1"/>
    <col min="7938" max="7948" width="9.33203125" style="47" customWidth="1"/>
    <col min="7949" max="8192" width="8" style="47"/>
    <col min="8193" max="8193" width="12.83203125" style="47" customWidth="1"/>
    <col min="8194" max="8204" width="9.33203125" style="47" customWidth="1"/>
    <col min="8205" max="8448" width="8" style="47"/>
    <col min="8449" max="8449" width="12.83203125" style="47" customWidth="1"/>
    <col min="8450" max="8460" width="9.33203125" style="47" customWidth="1"/>
    <col min="8461" max="8704" width="8" style="47"/>
    <col min="8705" max="8705" width="12.83203125" style="47" customWidth="1"/>
    <col min="8706" max="8716" width="9.33203125" style="47" customWidth="1"/>
    <col min="8717" max="8960" width="8" style="47"/>
    <col min="8961" max="8961" width="12.83203125" style="47" customWidth="1"/>
    <col min="8962" max="8972" width="9.33203125" style="47" customWidth="1"/>
    <col min="8973" max="9216" width="8" style="47"/>
    <col min="9217" max="9217" width="12.83203125" style="47" customWidth="1"/>
    <col min="9218" max="9228" width="9.33203125" style="47" customWidth="1"/>
    <col min="9229" max="9472" width="8" style="47"/>
    <col min="9473" max="9473" width="12.83203125" style="47" customWidth="1"/>
    <col min="9474" max="9484" width="9.33203125" style="47" customWidth="1"/>
    <col min="9485" max="9728" width="8" style="47"/>
    <col min="9729" max="9729" width="12.83203125" style="47" customWidth="1"/>
    <col min="9730" max="9740" width="9.33203125" style="47" customWidth="1"/>
    <col min="9741" max="9984" width="8" style="47"/>
    <col min="9985" max="9985" width="12.83203125" style="47" customWidth="1"/>
    <col min="9986" max="9996" width="9.33203125" style="47" customWidth="1"/>
    <col min="9997" max="10240" width="8" style="47"/>
    <col min="10241" max="10241" width="12.83203125" style="47" customWidth="1"/>
    <col min="10242" max="10252" width="9.33203125" style="47" customWidth="1"/>
    <col min="10253" max="10496" width="8" style="47"/>
    <col min="10497" max="10497" width="12.83203125" style="47" customWidth="1"/>
    <col min="10498" max="10508" width="9.33203125" style="47" customWidth="1"/>
    <col min="10509" max="10752" width="8" style="47"/>
    <col min="10753" max="10753" width="12.83203125" style="47" customWidth="1"/>
    <col min="10754" max="10764" width="9.33203125" style="47" customWidth="1"/>
    <col min="10765" max="11008" width="8" style="47"/>
    <col min="11009" max="11009" width="12.83203125" style="47" customWidth="1"/>
    <col min="11010" max="11020" width="9.33203125" style="47" customWidth="1"/>
    <col min="11021" max="11264" width="8" style="47"/>
    <col min="11265" max="11265" width="12.83203125" style="47" customWidth="1"/>
    <col min="11266" max="11276" width="9.33203125" style="47" customWidth="1"/>
    <col min="11277" max="11520" width="8" style="47"/>
    <col min="11521" max="11521" width="12.83203125" style="47" customWidth="1"/>
    <col min="11522" max="11532" width="9.33203125" style="47" customWidth="1"/>
    <col min="11533" max="11776" width="8" style="47"/>
    <col min="11777" max="11777" width="12.83203125" style="47" customWidth="1"/>
    <col min="11778" max="11788" width="9.33203125" style="47" customWidth="1"/>
    <col min="11789" max="12032" width="8" style="47"/>
    <col min="12033" max="12033" width="12.83203125" style="47" customWidth="1"/>
    <col min="12034" max="12044" width="9.33203125" style="47" customWidth="1"/>
    <col min="12045" max="12288" width="8" style="47"/>
    <col min="12289" max="12289" width="12.83203125" style="47" customWidth="1"/>
    <col min="12290" max="12300" width="9.33203125" style="47" customWidth="1"/>
    <col min="12301" max="12544" width="8" style="47"/>
    <col min="12545" max="12545" width="12.83203125" style="47" customWidth="1"/>
    <col min="12546" max="12556" width="9.33203125" style="47" customWidth="1"/>
    <col min="12557" max="12800" width="8" style="47"/>
    <col min="12801" max="12801" width="12.83203125" style="47" customWidth="1"/>
    <col min="12802" max="12812" width="9.33203125" style="47" customWidth="1"/>
    <col min="12813" max="13056" width="8" style="47"/>
    <col min="13057" max="13057" width="12.83203125" style="47" customWidth="1"/>
    <col min="13058" max="13068" width="9.33203125" style="47" customWidth="1"/>
    <col min="13069" max="13312" width="8" style="47"/>
    <col min="13313" max="13313" width="12.83203125" style="47" customWidth="1"/>
    <col min="13314" max="13324" width="9.33203125" style="47" customWidth="1"/>
    <col min="13325" max="13568" width="8" style="47"/>
    <col min="13569" max="13569" width="12.83203125" style="47" customWidth="1"/>
    <col min="13570" max="13580" width="9.33203125" style="47" customWidth="1"/>
    <col min="13581" max="13824" width="8" style="47"/>
    <col min="13825" max="13825" width="12.83203125" style="47" customWidth="1"/>
    <col min="13826" max="13836" width="9.33203125" style="47" customWidth="1"/>
    <col min="13837" max="14080" width="8" style="47"/>
    <col min="14081" max="14081" width="12.83203125" style="47" customWidth="1"/>
    <col min="14082" max="14092" width="9.33203125" style="47" customWidth="1"/>
    <col min="14093" max="14336" width="8" style="47"/>
    <col min="14337" max="14337" width="12.83203125" style="47" customWidth="1"/>
    <col min="14338" max="14348" width="9.33203125" style="47" customWidth="1"/>
    <col min="14349" max="14592" width="8" style="47"/>
    <col min="14593" max="14593" width="12.83203125" style="47" customWidth="1"/>
    <col min="14594" max="14604" width="9.33203125" style="47" customWidth="1"/>
    <col min="14605" max="14848" width="8" style="47"/>
    <col min="14849" max="14849" width="12.83203125" style="47" customWidth="1"/>
    <col min="14850" max="14860" width="9.33203125" style="47" customWidth="1"/>
    <col min="14861" max="15104" width="8" style="47"/>
    <col min="15105" max="15105" width="12.83203125" style="47" customWidth="1"/>
    <col min="15106" max="15116" width="9.33203125" style="47" customWidth="1"/>
    <col min="15117" max="15360" width="8" style="47"/>
    <col min="15361" max="15361" width="12.83203125" style="47" customWidth="1"/>
    <col min="15362" max="15372" width="9.33203125" style="47" customWidth="1"/>
    <col min="15373" max="15616" width="8" style="47"/>
    <col min="15617" max="15617" width="12.83203125" style="47" customWidth="1"/>
    <col min="15618" max="15628" width="9.33203125" style="47" customWidth="1"/>
    <col min="15629" max="15872" width="8" style="47"/>
    <col min="15873" max="15873" width="12.83203125" style="47" customWidth="1"/>
    <col min="15874" max="15884" width="9.33203125" style="47" customWidth="1"/>
    <col min="15885" max="16128" width="8" style="47"/>
    <col min="16129" max="16129" width="12.83203125" style="47" customWidth="1"/>
    <col min="16130" max="16140" width="9.33203125" style="47" customWidth="1"/>
    <col min="16141" max="16384" width="8" style="47"/>
  </cols>
  <sheetData>
    <row r="1" spans="1:12">
      <c r="A1" s="47" t="s">
        <v>797</v>
      </c>
    </row>
    <row r="2" spans="1:12" ht="13" thickBo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9" t="s">
        <v>281</v>
      </c>
    </row>
    <row r="3" spans="1:12">
      <c r="A3" s="328" t="s">
        <v>155</v>
      </c>
      <c r="B3" s="329" t="s">
        <v>44</v>
      </c>
      <c r="C3" s="330" t="s">
        <v>0</v>
      </c>
      <c r="D3" s="330" t="s">
        <v>156</v>
      </c>
      <c r="E3" s="330" t="s">
        <v>157</v>
      </c>
      <c r="F3" s="330" t="s">
        <v>158</v>
      </c>
      <c r="G3" s="330" t="s">
        <v>1</v>
      </c>
      <c r="H3" s="330" t="s">
        <v>159</v>
      </c>
      <c r="I3" s="330" t="s">
        <v>160</v>
      </c>
      <c r="J3" s="330" t="s">
        <v>161</v>
      </c>
      <c r="K3" s="330" t="s">
        <v>162</v>
      </c>
      <c r="L3" s="331" t="s">
        <v>163</v>
      </c>
    </row>
    <row r="4" spans="1:12" hidden="1">
      <c r="A4" s="50" t="s">
        <v>400</v>
      </c>
      <c r="B4" s="51">
        <v>99886</v>
      </c>
      <c r="C4" s="51">
        <v>13608</v>
      </c>
      <c r="D4" s="51">
        <v>367</v>
      </c>
      <c r="E4" s="51">
        <v>1063</v>
      </c>
      <c r="F4" s="51">
        <v>70163</v>
      </c>
      <c r="G4" s="51">
        <v>1596</v>
      </c>
      <c r="H4" s="51">
        <v>762</v>
      </c>
      <c r="I4" s="51">
        <v>2288</v>
      </c>
      <c r="J4" s="51">
        <v>1728</v>
      </c>
      <c r="K4" s="47">
        <v>129</v>
      </c>
      <c r="L4" s="52">
        <v>8182</v>
      </c>
    </row>
    <row r="5" spans="1:12" hidden="1">
      <c r="A5" s="50" t="s">
        <v>168</v>
      </c>
      <c r="B5" s="51">
        <v>97542</v>
      </c>
      <c r="C5" s="51">
        <v>12958</v>
      </c>
      <c r="D5" s="51">
        <v>323</v>
      </c>
      <c r="E5" s="51">
        <v>1056</v>
      </c>
      <c r="F5" s="51">
        <v>68632</v>
      </c>
      <c r="G5" s="51">
        <v>1592</v>
      </c>
      <c r="H5" s="51">
        <v>668</v>
      </c>
      <c r="I5" s="51">
        <v>2095</v>
      </c>
      <c r="J5" s="51">
        <v>1793</v>
      </c>
      <c r="K5" s="47">
        <v>117</v>
      </c>
      <c r="L5" s="52">
        <v>8308</v>
      </c>
    </row>
    <row r="6" spans="1:12" hidden="1">
      <c r="A6" s="50" t="s">
        <v>393</v>
      </c>
      <c r="B6" s="51">
        <v>98168</v>
      </c>
      <c r="C6" s="51">
        <v>13014</v>
      </c>
      <c r="D6" s="51">
        <v>314</v>
      </c>
      <c r="E6" s="51">
        <v>1054</v>
      </c>
      <c r="F6" s="51">
        <v>67933</v>
      </c>
      <c r="G6" s="51">
        <v>1760</v>
      </c>
      <c r="H6" s="51">
        <v>665</v>
      </c>
      <c r="I6" s="51">
        <v>2225</v>
      </c>
      <c r="J6" s="51">
        <v>1909</v>
      </c>
      <c r="K6" s="47">
        <v>120</v>
      </c>
      <c r="L6" s="52">
        <v>9174</v>
      </c>
    </row>
    <row r="7" spans="1:12" hidden="1">
      <c r="A7" s="50" t="s">
        <v>392</v>
      </c>
      <c r="B7" s="51">
        <v>99530</v>
      </c>
      <c r="C7" s="51">
        <v>13544</v>
      </c>
      <c r="D7" s="51">
        <v>310</v>
      </c>
      <c r="E7" s="51">
        <v>1088</v>
      </c>
      <c r="F7" s="51">
        <v>67150</v>
      </c>
      <c r="G7" s="51">
        <v>1938</v>
      </c>
      <c r="H7" s="51">
        <v>684</v>
      </c>
      <c r="I7" s="51">
        <v>2320</v>
      </c>
      <c r="J7" s="51">
        <v>2322</v>
      </c>
      <c r="K7" s="47">
        <v>122</v>
      </c>
      <c r="L7" s="52">
        <v>10052</v>
      </c>
    </row>
    <row r="8" spans="1:12">
      <c r="A8" s="74" t="s">
        <v>387</v>
      </c>
      <c r="B8" s="75">
        <v>99839</v>
      </c>
      <c r="C8" s="75">
        <v>14264</v>
      </c>
      <c r="D8" s="75">
        <v>308</v>
      </c>
      <c r="E8" s="75">
        <v>1151</v>
      </c>
      <c r="F8" s="75">
        <v>66641</v>
      </c>
      <c r="G8" s="75">
        <v>2035</v>
      </c>
      <c r="H8" s="75">
        <v>675</v>
      </c>
      <c r="I8" s="75">
        <v>2345</v>
      </c>
      <c r="J8" s="75">
        <v>2188</v>
      </c>
      <c r="K8" s="75">
        <v>125</v>
      </c>
      <c r="L8" s="75">
        <v>10107</v>
      </c>
    </row>
    <row r="9" spans="1:12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2">
      <c r="A10" s="74" t="s">
        <v>4</v>
      </c>
      <c r="B10" s="75">
        <v>42442</v>
      </c>
      <c r="C10" s="75">
        <v>9141</v>
      </c>
      <c r="D10" s="75">
        <v>201</v>
      </c>
      <c r="E10" s="75">
        <v>1007</v>
      </c>
      <c r="F10" s="75">
        <v>25870</v>
      </c>
      <c r="G10" s="75">
        <v>467</v>
      </c>
      <c r="H10" s="75">
        <v>389</v>
      </c>
      <c r="I10" s="75">
        <v>1332</v>
      </c>
      <c r="J10" s="75">
        <v>885</v>
      </c>
      <c r="K10" s="75">
        <v>76</v>
      </c>
      <c r="L10" s="75">
        <v>3074</v>
      </c>
    </row>
    <row r="11" spans="1:12">
      <c r="A11" s="74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>
      <c r="A12" s="74" t="s">
        <v>169</v>
      </c>
      <c r="B12" s="75">
        <v>31843</v>
      </c>
      <c r="C12" s="75">
        <v>2699</v>
      </c>
      <c r="D12" s="75">
        <v>92</v>
      </c>
      <c r="E12" s="75">
        <v>81</v>
      </c>
      <c r="F12" s="75">
        <v>24724</v>
      </c>
      <c r="G12" s="75">
        <v>521</v>
      </c>
      <c r="H12" s="75">
        <v>186</v>
      </c>
      <c r="I12" s="75">
        <v>677</v>
      </c>
      <c r="J12" s="75">
        <v>237</v>
      </c>
      <c r="K12" s="75">
        <v>33</v>
      </c>
      <c r="L12" s="75">
        <v>2593</v>
      </c>
    </row>
    <row r="13" spans="1:1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spans="1:12">
      <c r="A14" s="74" t="s">
        <v>6</v>
      </c>
      <c r="B14" s="75">
        <v>13313</v>
      </c>
      <c r="C14" s="75">
        <v>859</v>
      </c>
      <c r="D14" s="75">
        <v>2</v>
      </c>
      <c r="E14" s="75">
        <v>10</v>
      </c>
      <c r="F14" s="75">
        <v>11194</v>
      </c>
      <c r="G14" s="75">
        <v>177</v>
      </c>
      <c r="H14" s="75">
        <v>24</v>
      </c>
      <c r="I14" s="75">
        <v>72</v>
      </c>
      <c r="J14" s="75">
        <v>164</v>
      </c>
      <c r="K14" s="75">
        <v>17</v>
      </c>
      <c r="L14" s="75">
        <v>794</v>
      </c>
    </row>
    <row r="15" spans="1:12">
      <c r="A15" s="74" t="s">
        <v>8</v>
      </c>
      <c r="B15" s="75">
        <v>6790</v>
      </c>
      <c r="C15" s="75">
        <v>743</v>
      </c>
      <c r="D15" s="75">
        <v>49</v>
      </c>
      <c r="E15" s="75">
        <v>10</v>
      </c>
      <c r="F15" s="75">
        <v>4959</v>
      </c>
      <c r="G15" s="75">
        <v>76</v>
      </c>
      <c r="H15" s="75">
        <v>75</v>
      </c>
      <c r="I15" s="75">
        <v>290</v>
      </c>
      <c r="J15" s="75">
        <v>6</v>
      </c>
      <c r="K15" s="75">
        <v>6</v>
      </c>
      <c r="L15" s="75">
        <v>576</v>
      </c>
    </row>
    <row r="16" spans="1:12">
      <c r="A16" s="74" t="s">
        <v>10</v>
      </c>
      <c r="B16" s="75">
        <v>1695</v>
      </c>
      <c r="C16" s="75">
        <v>257</v>
      </c>
      <c r="D16" s="75">
        <v>26</v>
      </c>
      <c r="E16" s="75">
        <v>47</v>
      </c>
      <c r="F16" s="75">
        <v>687</v>
      </c>
      <c r="G16" s="75">
        <v>151</v>
      </c>
      <c r="H16" s="75">
        <v>30</v>
      </c>
      <c r="I16" s="75">
        <v>166</v>
      </c>
      <c r="J16" s="75">
        <v>30</v>
      </c>
      <c r="K16" s="75">
        <v>4</v>
      </c>
      <c r="L16" s="75">
        <v>297</v>
      </c>
    </row>
    <row r="17" spans="1:12">
      <c r="A17" s="74" t="s">
        <v>11</v>
      </c>
      <c r="B17" s="75">
        <v>3670</v>
      </c>
      <c r="C17" s="75">
        <v>389</v>
      </c>
      <c r="D17" s="75">
        <v>1</v>
      </c>
      <c r="E17" s="75">
        <v>1</v>
      </c>
      <c r="F17" s="75">
        <v>2935</v>
      </c>
      <c r="G17" s="75">
        <v>52</v>
      </c>
      <c r="H17" s="75">
        <v>2</v>
      </c>
      <c r="I17" s="75">
        <v>21</v>
      </c>
      <c r="J17" s="75">
        <v>31</v>
      </c>
      <c r="K17" s="75">
        <v>2</v>
      </c>
      <c r="L17" s="75">
        <v>236</v>
      </c>
    </row>
    <row r="18" spans="1:12">
      <c r="A18" s="74" t="s">
        <v>17</v>
      </c>
      <c r="B18" s="75">
        <v>3533</v>
      </c>
      <c r="C18" s="75">
        <v>280</v>
      </c>
      <c r="D18" s="75">
        <v>5</v>
      </c>
      <c r="E18" s="75">
        <v>11</v>
      </c>
      <c r="F18" s="75">
        <v>2796</v>
      </c>
      <c r="G18" s="75">
        <v>36</v>
      </c>
      <c r="H18" s="75">
        <v>29</v>
      </c>
      <c r="I18" s="75">
        <v>73</v>
      </c>
      <c r="J18" s="75">
        <v>5</v>
      </c>
      <c r="K18" s="75">
        <v>3</v>
      </c>
      <c r="L18" s="75">
        <v>295</v>
      </c>
    </row>
    <row r="19" spans="1:12">
      <c r="A19" s="74" t="s">
        <v>20</v>
      </c>
      <c r="B19" s="75">
        <v>1704</v>
      </c>
      <c r="C19" s="75">
        <v>83</v>
      </c>
      <c r="D19" s="75">
        <v>4</v>
      </c>
      <c r="E19" s="75">
        <v>1</v>
      </c>
      <c r="F19" s="75">
        <v>1317</v>
      </c>
      <c r="G19" s="75">
        <v>14</v>
      </c>
      <c r="H19" s="75">
        <v>17</v>
      </c>
      <c r="I19" s="75">
        <v>23</v>
      </c>
      <c r="J19" s="75">
        <v>0</v>
      </c>
      <c r="K19" s="75">
        <v>0</v>
      </c>
      <c r="L19" s="75">
        <v>245</v>
      </c>
    </row>
    <row r="20" spans="1:12">
      <c r="A20" s="74" t="s">
        <v>22</v>
      </c>
      <c r="B20" s="75">
        <v>1020</v>
      </c>
      <c r="C20" s="75">
        <v>83</v>
      </c>
      <c r="D20" s="75">
        <v>5</v>
      </c>
      <c r="E20" s="75">
        <v>1</v>
      </c>
      <c r="F20" s="75">
        <v>750</v>
      </c>
      <c r="G20" s="75">
        <v>9</v>
      </c>
      <c r="H20" s="75">
        <v>7</v>
      </c>
      <c r="I20" s="75">
        <v>24</v>
      </c>
      <c r="J20" s="75">
        <v>1</v>
      </c>
      <c r="K20" s="75">
        <v>1</v>
      </c>
      <c r="L20" s="75">
        <v>139</v>
      </c>
    </row>
    <row r="21" spans="1:12">
      <c r="A21" s="83" t="s">
        <v>170</v>
      </c>
      <c r="B21" s="84">
        <v>118</v>
      </c>
      <c r="C21" s="84">
        <v>5</v>
      </c>
      <c r="D21" s="84">
        <v>0</v>
      </c>
      <c r="E21" s="84">
        <v>0</v>
      </c>
      <c r="F21" s="84">
        <v>86</v>
      </c>
      <c r="G21" s="84">
        <v>6</v>
      </c>
      <c r="H21" s="84">
        <v>2</v>
      </c>
      <c r="I21" s="84">
        <v>8</v>
      </c>
      <c r="J21" s="84">
        <v>0</v>
      </c>
      <c r="K21" s="84">
        <v>0</v>
      </c>
      <c r="L21" s="84">
        <v>11</v>
      </c>
    </row>
    <row r="22" spans="1:12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2">
      <c r="A23" s="74" t="s">
        <v>130</v>
      </c>
      <c r="B23" s="75">
        <v>10769</v>
      </c>
      <c r="C23" s="75">
        <v>1346</v>
      </c>
      <c r="D23" s="75">
        <v>5</v>
      </c>
      <c r="E23" s="75">
        <v>58</v>
      </c>
      <c r="F23" s="75">
        <v>6207</v>
      </c>
      <c r="G23" s="75">
        <v>441</v>
      </c>
      <c r="H23" s="75">
        <v>43</v>
      </c>
      <c r="I23" s="75">
        <v>147</v>
      </c>
      <c r="J23" s="75">
        <v>190</v>
      </c>
      <c r="K23" s="75">
        <v>11</v>
      </c>
      <c r="L23" s="75">
        <v>2321</v>
      </c>
    </row>
    <row r="24" spans="1:12">
      <c r="A24" s="74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</row>
    <row r="25" spans="1:12">
      <c r="A25" s="74" t="s">
        <v>7</v>
      </c>
      <c r="B25" s="75">
        <v>3535</v>
      </c>
      <c r="C25" s="75">
        <v>638</v>
      </c>
      <c r="D25" s="75">
        <v>2</v>
      </c>
      <c r="E25" s="75">
        <v>17</v>
      </c>
      <c r="F25" s="75">
        <v>1910</v>
      </c>
      <c r="G25" s="75">
        <v>98</v>
      </c>
      <c r="H25" s="75">
        <v>15</v>
      </c>
      <c r="I25" s="75">
        <v>55</v>
      </c>
      <c r="J25" s="75">
        <v>21</v>
      </c>
      <c r="K25" s="75">
        <v>5</v>
      </c>
      <c r="L25" s="75">
        <v>774</v>
      </c>
    </row>
    <row r="26" spans="1:12">
      <c r="A26" s="74" t="s">
        <v>14</v>
      </c>
      <c r="B26" s="75">
        <v>2303</v>
      </c>
      <c r="C26" s="75">
        <v>219</v>
      </c>
      <c r="D26" s="75">
        <v>0</v>
      </c>
      <c r="E26" s="75">
        <v>36</v>
      </c>
      <c r="F26" s="75">
        <v>1500</v>
      </c>
      <c r="G26" s="75">
        <v>176</v>
      </c>
      <c r="H26" s="75">
        <v>7</v>
      </c>
      <c r="I26" s="75">
        <v>25</v>
      </c>
      <c r="J26" s="75">
        <v>60</v>
      </c>
      <c r="K26" s="75">
        <v>4</v>
      </c>
      <c r="L26" s="75">
        <v>276</v>
      </c>
    </row>
    <row r="27" spans="1:12">
      <c r="A27" s="74" t="s">
        <v>16</v>
      </c>
      <c r="B27" s="75">
        <v>545</v>
      </c>
      <c r="C27" s="75">
        <v>35</v>
      </c>
      <c r="D27" s="75">
        <v>0</v>
      </c>
      <c r="E27" s="75">
        <v>1</v>
      </c>
      <c r="F27" s="75">
        <v>400</v>
      </c>
      <c r="G27" s="75">
        <v>13</v>
      </c>
      <c r="H27" s="75">
        <v>2</v>
      </c>
      <c r="I27" s="75">
        <v>10</v>
      </c>
      <c r="J27" s="75">
        <v>0</v>
      </c>
      <c r="K27" s="75">
        <v>0</v>
      </c>
      <c r="L27" s="75">
        <v>84</v>
      </c>
    </row>
    <row r="28" spans="1:12">
      <c r="A28" s="74" t="s">
        <v>18</v>
      </c>
      <c r="B28" s="75">
        <v>727</v>
      </c>
      <c r="C28" s="75">
        <v>60</v>
      </c>
      <c r="D28" s="75">
        <v>0</v>
      </c>
      <c r="E28" s="75">
        <v>1</v>
      </c>
      <c r="F28" s="75">
        <v>494</v>
      </c>
      <c r="G28" s="75">
        <v>40</v>
      </c>
      <c r="H28" s="75">
        <v>3</v>
      </c>
      <c r="I28" s="75">
        <v>11</v>
      </c>
      <c r="J28" s="75">
        <v>0</v>
      </c>
      <c r="K28" s="75">
        <v>1</v>
      </c>
      <c r="L28" s="75">
        <v>117</v>
      </c>
    </row>
    <row r="29" spans="1:12">
      <c r="A29" s="74" t="s">
        <v>19</v>
      </c>
      <c r="B29" s="75">
        <v>1314</v>
      </c>
      <c r="C29" s="75">
        <v>44</v>
      </c>
      <c r="D29" s="75">
        <v>2</v>
      </c>
      <c r="E29" s="75">
        <v>0</v>
      </c>
      <c r="F29" s="75">
        <v>1078</v>
      </c>
      <c r="G29" s="75">
        <v>24</v>
      </c>
      <c r="H29" s="75">
        <v>3</v>
      </c>
      <c r="I29" s="75">
        <v>10</v>
      </c>
      <c r="J29" s="75">
        <v>18</v>
      </c>
      <c r="K29" s="75">
        <v>0</v>
      </c>
      <c r="L29" s="75">
        <v>135</v>
      </c>
    </row>
    <row r="30" spans="1:12">
      <c r="A30" s="74" t="s">
        <v>21</v>
      </c>
      <c r="B30" s="75">
        <v>567</v>
      </c>
      <c r="C30" s="75">
        <v>65</v>
      </c>
      <c r="D30" s="75">
        <v>0</v>
      </c>
      <c r="E30" s="75">
        <v>0</v>
      </c>
      <c r="F30" s="75">
        <v>254</v>
      </c>
      <c r="G30" s="75">
        <v>9</v>
      </c>
      <c r="H30" s="75">
        <v>4</v>
      </c>
      <c r="I30" s="75">
        <v>6</v>
      </c>
      <c r="J30" s="75">
        <v>36</v>
      </c>
      <c r="K30" s="75">
        <v>0</v>
      </c>
      <c r="L30" s="75">
        <v>193</v>
      </c>
    </row>
    <row r="31" spans="1:12">
      <c r="A31" s="74" t="s">
        <v>23</v>
      </c>
      <c r="B31" s="75">
        <v>728</v>
      </c>
      <c r="C31" s="75">
        <v>203</v>
      </c>
      <c r="D31" s="75">
        <v>1</v>
      </c>
      <c r="E31" s="75">
        <v>0</v>
      </c>
      <c r="F31" s="75">
        <v>134</v>
      </c>
      <c r="G31" s="75">
        <v>16</v>
      </c>
      <c r="H31" s="75">
        <v>1</v>
      </c>
      <c r="I31" s="75">
        <v>6</v>
      </c>
      <c r="J31" s="75">
        <v>45</v>
      </c>
      <c r="K31" s="75">
        <v>0</v>
      </c>
      <c r="L31" s="75">
        <v>322</v>
      </c>
    </row>
    <row r="32" spans="1:12">
      <c r="A32" s="83" t="s">
        <v>171</v>
      </c>
      <c r="B32" s="84">
        <v>89</v>
      </c>
      <c r="C32" s="84">
        <v>3</v>
      </c>
      <c r="D32" s="84">
        <v>0</v>
      </c>
      <c r="E32" s="84">
        <v>0</v>
      </c>
      <c r="F32" s="84">
        <v>6</v>
      </c>
      <c r="G32" s="84">
        <v>1</v>
      </c>
      <c r="H32" s="84">
        <v>1</v>
      </c>
      <c r="I32" s="84">
        <v>2</v>
      </c>
      <c r="J32" s="84">
        <v>0</v>
      </c>
      <c r="K32" s="84">
        <v>0</v>
      </c>
      <c r="L32" s="84">
        <v>76</v>
      </c>
    </row>
    <row r="33" spans="1:12">
      <c r="A33" s="83" t="s">
        <v>172</v>
      </c>
      <c r="B33" s="84">
        <v>346</v>
      </c>
      <c r="C33" s="84">
        <v>35</v>
      </c>
      <c r="D33" s="84">
        <v>0</v>
      </c>
      <c r="E33" s="84">
        <v>0</v>
      </c>
      <c r="F33" s="84">
        <v>122</v>
      </c>
      <c r="G33" s="84">
        <v>9</v>
      </c>
      <c r="H33" s="84">
        <v>5</v>
      </c>
      <c r="I33" s="84">
        <v>13</v>
      </c>
      <c r="J33" s="84">
        <v>1</v>
      </c>
      <c r="K33" s="84">
        <v>0</v>
      </c>
      <c r="L33" s="84">
        <v>161</v>
      </c>
    </row>
    <row r="34" spans="1:12">
      <c r="A34" s="83" t="s">
        <v>173</v>
      </c>
      <c r="B34" s="84">
        <v>113</v>
      </c>
      <c r="C34" s="84">
        <v>15</v>
      </c>
      <c r="D34" s="84">
        <v>0</v>
      </c>
      <c r="E34" s="84">
        <v>0</v>
      </c>
      <c r="F34" s="84">
        <v>28</v>
      </c>
      <c r="G34" s="84">
        <v>14</v>
      </c>
      <c r="H34" s="84">
        <v>1</v>
      </c>
      <c r="I34" s="84">
        <v>3</v>
      </c>
      <c r="J34" s="84">
        <v>2</v>
      </c>
      <c r="K34" s="84">
        <v>0</v>
      </c>
      <c r="L34" s="84">
        <v>50</v>
      </c>
    </row>
    <row r="35" spans="1:12">
      <c r="A35" s="83" t="s">
        <v>174</v>
      </c>
      <c r="B35" s="84">
        <v>502</v>
      </c>
      <c r="C35" s="84">
        <v>29</v>
      </c>
      <c r="D35" s="84">
        <v>0</v>
      </c>
      <c r="E35" s="84">
        <v>3</v>
      </c>
      <c r="F35" s="84">
        <v>281</v>
      </c>
      <c r="G35" s="84">
        <v>41</v>
      </c>
      <c r="H35" s="84">
        <v>1</v>
      </c>
      <c r="I35" s="84">
        <v>6</v>
      </c>
      <c r="J35" s="84">
        <v>7</v>
      </c>
      <c r="K35" s="84">
        <v>1</v>
      </c>
      <c r="L35" s="84">
        <v>133</v>
      </c>
    </row>
    <row r="36" spans="1:12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>
      <c r="A37" s="74" t="s">
        <v>175</v>
      </c>
      <c r="B37" s="75">
        <v>12579</v>
      </c>
      <c r="C37" s="75">
        <v>757</v>
      </c>
      <c r="D37" s="75">
        <v>5</v>
      </c>
      <c r="E37" s="75">
        <v>5</v>
      </c>
      <c r="F37" s="75">
        <v>9104</v>
      </c>
      <c r="G37" s="75">
        <v>333</v>
      </c>
      <c r="H37" s="75">
        <v>43</v>
      </c>
      <c r="I37" s="75">
        <v>122</v>
      </c>
      <c r="J37" s="75">
        <v>870</v>
      </c>
      <c r="K37" s="75">
        <v>5</v>
      </c>
      <c r="L37" s="75">
        <v>1335</v>
      </c>
    </row>
    <row r="38" spans="1:12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>
      <c r="A39" s="74" t="s">
        <v>5</v>
      </c>
      <c r="B39" s="75">
        <v>10406</v>
      </c>
      <c r="C39" s="75">
        <v>585</v>
      </c>
      <c r="D39" s="75">
        <v>3</v>
      </c>
      <c r="E39" s="75">
        <v>1</v>
      </c>
      <c r="F39" s="75">
        <v>7874</v>
      </c>
      <c r="G39" s="75">
        <v>244</v>
      </c>
      <c r="H39" s="75">
        <v>21</v>
      </c>
      <c r="I39" s="75">
        <v>77</v>
      </c>
      <c r="J39" s="75">
        <v>815</v>
      </c>
      <c r="K39" s="75">
        <v>4</v>
      </c>
      <c r="L39" s="75">
        <v>782</v>
      </c>
    </row>
    <row r="40" spans="1:12">
      <c r="A40" s="74" t="s">
        <v>12</v>
      </c>
      <c r="B40" s="75">
        <v>437</v>
      </c>
      <c r="C40" s="75">
        <v>14</v>
      </c>
      <c r="D40" s="75">
        <v>1</v>
      </c>
      <c r="E40" s="75">
        <v>3</v>
      </c>
      <c r="F40" s="75">
        <v>369</v>
      </c>
      <c r="G40" s="75">
        <v>11</v>
      </c>
      <c r="H40" s="75">
        <v>2</v>
      </c>
      <c r="I40" s="75">
        <v>8</v>
      </c>
      <c r="J40" s="75">
        <v>0</v>
      </c>
      <c r="K40" s="75">
        <v>0</v>
      </c>
      <c r="L40" s="75">
        <v>29</v>
      </c>
    </row>
    <row r="41" spans="1:12">
      <c r="A41" s="74" t="s">
        <v>176</v>
      </c>
      <c r="B41" s="75">
        <v>187</v>
      </c>
      <c r="C41" s="75">
        <v>14</v>
      </c>
      <c r="D41" s="75">
        <v>0</v>
      </c>
      <c r="E41" s="75">
        <v>0</v>
      </c>
      <c r="F41" s="75">
        <v>60</v>
      </c>
      <c r="G41" s="75">
        <v>6</v>
      </c>
      <c r="H41" s="75">
        <v>2</v>
      </c>
      <c r="I41" s="75">
        <v>3</v>
      </c>
      <c r="J41" s="75">
        <v>2</v>
      </c>
      <c r="K41" s="75">
        <v>0</v>
      </c>
      <c r="L41" s="75">
        <v>100</v>
      </c>
    </row>
    <row r="42" spans="1:12">
      <c r="A42" s="74" t="s">
        <v>15</v>
      </c>
      <c r="B42" s="75">
        <v>350</v>
      </c>
      <c r="C42" s="75">
        <v>27</v>
      </c>
      <c r="D42" s="75">
        <v>0</v>
      </c>
      <c r="E42" s="75">
        <v>0</v>
      </c>
      <c r="F42" s="75">
        <v>209</v>
      </c>
      <c r="G42" s="75">
        <v>20</v>
      </c>
      <c r="H42" s="75">
        <v>2</v>
      </c>
      <c r="I42" s="75">
        <v>6</v>
      </c>
      <c r="J42" s="75">
        <v>0</v>
      </c>
      <c r="K42" s="75">
        <v>0</v>
      </c>
      <c r="L42" s="75">
        <v>86</v>
      </c>
    </row>
    <row r="43" spans="1:12">
      <c r="A43" s="83" t="s">
        <v>177</v>
      </c>
      <c r="B43" s="84">
        <v>106</v>
      </c>
      <c r="C43" s="84">
        <v>12</v>
      </c>
      <c r="D43" s="84">
        <v>0</v>
      </c>
      <c r="E43" s="84">
        <v>0</v>
      </c>
      <c r="F43" s="84">
        <v>54</v>
      </c>
      <c r="G43" s="84">
        <v>13</v>
      </c>
      <c r="H43" s="84">
        <v>1</v>
      </c>
      <c r="I43" s="84">
        <v>2</v>
      </c>
      <c r="J43" s="84">
        <v>0</v>
      </c>
      <c r="K43" s="84">
        <v>0</v>
      </c>
      <c r="L43" s="84">
        <v>24</v>
      </c>
    </row>
    <row r="44" spans="1:12">
      <c r="A44" s="83" t="s">
        <v>178</v>
      </c>
      <c r="B44" s="84">
        <v>351</v>
      </c>
      <c r="C44" s="84">
        <v>56</v>
      </c>
      <c r="D44" s="84">
        <v>0</v>
      </c>
      <c r="E44" s="84">
        <v>0</v>
      </c>
      <c r="F44" s="84">
        <v>151</v>
      </c>
      <c r="G44" s="84">
        <v>15</v>
      </c>
      <c r="H44" s="84">
        <v>3</v>
      </c>
      <c r="I44" s="84">
        <v>7</v>
      </c>
      <c r="J44" s="84">
        <v>25</v>
      </c>
      <c r="K44" s="84">
        <v>1</v>
      </c>
      <c r="L44" s="84">
        <v>93</v>
      </c>
    </row>
    <row r="45" spans="1:12">
      <c r="A45" s="83" t="s">
        <v>179</v>
      </c>
      <c r="B45" s="84">
        <v>416</v>
      </c>
      <c r="C45" s="84">
        <v>27</v>
      </c>
      <c r="D45" s="84">
        <v>0</v>
      </c>
      <c r="E45" s="84">
        <v>0</v>
      </c>
      <c r="F45" s="84">
        <v>270</v>
      </c>
      <c r="G45" s="84">
        <v>11</v>
      </c>
      <c r="H45" s="84">
        <v>3</v>
      </c>
      <c r="I45" s="84">
        <v>9</v>
      </c>
      <c r="J45" s="84">
        <v>23</v>
      </c>
      <c r="K45" s="84">
        <v>0</v>
      </c>
      <c r="L45" s="84">
        <v>73</v>
      </c>
    </row>
    <row r="46" spans="1:12">
      <c r="A46" s="83" t="s">
        <v>180</v>
      </c>
      <c r="B46" s="84">
        <v>81</v>
      </c>
      <c r="C46" s="84">
        <v>6</v>
      </c>
      <c r="D46" s="84">
        <v>1</v>
      </c>
      <c r="E46" s="84">
        <v>1</v>
      </c>
      <c r="F46" s="84">
        <v>50</v>
      </c>
      <c r="G46" s="84">
        <v>5</v>
      </c>
      <c r="H46" s="84">
        <v>0</v>
      </c>
      <c r="I46" s="84">
        <v>1</v>
      </c>
      <c r="J46" s="84">
        <v>5</v>
      </c>
      <c r="K46" s="84">
        <v>0</v>
      </c>
      <c r="L46" s="84">
        <v>12</v>
      </c>
    </row>
    <row r="47" spans="1:12">
      <c r="A47" s="83" t="s">
        <v>181</v>
      </c>
      <c r="B47" s="84">
        <v>55</v>
      </c>
      <c r="C47" s="84">
        <v>1</v>
      </c>
      <c r="D47" s="84">
        <v>0</v>
      </c>
      <c r="E47" s="84">
        <v>0</v>
      </c>
      <c r="F47" s="84">
        <v>24</v>
      </c>
      <c r="G47" s="84">
        <v>2</v>
      </c>
      <c r="H47" s="84">
        <v>0</v>
      </c>
      <c r="I47" s="84">
        <v>4</v>
      </c>
      <c r="J47" s="84">
        <v>0</v>
      </c>
      <c r="K47" s="84">
        <v>0</v>
      </c>
      <c r="L47" s="84">
        <v>24</v>
      </c>
    </row>
    <row r="48" spans="1:12">
      <c r="A48" s="83" t="s">
        <v>182</v>
      </c>
      <c r="B48" s="84">
        <v>190</v>
      </c>
      <c r="C48" s="84">
        <v>15</v>
      </c>
      <c r="D48" s="84">
        <v>0</v>
      </c>
      <c r="E48" s="84">
        <v>0</v>
      </c>
      <c r="F48" s="84">
        <v>43</v>
      </c>
      <c r="G48" s="84">
        <v>6</v>
      </c>
      <c r="H48" s="84">
        <v>9</v>
      </c>
      <c r="I48" s="84">
        <v>5</v>
      </c>
      <c r="J48" s="84">
        <v>0</v>
      </c>
      <c r="K48" s="84">
        <v>0</v>
      </c>
      <c r="L48" s="84">
        <v>112</v>
      </c>
    </row>
    <row r="49" spans="1:12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</row>
    <row r="50" spans="1:12">
      <c r="A50" s="74" t="s">
        <v>134</v>
      </c>
      <c r="B50" s="75">
        <v>906</v>
      </c>
      <c r="C50" s="75">
        <v>219</v>
      </c>
      <c r="D50" s="75">
        <v>2</v>
      </c>
      <c r="E50" s="75">
        <v>0</v>
      </c>
      <c r="F50" s="75">
        <v>270</v>
      </c>
      <c r="G50" s="75">
        <v>98</v>
      </c>
      <c r="H50" s="75">
        <v>6</v>
      </c>
      <c r="I50" s="75">
        <v>29</v>
      </c>
      <c r="J50" s="75">
        <v>0</v>
      </c>
      <c r="K50" s="75">
        <v>0</v>
      </c>
      <c r="L50" s="75">
        <v>282</v>
      </c>
    </row>
    <row r="51" spans="1:12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1:12">
      <c r="A52" s="74" t="s">
        <v>13</v>
      </c>
      <c r="B52" s="75">
        <v>340</v>
      </c>
      <c r="C52" s="75">
        <v>28</v>
      </c>
      <c r="D52" s="75">
        <v>0</v>
      </c>
      <c r="E52" s="75">
        <v>0</v>
      </c>
      <c r="F52" s="75">
        <v>161</v>
      </c>
      <c r="G52" s="75">
        <v>24</v>
      </c>
      <c r="H52" s="75">
        <v>4</v>
      </c>
      <c r="I52" s="75">
        <v>10</v>
      </c>
      <c r="J52" s="75">
        <v>0</v>
      </c>
      <c r="K52" s="75">
        <v>0</v>
      </c>
      <c r="L52" s="75">
        <v>113</v>
      </c>
    </row>
    <row r="53" spans="1:12">
      <c r="A53" s="83" t="s">
        <v>183</v>
      </c>
      <c r="B53" s="84">
        <v>179</v>
      </c>
      <c r="C53" s="84">
        <v>11</v>
      </c>
      <c r="D53" s="84">
        <v>0</v>
      </c>
      <c r="E53" s="84">
        <v>0</v>
      </c>
      <c r="F53" s="84">
        <v>47</v>
      </c>
      <c r="G53" s="84">
        <v>38</v>
      </c>
      <c r="H53" s="84">
        <v>1</v>
      </c>
      <c r="I53" s="84">
        <v>2</v>
      </c>
      <c r="J53" s="84">
        <v>0</v>
      </c>
      <c r="K53" s="84">
        <v>0</v>
      </c>
      <c r="L53" s="84">
        <v>80</v>
      </c>
    </row>
    <row r="54" spans="1:12">
      <c r="A54" s="83" t="s">
        <v>184</v>
      </c>
      <c r="B54" s="84">
        <v>44</v>
      </c>
      <c r="C54" s="84">
        <v>15</v>
      </c>
      <c r="D54" s="84">
        <v>0</v>
      </c>
      <c r="E54" s="84">
        <v>0</v>
      </c>
      <c r="F54" s="84">
        <v>6</v>
      </c>
      <c r="G54" s="84">
        <v>5</v>
      </c>
      <c r="H54" s="84">
        <v>1</v>
      </c>
      <c r="I54" s="84">
        <v>3</v>
      </c>
      <c r="J54" s="84">
        <v>0</v>
      </c>
      <c r="K54" s="84">
        <v>0</v>
      </c>
      <c r="L54" s="84">
        <v>14</v>
      </c>
    </row>
    <row r="55" spans="1:12">
      <c r="A55" s="83" t="s">
        <v>185</v>
      </c>
      <c r="B55" s="84">
        <v>64</v>
      </c>
      <c r="C55" s="84">
        <v>13</v>
      </c>
      <c r="D55" s="84">
        <v>1</v>
      </c>
      <c r="E55" s="84">
        <v>0</v>
      </c>
      <c r="F55" s="84">
        <v>34</v>
      </c>
      <c r="G55" s="84">
        <v>4</v>
      </c>
      <c r="H55" s="84">
        <v>0</v>
      </c>
      <c r="I55" s="84">
        <v>3</v>
      </c>
      <c r="J55" s="84">
        <v>0</v>
      </c>
      <c r="K55" s="84">
        <v>0</v>
      </c>
      <c r="L55" s="84">
        <v>9</v>
      </c>
    </row>
    <row r="56" spans="1:12">
      <c r="A56" s="83" t="s">
        <v>186</v>
      </c>
      <c r="B56" s="84">
        <v>105</v>
      </c>
      <c r="C56" s="84">
        <v>49</v>
      </c>
      <c r="D56" s="84">
        <v>1</v>
      </c>
      <c r="E56" s="84">
        <v>0</v>
      </c>
      <c r="F56" s="84">
        <v>6</v>
      </c>
      <c r="G56" s="84">
        <v>23</v>
      </c>
      <c r="H56" s="84">
        <v>0</v>
      </c>
      <c r="I56" s="84">
        <v>4</v>
      </c>
      <c r="J56" s="84">
        <v>0</v>
      </c>
      <c r="K56" s="84">
        <v>0</v>
      </c>
      <c r="L56" s="84">
        <v>22</v>
      </c>
    </row>
    <row r="57" spans="1:12">
      <c r="A57" s="83" t="s">
        <v>187</v>
      </c>
      <c r="B57" s="84">
        <v>174</v>
      </c>
      <c r="C57" s="84">
        <v>103</v>
      </c>
      <c r="D57" s="84">
        <v>0</v>
      </c>
      <c r="E57" s="84">
        <v>0</v>
      </c>
      <c r="F57" s="84">
        <v>16</v>
      </c>
      <c r="G57" s="84">
        <v>4</v>
      </c>
      <c r="H57" s="84">
        <v>0</v>
      </c>
      <c r="I57" s="84">
        <v>7</v>
      </c>
      <c r="J57" s="84">
        <v>0</v>
      </c>
      <c r="K57" s="84">
        <v>0</v>
      </c>
      <c r="L57" s="84">
        <v>44</v>
      </c>
    </row>
    <row r="58" spans="1:12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</row>
    <row r="59" spans="1:12">
      <c r="A59" s="74" t="s">
        <v>135</v>
      </c>
      <c r="B59" s="75">
        <v>872</v>
      </c>
      <c r="C59" s="75">
        <v>73</v>
      </c>
      <c r="D59" s="75">
        <v>3</v>
      </c>
      <c r="E59" s="75">
        <v>0</v>
      </c>
      <c r="F59" s="75">
        <v>268</v>
      </c>
      <c r="G59" s="75">
        <v>106</v>
      </c>
      <c r="H59" s="75">
        <v>2</v>
      </c>
      <c r="I59" s="75">
        <v>17</v>
      </c>
      <c r="J59" s="75">
        <v>6</v>
      </c>
      <c r="K59" s="75">
        <v>0</v>
      </c>
      <c r="L59" s="75">
        <v>397</v>
      </c>
    </row>
    <row r="60" spans="1:12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</row>
    <row r="61" spans="1:12">
      <c r="A61" s="83" t="s">
        <v>188</v>
      </c>
      <c r="B61" s="84">
        <v>498</v>
      </c>
      <c r="C61" s="84">
        <v>60</v>
      </c>
      <c r="D61" s="84">
        <v>1</v>
      </c>
      <c r="E61" s="84">
        <v>0</v>
      </c>
      <c r="F61" s="84">
        <v>102</v>
      </c>
      <c r="G61" s="84">
        <v>74</v>
      </c>
      <c r="H61" s="84">
        <v>0</v>
      </c>
      <c r="I61" s="84">
        <v>7</v>
      </c>
      <c r="J61" s="84">
        <v>0</v>
      </c>
      <c r="K61" s="84">
        <v>0</v>
      </c>
      <c r="L61" s="84">
        <v>254</v>
      </c>
    </row>
    <row r="62" spans="1:12">
      <c r="A62" s="83" t="s">
        <v>189</v>
      </c>
      <c r="B62" s="84">
        <v>374</v>
      </c>
      <c r="C62" s="84">
        <v>13</v>
      </c>
      <c r="D62" s="84">
        <v>2</v>
      </c>
      <c r="E62" s="84">
        <v>0</v>
      </c>
      <c r="F62" s="84">
        <v>166</v>
      </c>
      <c r="G62" s="84">
        <v>32</v>
      </c>
      <c r="H62" s="84">
        <v>2</v>
      </c>
      <c r="I62" s="84">
        <v>10</v>
      </c>
      <c r="J62" s="84">
        <v>6</v>
      </c>
      <c r="K62" s="84">
        <v>0</v>
      </c>
      <c r="L62" s="84">
        <v>143</v>
      </c>
    </row>
    <row r="63" spans="1:12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</row>
    <row r="64" spans="1:12">
      <c r="A64" s="74" t="s">
        <v>136</v>
      </c>
      <c r="B64" s="75">
        <v>428</v>
      </c>
      <c r="C64" s="75">
        <v>29</v>
      </c>
      <c r="D64" s="75">
        <v>0</v>
      </c>
      <c r="E64" s="75">
        <v>0</v>
      </c>
      <c r="F64" s="75">
        <v>198</v>
      </c>
      <c r="G64" s="75">
        <v>69</v>
      </c>
      <c r="H64" s="75">
        <v>6</v>
      </c>
      <c r="I64" s="75">
        <v>21</v>
      </c>
      <c r="J64" s="75">
        <v>0</v>
      </c>
      <c r="K64" s="75">
        <v>0</v>
      </c>
      <c r="L64" s="75">
        <v>105</v>
      </c>
    </row>
    <row r="65" spans="1:1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</row>
    <row r="66" spans="1:12">
      <c r="A66" s="74" t="s">
        <v>9</v>
      </c>
      <c r="B66" s="75">
        <v>126</v>
      </c>
      <c r="C66" s="75">
        <v>7</v>
      </c>
      <c r="D66" s="75">
        <v>0</v>
      </c>
      <c r="E66" s="75">
        <v>0</v>
      </c>
      <c r="F66" s="75">
        <v>48</v>
      </c>
      <c r="G66" s="75">
        <v>40</v>
      </c>
      <c r="H66" s="75">
        <v>2</v>
      </c>
      <c r="I66" s="75">
        <v>7</v>
      </c>
      <c r="J66" s="75">
        <v>0</v>
      </c>
      <c r="K66" s="75">
        <v>0</v>
      </c>
      <c r="L66" s="75">
        <v>22</v>
      </c>
    </row>
    <row r="67" spans="1:12">
      <c r="A67" s="83" t="s">
        <v>190</v>
      </c>
      <c r="B67" s="84">
        <v>172</v>
      </c>
      <c r="C67" s="84">
        <v>18</v>
      </c>
      <c r="D67" s="84">
        <v>0</v>
      </c>
      <c r="E67" s="84">
        <v>0</v>
      </c>
      <c r="F67" s="84">
        <v>105</v>
      </c>
      <c r="G67" s="84">
        <v>15</v>
      </c>
      <c r="H67" s="84">
        <v>2</v>
      </c>
      <c r="I67" s="84">
        <v>7</v>
      </c>
      <c r="J67" s="84">
        <v>0</v>
      </c>
      <c r="K67" s="84">
        <v>0</v>
      </c>
      <c r="L67" s="84">
        <v>25</v>
      </c>
    </row>
    <row r="68" spans="1:12">
      <c r="A68" s="85" t="s">
        <v>191</v>
      </c>
      <c r="B68" s="86">
        <v>130</v>
      </c>
      <c r="C68" s="86">
        <v>4</v>
      </c>
      <c r="D68" s="86">
        <v>0</v>
      </c>
      <c r="E68" s="86">
        <v>0</v>
      </c>
      <c r="F68" s="86">
        <v>45</v>
      </c>
      <c r="G68" s="86">
        <v>14</v>
      </c>
      <c r="H68" s="86">
        <v>2</v>
      </c>
      <c r="I68" s="86">
        <v>7</v>
      </c>
      <c r="J68" s="86">
        <v>0</v>
      </c>
      <c r="K68" s="86">
        <v>0</v>
      </c>
      <c r="L68" s="84">
        <v>58</v>
      </c>
    </row>
    <row r="69" spans="1:1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/>
    </row>
    <row r="70" spans="1:1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B3E4-3A23-468B-A4F9-F9542E19E07B}">
  <sheetPr>
    <tabColor theme="8" tint="0.79998168889431442"/>
  </sheetPr>
  <dimension ref="A1:L72"/>
  <sheetViews>
    <sheetView workbookViewId="0">
      <pane xSplit="1" ySplit="5" topLeftCell="B10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ColWidth="7.75" defaultRowHeight="12.5"/>
  <cols>
    <col min="1" max="1" width="12.83203125" style="41" customWidth="1"/>
    <col min="2" max="12" width="9.33203125" style="41" customWidth="1"/>
    <col min="13" max="256" width="7.75" style="41"/>
    <col min="257" max="257" width="12.83203125" style="41" customWidth="1"/>
    <col min="258" max="268" width="9.33203125" style="41" customWidth="1"/>
    <col min="269" max="512" width="7.75" style="41"/>
    <col min="513" max="513" width="12.83203125" style="41" customWidth="1"/>
    <col min="514" max="524" width="9.33203125" style="41" customWidth="1"/>
    <col min="525" max="768" width="7.75" style="41"/>
    <col min="769" max="769" width="12.83203125" style="41" customWidth="1"/>
    <col min="770" max="780" width="9.33203125" style="41" customWidth="1"/>
    <col min="781" max="1024" width="7.75" style="41"/>
    <col min="1025" max="1025" width="12.83203125" style="41" customWidth="1"/>
    <col min="1026" max="1036" width="9.33203125" style="41" customWidth="1"/>
    <col min="1037" max="1280" width="7.75" style="41"/>
    <col min="1281" max="1281" width="12.83203125" style="41" customWidth="1"/>
    <col min="1282" max="1292" width="9.33203125" style="41" customWidth="1"/>
    <col min="1293" max="1536" width="7.75" style="41"/>
    <col min="1537" max="1537" width="12.83203125" style="41" customWidth="1"/>
    <col min="1538" max="1548" width="9.33203125" style="41" customWidth="1"/>
    <col min="1549" max="1792" width="7.75" style="41"/>
    <col min="1793" max="1793" width="12.83203125" style="41" customWidth="1"/>
    <col min="1794" max="1804" width="9.33203125" style="41" customWidth="1"/>
    <col min="1805" max="2048" width="7.75" style="41"/>
    <col min="2049" max="2049" width="12.83203125" style="41" customWidth="1"/>
    <col min="2050" max="2060" width="9.33203125" style="41" customWidth="1"/>
    <col min="2061" max="2304" width="7.75" style="41"/>
    <col min="2305" max="2305" width="12.83203125" style="41" customWidth="1"/>
    <col min="2306" max="2316" width="9.33203125" style="41" customWidth="1"/>
    <col min="2317" max="2560" width="7.75" style="41"/>
    <col min="2561" max="2561" width="12.83203125" style="41" customWidth="1"/>
    <col min="2562" max="2572" width="9.33203125" style="41" customWidth="1"/>
    <col min="2573" max="2816" width="7.75" style="41"/>
    <col min="2817" max="2817" width="12.83203125" style="41" customWidth="1"/>
    <col min="2818" max="2828" width="9.33203125" style="41" customWidth="1"/>
    <col min="2829" max="3072" width="7.75" style="41"/>
    <col min="3073" max="3073" width="12.83203125" style="41" customWidth="1"/>
    <col min="3074" max="3084" width="9.33203125" style="41" customWidth="1"/>
    <col min="3085" max="3328" width="7.75" style="41"/>
    <col min="3329" max="3329" width="12.83203125" style="41" customWidth="1"/>
    <col min="3330" max="3340" width="9.33203125" style="41" customWidth="1"/>
    <col min="3341" max="3584" width="7.75" style="41"/>
    <col min="3585" max="3585" width="12.83203125" style="41" customWidth="1"/>
    <col min="3586" max="3596" width="9.33203125" style="41" customWidth="1"/>
    <col min="3597" max="3840" width="7.75" style="41"/>
    <col min="3841" max="3841" width="12.83203125" style="41" customWidth="1"/>
    <col min="3842" max="3852" width="9.33203125" style="41" customWidth="1"/>
    <col min="3853" max="4096" width="7.75" style="41"/>
    <col min="4097" max="4097" width="12.83203125" style="41" customWidth="1"/>
    <col min="4098" max="4108" width="9.33203125" style="41" customWidth="1"/>
    <col min="4109" max="4352" width="7.75" style="41"/>
    <col min="4353" max="4353" width="12.83203125" style="41" customWidth="1"/>
    <col min="4354" max="4364" width="9.33203125" style="41" customWidth="1"/>
    <col min="4365" max="4608" width="7.75" style="41"/>
    <col min="4609" max="4609" width="12.83203125" style="41" customWidth="1"/>
    <col min="4610" max="4620" width="9.33203125" style="41" customWidth="1"/>
    <col min="4621" max="4864" width="7.75" style="41"/>
    <col min="4865" max="4865" width="12.83203125" style="41" customWidth="1"/>
    <col min="4866" max="4876" width="9.33203125" style="41" customWidth="1"/>
    <col min="4877" max="5120" width="7.75" style="41"/>
    <col min="5121" max="5121" width="12.83203125" style="41" customWidth="1"/>
    <col min="5122" max="5132" width="9.33203125" style="41" customWidth="1"/>
    <col min="5133" max="5376" width="7.75" style="41"/>
    <col min="5377" max="5377" width="12.83203125" style="41" customWidth="1"/>
    <col min="5378" max="5388" width="9.33203125" style="41" customWidth="1"/>
    <col min="5389" max="5632" width="7.75" style="41"/>
    <col min="5633" max="5633" width="12.83203125" style="41" customWidth="1"/>
    <col min="5634" max="5644" width="9.33203125" style="41" customWidth="1"/>
    <col min="5645" max="5888" width="7.75" style="41"/>
    <col min="5889" max="5889" width="12.83203125" style="41" customWidth="1"/>
    <col min="5890" max="5900" width="9.33203125" style="41" customWidth="1"/>
    <col min="5901" max="6144" width="7.75" style="41"/>
    <col min="6145" max="6145" width="12.83203125" style="41" customWidth="1"/>
    <col min="6146" max="6156" width="9.33203125" style="41" customWidth="1"/>
    <col min="6157" max="6400" width="7.75" style="41"/>
    <col min="6401" max="6401" width="12.83203125" style="41" customWidth="1"/>
    <col min="6402" max="6412" width="9.33203125" style="41" customWidth="1"/>
    <col min="6413" max="6656" width="7.75" style="41"/>
    <col min="6657" max="6657" width="12.83203125" style="41" customWidth="1"/>
    <col min="6658" max="6668" width="9.33203125" style="41" customWidth="1"/>
    <col min="6669" max="6912" width="7.75" style="41"/>
    <col min="6913" max="6913" width="12.83203125" style="41" customWidth="1"/>
    <col min="6914" max="6924" width="9.33203125" style="41" customWidth="1"/>
    <col min="6925" max="7168" width="7.75" style="41"/>
    <col min="7169" max="7169" width="12.83203125" style="41" customWidth="1"/>
    <col min="7170" max="7180" width="9.33203125" style="41" customWidth="1"/>
    <col min="7181" max="7424" width="7.75" style="41"/>
    <col min="7425" max="7425" width="12.83203125" style="41" customWidth="1"/>
    <col min="7426" max="7436" width="9.33203125" style="41" customWidth="1"/>
    <col min="7437" max="7680" width="7.75" style="41"/>
    <col min="7681" max="7681" width="12.83203125" style="41" customWidth="1"/>
    <col min="7682" max="7692" width="9.33203125" style="41" customWidth="1"/>
    <col min="7693" max="7936" width="7.75" style="41"/>
    <col min="7937" max="7937" width="12.83203125" style="41" customWidth="1"/>
    <col min="7938" max="7948" width="9.33203125" style="41" customWidth="1"/>
    <col min="7949" max="8192" width="7.75" style="41"/>
    <col min="8193" max="8193" width="12.83203125" style="41" customWidth="1"/>
    <col min="8194" max="8204" width="9.33203125" style="41" customWidth="1"/>
    <col min="8205" max="8448" width="7.75" style="41"/>
    <col min="8449" max="8449" width="12.83203125" style="41" customWidth="1"/>
    <col min="8450" max="8460" width="9.33203125" style="41" customWidth="1"/>
    <col min="8461" max="8704" width="7.75" style="41"/>
    <col min="8705" max="8705" width="12.83203125" style="41" customWidth="1"/>
    <col min="8706" max="8716" width="9.33203125" style="41" customWidth="1"/>
    <col min="8717" max="8960" width="7.75" style="41"/>
    <col min="8961" max="8961" width="12.83203125" style="41" customWidth="1"/>
    <col min="8962" max="8972" width="9.33203125" style="41" customWidth="1"/>
    <col min="8973" max="9216" width="7.75" style="41"/>
    <col min="9217" max="9217" width="12.83203125" style="41" customWidth="1"/>
    <col min="9218" max="9228" width="9.33203125" style="41" customWidth="1"/>
    <col min="9229" max="9472" width="7.75" style="41"/>
    <col min="9473" max="9473" width="12.83203125" style="41" customWidth="1"/>
    <col min="9474" max="9484" width="9.33203125" style="41" customWidth="1"/>
    <col min="9485" max="9728" width="7.75" style="41"/>
    <col min="9729" max="9729" width="12.83203125" style="41" customWidth="1"/>
    <col min="9730" max="9740" width="9.33203125" style="41" customWidth="1"/>
    <col min="9741" max="9984" width="7.75" style="41"/>
    <col min="9985" max="9985" width="12.83203125" style="41" customWidth="1"/>
    <col min="9986" max="9996" width="9.33203125" style="41" customWidth="1"/>
    <col min="9997" max="10240" width="7.75" style="41"/>
    <col min="10241" max="10241" width="12.83203125" style="41" customWidth="1"/>
    <col min="10242" max="10252" width="9.33203125" style="41" customWidth="1"/>
    <col min="10253" max="10496" width="7.75" style="41"/>
    <col min="10497" max="10497" width="12.83203125" style="41" customWidth="1"/>
    <col min="10498" max="10508" width="9.33203125" style="41" customWidth="1"/>
    <col min="10509" max="10752" width="7.75" style="41"/>
    <col min="10753" max="10753" width="12.83203125" style="41" customWidth="1"/>
    <col min="10754" max="10764" width="9.33203125" style="41" customWidth="1"/>
    <col min="10765" max="11008" width="7.75" style="41"/>
    <col min="11009" max="11009" width="12.83203125" style="41" customWidth="1"/>
    <col min="11010" max="11020" width="9.33203125" style="41" customWidth="1"/>
    <col min="11021" max="11264" width="7.75" style="41"/>
    <col min="11265" max="11265" width="12.83203125" style="41" customWidth="1"/>
    <col min="11266" max="11276" width="9.33203125" style="41" customWidth="1"/>
    <col min="11277" max="11520" width="7.75" style="41"/>
    <col min="11521" max="11521" width="12.83203125" style="41" customWidth="1"/>
    <col min="11522" max="11532" width="9.33203125" style="41" customWidth="1"/>
    <col min="11533" max="11776" width="7.75" style="41"/>
    <col min="11777" max="11777" width="12.83203125" style="41" customWidth="1"/>
    <col min="11778" max="11788" width="9.33203125" style="41" customWidth="1"/>
    <col min="11789" max="12032" width="7.75" style="41"/>
    <col min="12033" max="12033" width="12.83203125" style="41" customWidth="1"/>
    <col min="12034" max="12044" width="9.33203125" style="41" customWidth="1"/>
    <col min="12045" max="12288" width="7.75" style="41"/>
    <col min="12289" max="12289" width="12.83203125" style="41" customWidth="1"/>
    <col min="12290" max="12300" width="9.33203125" style="41" customWidth="1"/>
    <col min="12301" max="12544" width="7.75" style="41"/>
    <col min="12545" max="12545" width="12.83203125" style="41" customWidth="1"/>
    <col min="12546" max="12556" width="9.33203125" style="41" customWidth="1"/>
    <col min="12557" max="12800" width="7.75" style="41"/>
    <col min="12801" max="12801" width="12.83203125" style="41" customWidth="1"/>
    <col min="12802" max="12812" width="9.33203125" style="41" customWidth="1"/>
    <col min="12813" max="13056" width="7.75" style="41"/>
    <col min="13057" max="13057" width="12.83203125" style="41" customWidth="1"/>
    <col min="13058" max="13068" width="9.33203125" style="41" customWidth="1"/>
    <col min="13069" max="13312" width="7.75" style="41"/>
    <col min="13313" max="13313" width="12.83203125" style="41" customWidth="1"/>
    <col min="13314" max="13324" width="9.33203125" style="41" customWidth="1"/>
    <col min="13325" max="13568" width="7.75" style="41"/>
    <col min="13569" max="13569" width="12.83203125" style="41" customWidth="1"/>
    <col min="13570" max="13580" width="9.33203125" style="41" customWidth="1"/>
    <col min="13581" max="13824" width="7.75" style="41"/>
    <col min="13825" max="13825" width="12.83203125" style="41" customWidth="1"/>
    <col min="13826" max="13836" width="9.33203125" style="41" customWidth="1"/>
    <col min="13837" max="14080" width="7.75" style="41"/>
    <col min="14081" max="14081" width="12.83203125" style="41" customWidth="1"/>
    <col min="14082" max="14092" width="9.33203125" style="41" customWidth="1"/>
    <col min="14093" max="14336" width="7.75" style="41"/>
    <col min="14337" max="14337" width="12.83203125" style="41" customWidth="1"/>
    <col min="14338" max="14348" width="9.33203125" style="41" customWidth="1"/>
    <col min="14349" max="14592" width="7.75" style="41"/>
    <col min="14593" max="14593" width="12.83203125" style="41" customWidth="1"/>
    <col min="14594" max="14604" width="9.33203125" style="41" customWidth="1"/>
    <col min="14605" max="14848" width="7.75" style="41"/>
    <col min="14849" max="14849" width="12.83203125" style="41" customWidth="1"/>
    <col min="14850" max="14860" width="9.33203125" style="41" customWidth="1"/>
    <col min="14861" max="15104" width="7.75" style="41"/>
    <col min="15105" max="15105" width="12.83203125" style="41" customWidth="1"/>
    <col min="15106" max="15116" width="9.33203125" style="41" customWidth="1"/>
    <col min="15117" max="15360" width="7.75" style="41"/>
    <col min="15361" max="15361" width="12.83203125" style="41" customWidth="1"/>
    <col min="15362" max="15372" width="9.33203125" style="41" customWidth="1"/>
    <col min="15373" max="15616" width="7.75" style="41"/>
    <col min="15617" max="15617" width="12.83203125" style="41" customWidth="1"/>
    <col min="15618" max="15628" width="9.33203125" style="41" customWidth="1"/>
    <col min="15629" max="15872" width="7.75" style="41"/>
    <col min="15873" max="15873" width="12.83203125" style="41" customWidth="1"/>
    <col min="15874" max="15884" width="9.33203125" style="41" customWidth="1"/>
    <col min="15885" max="16128" width="7.75" style="41"/>
    <col min="16129" max="16129" width="12.83203125" style="41" customWidth="1"/>
    <col min="16130" max="16140" width="9.33203125" style="41" customWidth="1"/>
    <col min="16141" max="16384" width="7.75" style="41"/>
  </cols>
  <sheetData>
    <row r="1" spans="1:12">
      <c r="A1" s="41" t="s">
        <v>798</v>
      </c>
    </row>
    <row r="2" spans="1:12" ht="13" thickBo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>
      <c r="A3" s="332" t="s">
        <v>155</v>
      </c>
      <c r="B3" s="333" t="s">
        <v>44</v>
      </c>
      <c r="C3" s="334" t="s">
        <v>0</v>
      </c>
      <c r="D3" s="334" t="s">
        <v>156</v>
      </c>
      <c r="E3" s="334" t="s">
        <v>157</v>
      </c>
      <c r="F3" s="334" t="s">
        <v>158</v>
      </c>
      <c r="G3" s="334" t="s">
        <v>1</v>
      </c>
      <c r="H3" s="334" t="s">
        <v>159</v>
      </c>
      <c r="I3" s="334" t="s">
        <v>160</v>
      </c>
      <c r="J3" s="334" t="s">
        <v>161</v>
      </c>
      <c r="K3" s="334" t="s">
        <v>162</v>
      </c>
      <c r="L3" s="335" t="s">
        <v>163</v>
      </c>
    </row>
    <row r="4" spans="1:12" hidden="1">
      <c r="A4" s="42" t="s">
        <v>388</v>
      </c>
      <c r="B4" s="46">
        <v>97579</v>
      </c>
      <c r="C4" s="46">
        <v>12711</v>
      </c>
      <c r="D4" s="46">
        <v>345</v>
      </c>
      <c r="E4" s="46">
        <v>1048</v>
      </c>
      <c r="F4" s="46">
        <v>70791</v>
      </c>
      <c r="G4" s="46">
        <v>1265</v>
      </c>
      <c r="H4" s="46">
        <v>785</v>
      </c>
      <c r="I4" s="46">
        <v>2387</v>
      </c>
      <c r="J4" s="46">
        <v>1359</v>
      </c>
      <c r="K4" s="41">
        <v>138</v>
      </c>
      <c r="L4" s="44">
        <v>6750</v>
      </c>
    </row>
    <row r="5" spans="1:12" hidden="1">
      <c r="A5" s="42" t="s">
        <v>389</v>
      </c>
      <c r="B5" s="46">
        <v>99176</v>
      </c>
      <c r="C5" s="46">
        <v>13378</v>
      </c>
      <c r="D5" s="46">
        <v>373</v>
      </c>
      <c r="E5" s="46">
        <v>1096</v>
      </c>
      <c r="F5" s="46">
        <v>70495</v>
      </c>
      <c r="G5" s="46">
        <v>1367</v>
      </c>
      <c r="H5" s="46">
        <v>783</v>
      </c>
      <c r="I5" s="46">
        <v>2357</v>
      </c>
      <c r="J5" s="46">
        <v>1569</v>
      </c>
      <c r="K5" s="41">
        <v>127</v>
      </c>
      <c r="L5" s="44">
        <v>7631</v>
      </c>
    </row>
    <row r="6" spans="1:12" hidden="1">
      <c r="A6" s="42" t="s">
        <v>390</v>
      </c>
      <c r="B6" s="46">
        <v>97542</v>
      </c>
      <c r="C6" s="46">
        <v>12958</v>
      </c>
      <c r="D6" s="46">
        <v>323</v>
      </c>
      <c r="E6" s="46">
        <v>1056</v>
      </c>
      <c r="F6" s="46">
        <v>68632</v>
      </c>
      <c r="G6" s="46">
        <v>1592</v>
      </c>
      <c r="H6" s="46">
        <v>668</v>
      </c>
      <c r="I6" s="46">
        <v>2095</v>
      </c>
      <c r="J6" s="46">
        <v>1793</v>
      </c>
      <c r="K6" s="41">
        <v>117</v>
      </c>
      <c r="L6" s="44">
        <v>8308</v>
      </c>
    </row>
    <row r="7" spans="1:12" hidden="1">
      <c r="A7" s="42" t="s">
        <v>393</v>
      </c>
      <c r="B7" s="46">
        <v>98168</v>
      </c>
      <c r="C7" s="46">
        <v>13014</v>
      </c>
      <c r="D7" s="46">
        <v>314</v>
      </c>
      <c r="E7" s="46">
        <v>1054</v>
      </c>
      <c r="F7" s="46">
        <v>67933</v>
      </c>
      <c r="G7" s="46">
        <v>1760</v>
      </c>
      <c r="H7" s="46">
        <v>665</v>
      </c>
      <c r="I7" s="46">
        <v>2225</v>
      </c>
      <c r="J7" s="46">
        <v>1909</v>
      </c>
      <c r="K7" s="41">
        <v>120</v>
      </c>
      <c r="L7" s="44">
        <v>9174</v>
      </c>
    </row>
    <row r="8" spans="1:12" hidden="1">
      <c r="A8" s="42" t="s">
        <v>392</v>
      </c>
      <c r="B8" s="46">
        <v>99530</v>
      </c>
      <c r="C8" s="46">
        <v>13544</v>
      </c>
      <c r="D8" s="46">
        <v>310</v>
      </c>
      <c r="E8" s="46">
        <v>1088</v>
      </c>
      <c r="F8" s="46">
        <v>67150</v>
      </c>
      <c r="G8" s="46">
        <v>1938</v>
      </c>
      <c r="H8" s="46">
        <v>684</v>
      </c>
      <c r="I8" s="46">
        <v>2320</v>
      </c>
      <c r="J8" s="46">
        <v>2322</v>
      </c>
      <c r="K8" s="41">
        <v>122</v>
      </c>
      <c r="L8" s="44">
        <v>10052</v>
      </c>
    </row>
    <row r="9" spans="1:12" hidden="1">
      <c r="A9" s="42" t="s">
        <v>387</v>
      </c>
      <c r="B9" s="46">
        <v>99839</v>
      </c>
      <c r="C9" s="46">
        <v>14264</v>
      </c>
      <c r="D9" s="46">
        <v>308</v>
      </c>
      <c r="E9" s="46">
        <v>1151</v>
      </c>
      <c r="F9" s="46">
        <v>66641</v>
      </c>
      <c r="G9" s="46">
        <v>2035</v>
      </c>
      <c r="H9" s="46">
        <v>675</v>
      </c>
      <c r="I9" s="46">
        <v>2345</v>
      </c>
      <c r="J9" s="46">
        <v>2188</v>
      </c>
      <c r="K9" s="41">
        <v>125</v>
      </c>
      <c r="L9" s="44">
        <v>10107</v>
      </c>
    </row>
    <row r="10" spans="1:12">
      <c r="A10" s="42" t="s">
        <v>394</v>
      </c>
      <c r="B10" s="77">
        <v>99654</v>
      </c>
      <c r="C10" s="77">
        <v>14898</v>
      </c>
      <c r="D10" s="77">
        <v>281</v>
      </c>
      <c r="E10" s="77">
        <v>1204</v>
      </c>
      <c r="F10" s="77">
        <v>65824</v>
      </c>
      <c r="G10" s="77">
        <v>2262</v>
      </c>
      <c r="H10" s="77">
        <v>687</v>
      </c>
      <c r="I10" s="77">
        <v>2405</v>
      </c>
      <c r="J10" s="77">
        <v>2344</v>
      </c>
      <c r="K10" s="77">
        <v>119</v>
      </c>
      <c r="L10" s="77">
        <v>9630</v>
      </c>
    </row>
    <row r="11" spans="1:12">
      <c r="A11" s="42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</row>
    <row r="12" spans="1:12">
      <c r="A12" s="42" t="s">
        <v>4</v>
      </c>
      <c r="B12" s="77">
        <v>42700</v>
      </c>
      <c r="C12" s="77">
        <v>9518</v>
      </c>
      <c r="D12" s="77">
        <v>170</v>
      </c>
      <c r="E12" s="77">
        <v>1063</v>
      </c>
      <c r="F12" s="77">
        <v>25702</v>
      </c>
      <c r="G12" s="77">
        <v>517</v>
      </c>
      <c r="H12" s="77">
        <v>384</v>
      </c>
      <c r="I12" s="77">
        <v>1374</v>
      </c>
      <c r="J12" s="77">
        <v>928</v>
      </c>
      <c r="K12" s="77">
        <v>71</v>
      </c>
      <c r="L12" s="77">
        <v>2973</v>
      </c>
    </row>
    <row r="13" spans="1:12">
      <c r="A13" s="42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>
      <c r="A14" s="42" t="s">
        <v>395</v>
      </c>
      <c r="B14" s="77">
        <v>21556</v>
      </c>
      <c r="C14" s="77">
        <v>1958</v>
      </c>
      <c r="D14" s="77">
        <v>78</v>
      </c>
      <c r="E14" s="77">
        <v>64</v>
      </c>
      <c r="F14" s="77">
        <v>16516</v>
      </c>
      <c r="G14" s="77">
        <v>391</v>
      </c>
      <c r="H14" s="77">
        <v>143</v>
      </c>
      <c r="I14" s="77">
        <v>547</v>
      </c>
      <c r="J14" s="77">
        <v>196</v>
      </c>
      <c r="K14" s="77">
        <v>25</v>
      </c>
      <c r="L14" s="77">
        <v>1638</v>
      </c>
    </row>
    <row r="15" spans="1:12">
      <c r="A15" s="42" t="s">
        <v>6</v>
      </c>
      <c r="B15" s="77">
        <v>13107</v>
      </c>
      <c r="C15" s="77">
        <v>953</v>
      </c>
      <c r="D15" s="77">
        <v>1</v>
      </c>
      <c r="E15" s="77">
        <v>15</v>
      </c>
      <c r="F15" s="77">
        <v>10966</v>
      </c>
      <c r="G15" s="77">
        <v>164</v>
      </c>
      <c r="H15" s="77">
        <v>31</v>
      </c>
      <c r="I15" s="77">
        <v>76</v>
      </c>
      <c r="J15" s="77">
        <v>163</v>
      </c>
      <c r="K15" s="77">
        <v>16</v>
      </c>
      <c r="L15" s="77">
        <v>722</v>
      </c>
    </row>
    <row r="16" spans="1:12">
      <c r="A16" s="42" t="s">
        <v>8</v>
      </c>
      <c r="B16" s="77">
        <v>6727</v>
      </c>
      <c r="C16" s="77">
        <v>745</v>
      </c>
      <c r="D16" s="77">
        <v>45</v>
      </c>
      <c r="E16" s="77">
        <v>8</v>
      </c>
      <c r="F16" s="77">
        <v>4837</v>
      </c>
      <c r="G16" s="77">
        <v>79</v>
      </c>
      <c r="H16" s="77">
        <v>76</v>
      </c>
      <c r="I16" s="77">
        <v>296</v>
      </c>
      <c r="J16" s="77">
        <v>7</v>
      </c>
      <c r="K16" s="77">
        <v>5</v>
      </c>
      <c r="L16" s="77">
        <v>629</v>
      </c>
    </row>
    <row r="17" spans="1:12">
      <c r="A17" s="42" t="s">
        <v>10</v>
      </c>
      <c r="B17" s="77">
        <v>1722</v>
      </c>
      <c r="C17" s="77">
        <v>260</v>
      </c>
      <c r="D17" s="77">
        <v>32</v>
      </c>
      <c r="E17" s="77">
        <v>41</v>
      </c>
      <c r="F17" s="77">
        <v>713</v>
      </c>
      <c r="G17" s="77">
        <v>148</v>
      </c>
      <c r="H17" s="77">
        <v>36</v>
      </c>
      <c r="I17" s="77">
        <v>175</v>
      </c>
      <c r="J17" s="77">
        <v>26</v>
      </c>
      <c r="K17" s="77">
        <v>4</v>
      </c>
      <c r="L17" s="77">
        <v>287</v>
      </c>
    </row>
    <row r="18" spans="1:12">
      <c r="A18" s="42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2">
      <c r="A19" s="42" t="s">
        <v>396</v>
      </c>
      <c r="B19" s="77">
        <v>9930</v>
      </c>
      <c r="C19" s="77">
        <v>863</v>
      </c>
      <c r="D19" s="77">
        <v>17</v>
      </c>
      <c r="E19" s="77">
        <v>11</v>
      </c>
      <c r="F19" s="77">
        <v>7789</v>
      </c>
      <c r="G19" s="77">
        <v>120</v>
      </c>
      <c r="H19" s="77">
        <v>61</v>
      </c>
      <c r="I19" s="77">
        <v>156</v>
      </c>
      <c r="J19" s="77">
        <v>50</v>
      </c>
      <c r="K19" s="77">
        <v>5</v>
      </c>
      <c r="L19" s="77">
        <v>858</v>
      </c>
    </row>
    <row r="20" spans="1:12">
      <c r="A20" s="42" t="s">
        <v>11</v>
      </c>
      <c r="B20" s="77">
        <v>3643</v>
      </c>
      <c r="C20" s="77">
        <v>401</v>
      </c>
      <c r="D20" s="77">
        <v>3</v>
      </c>
      <c r="E20" s="77">
        <v>0</v>
      </c>
      <c r="F20" s="77">
        <v>2896</v>
      </c>
      <c r="G20" s="77">
        <v>51</v>
      </c>
      <c r="H20" s="77">
        <v>2</v>
      </c>
      <c r="I20" s="77">
        <v>20</v>
      </c>
      <c r="J20" s="77">
        <v>39</v>
      </c>
      <c r="K20" s="77">
        <v>0</v>
      </c>
      <c r="L20" s="77">
        <v>231</v>
      </c>
    </row>
    <row r="21" spans="1:12">
      <c r="A21" s="42" t="s">
        <v>17</v>
      </c>
      <c r="B21" s="77">
        <v>3497</v>
      </c>
      <c r="C21" s="77">
        <v>305</v>
      </c>
      <c r="D21" s="77">
        <v>5</v>
      </c>
      <c r="E21" s="77">
        <v>9</v>
      </c>
      <c r="F21" s="77">
        <v>2741</v>
      </c>
      <c r="G21" s="77">
        <v>37</v>
      </c>
      <c r="H21" s="77">
        <v>34</v>
      </c>
      <c r="I21" s="77">
        <v>69</v>
      </c>
      <c r="J21" s="77">
        <v>0</v>
      </c>
      <c r="K21" s="77">
        <v>4</v>
      </c>
      <c r="L21" s="77">
        <v>293</v>
      </c>
    </row>
    <row r="22" spans="1:12">
      <c r="A22" s="42" t="s">
        <v>20</v>
      </c>
      <c r="B22" s="77">
        <v>1699</v>
      </c>
      <c r="C22" s="77">
        <v>79</v>
      </c>
      <c r="D22" s="77">
        <v>3</v>
      </c>
      <c r="E22" s="77">
        <v>1</v>
      </c>
      <c r="F22" s="77">
        <v>1320</v>
      </c>
      <c r="G22" s="77">
        <v>16</v>
      </c>
      <c r="H22" s="77">
        <v>17</v>
      </c>
      <c r="I22" s="77">
        <v>31</v>
      </c>
      <c r="J22" s="77">
        <v>11</v>
      </c>
      <c r="K22" s="77">
        <v>0</v>
      </c>
      <c r="L22" s="77">
        <v>221</v>
      </c>
    </row>
    <row r="23" spans="1:12">
      <c r="A23" s="42" t="s">
        <v>22</v>
      </c>
      <c r="B23" s="77">
        <v>978</v>
      </c>
      <c r="C23" s="77">
        <v>73</v>
      </c>
      <c r="D23" s="77">
        <v>5</v>
      </c>
      <c r="E23" s="77">
        <v>1</v>
      </c>
      <c r="F23" s="77">
        <v>742</v>
      </c>
      <c r="G23" s="77">
        <v>11</v>
      </c>
      <c r="H23" s="77">
        <v>7</v>
      </c>
      <c r="I23" s="77">
        <v>28</v>
      </c>
      <c r="J23" s="77">
        <v>0</v>
      </c>
      <c r="K23" s="77">
        <v>1</v>
      </c>
      <c r="L23" s="77">
        <v>110</v>
      </c>
    </row>
    <row r="24" spans="1:12">
      <c r="A24" s="79" t="s">
        <v>170</v>
      </c>
      <c r="B24" s="80">
        <v>113</v>
      </c>
      <c r="C24" s="80">
        <v>5</v>
      </c>
      <c r="D24" s="80">
        <v>1</v>
      </c>
      <c r="E24" s="80">
        <v>0</v>
      </c>
      <c r="F24" s="80">
        <v>90</v>
      </c>
      <c r="G24" s="80">
        <v>5</v>
      </c>
      <c r="H24" s="80">
        <v>1</v>
      </c>
      <c r="I24" s="80">
        <v>8</v>
      </c>
      <c r="J24" s="80">
        <v>0</v>
      </c>
      <c r="K24" s="80">
        <v>0</v>
      </c>
      <c r="L24" s="80">
        <v>3</v>
      </c>
    </row>
    <row r="25" spans="1:12">
      <c r="A25" s="42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>
      <c r="A26" s="42" t="s">
        <v>130</v>
      </c>
      <c r="B26" s="77">
        <v>7478</v>
      </c>
      <c r="C26" s="77">
        <v>888</v>
      </c>
      <c r="D26" s="77">
        <v>4</v>
      </c>
      <c r="E26" s="77">
        <v>53</v>
      </c>
      <c r="F26" s="77">
        <v>4682</v>
      </c>
      <c r="G26" s="77">
        <v>335</v>
      </c>
      <c r="H26" s="77">
        <v>32</v>
      </c>
      <c r="I26" s="77">
        <v>88</v>
      </c>
      <c r="J26" s="77">
        <v>125</v>
      </c>
      <c r="K26" s="77">
        <v>10</v>
      </c>
      <c r="L26" s="77">
        <v>1261</v>
      </c>
    </row>
    <row r="27" spans="1:12">
      <c r="A27" s="42" t="s">
        <v>7</v>
      </c>
      <c r="B27" s="77">
        <v>3378</v>
      </c>
      <c r="C27" s="77">
        <v>594</v>
      </c>
      <c r="D27" s="77">
        <v>2</v>
      </c>
      <c r="E27" s="77">
        <v>20</v>
      </c>
      <c r="F27" s="77">
        <v>1865</v>
      </c>
      <c r="G27" s="77">
        <v>93</v>
      </c>
      <c r="H27" s="77">
        <v>18</v>
      </c>
      <c r="I27" s="77">
        <v>47</v>
      </c>
      <c r="J27" s="77">
        <v>19</v>
      </c>
      <c r="K27" s="77">
        <v>6</v>
      </c>
      <c r="L27" s="77">
        <v>714</v>
      </c>
    </row>
    <row r="28" spans="1:12">
      <c r="A28" s="42" t="s">
        <v>14</v>
      </c>
      <c r="B28" s="77">
        <v>2327</v>
      </c>
      <c r="C28" s="77">
        <v>212</v>
      </c>
      <c r="D28" s="77">
        <v>1</v>
      </c>
      <c r="E28" s="77">
        <v>30</v>
      </c>
      <c r="F28" s="77">
        <v>1503</v>
      </c>
      <c r="G28" s="77">
        <v>177</v>
      </c>
      <c r="H28" s="77">
        <v>9</v>
      </c>
      <c r="I28" s="77">
        <v>27</v>
      </c>
      <c r="J28" s="77">
        <v>76</v>
      </c>
      <c r="K28" s="77">
        <v>3</v>
      </c>
      <c r="L28" s="77">
        <v>289</v>
      </c>
    </row>
    <row r="29" spans="1:12">
      <c r="A29" s="42" t="s">
        <v>19</v>
      </c>
      <c r="B29" s="77">
        <v>1279</v>
      </c>
      <c r="C29" s="77">
        <v>43</v>
      </c>
      <c r="D29" s="77">
        <v>1</v>
      </c>
      <c r="E29" s="77">
        <v>0</v>
      </c>
      <c r="F29" s="77">
        <v>1055</v>
      </c>
      <c r="G29" s="77">
        <v>21</v>
      </c>
      <c r="H29" s="77">
        <v>4</v>
      </c>
      <c r="I29" s="77">
        <v>6</v>
      </c>
      <c r="J29" s="77">
        <v>18</v>
      </c>
      <c r="K29" s="77">
        <v>0</v>
      </c>
      <c r="L29" s="77">
        <v>131</v>
      </c>
    </row>
    <row r="30" spans="1:12">
      <c r="A30" s="79" t="s">
        <v>174</v>
      </c>
      <c r="B30" s="80">
        <v>494</v>
      </c>
      <c r="C30" s="80">
        <v>39</v>
      </c>
      <c r="D30" s="80">
        <v>0</v>
      </c>
      <c r="E30" s="80">
        <v>3</v>
      </c>
      <c r="F30" s="80">
        <v>259</v>
      </c>
      <c r="G30" s="80">
        <v>44</v>
      </c>
      <c r="H30" s="80">
        <v>1</v>
      </c>
      <c r="I30" s="80">
        <v>8</v>
      </c>
      <c r="J30" s="80">
        <v>12</v>
      </c>
      <c r="K30" s="80">
        <v>1</v>
      </c>
      <c r="L30" s="80">
        <v>127</v>
      </c>
    </row>
    <row r="31" spans="1:12">
      <c r="A31" s="42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12">
      <c r="A32" s="42" t="s">
        <v>397</v>
      </c>
      <c r="B32" s="77">
        <v>3025</v>
      </c>
      <c r="C32" s="77">
        <v>463</v>
      </c>
      <c r="D32" s="77">
        <v>1</v>
      </c>
      <c r="E32" s="77">
        <v>4</v>
      </c>
      <c r="F32" s="77">
        <v>1389</v>
      </c>
      <c r="G32" s="77">
        <v>111</v>
      </c>
      <c r="H32" s="77">
        <v>13</v>
      </c>
      <c r="I32" s="77">
        <v>53</v>
      </c>
      <c r="J32" s="77">
        <v>88</v>
      </c>
      <c r="K32" s="77">
        <v>2</v>
      </c>
      <c r="L32" s="77">
        <v>901</v>
      </c>
    </row>
    <row r="33" spans="1:12">
      <c r="A33" s="42" t="s">
        <v>16</v>
      </c>
      <c r="B33" s="77">
        <v>546</v>
      </c>
      <c r="C33" s="77">
        <v>44</v>
      </c>
      <c r="D33" s="77">
        <v>0</v>
      </c>
      <c r="E33" s="77">
        <v>1</v>
      </c>
      <c r="F33" s="77">
        <v>389</v>
      </c>
      <c r="G33" s="77">
        <v>15</v>
      </c>
      <c r="H33" s="77">
        <v>1</v>
      </c>
      <c r="I33" s="77">
        <v>13</v>
      </c>
      <c r="J33" s="77">
        <v>0</v>
      </c>
      <c r="K33" s="77">
        <v>0</v>
      </c>
      <c r="L33" s="77">
        <v>83</v>
      </c>
    </row>
    <row r="34" spans="1:12">
      <c r="A34" s="42" t="s">
        <v>18</v>
      </c>
      <c r="B34" s="77">
        <v>696</v>
      </c>
      <c r="C34" s="77">
        <v>57</v>
      </c>
      <c r="D34" s="77">
        <v>0</v>
      </c>
      <c r="E34" s="77">
        <v>1</v>
      </c>
      <c r="F34" s="77">
        <v>471</v>
      </c>
      <c r="G34" s="77">
        <v>41</v>
      </c>
      <c r="H34" s="77">
        <v>2</v>
      </c>
      <c r="I34" s="77">
        <v>13</v>
      </c>
      <c r="J34" s="77">
        <v>0</v>
      </c>
      <c r="K34" s="77">
        <v>0</v>
      </c>
      <c r="L34" s="77">
        <v>111</v>
      </c>
    </row>
    <row r="35" spans="1:12">
      <c r="A35" s="42" t="s">
        <v>21</v>
      </c>
      <c r="B35" s="77">
        <v>531</v>
      </c>
      <c r="C35" s="77">
        <v>58</v>
      </c>
      <c r="D35" s="77">
        <v>0</v>
      </c>
      <c r="E35" s="77">
        <v>0</v>
      </c>
      <c r="F35" s="77">
        <v>246</v>
      </c>
      <c r="G35" s="77">
        <v>11</v>
      </c>
      <c r="H35" s="77">
        <v>4</v>
      </c>
      <c r="I35" s="77">
        <v>6</v>
      </c>
      <c r="J35" s="77">
        <v>35</v>
      </c>
      <c r="K35" s="77">
        <v>1</v>
      </c>
      <c r="L35" s="77">
        <v>170</v>
      </c>
    </row>
    <row r="36" spans="1:12">
      <c r="A36" s="42" t="s">
        <v>23</v>
      </c>
      <c r="B36" s="77">
        <v>714</v>
      </c>
      <c r="C36" s="77">
        <v>243</v>
      </c>
      <c r="D36" s="77">
        <v>1</v>
      </c>
      <c r="E36" s="77">
        <v>0</v>
      </c>
      <c r="F36" s="77">
        <v>127</v>
      </c>
      <c r="G36" s="77">
        <v>17</v>
      </c>
      <c r="H36" s="77">
        <v>1</v>
      </c>
      <c r="I36" s="77">
        <v>5</v>
      </c>
      <c r="J36" s="77">
        <v>50</v>
      </c>
      <c r="K36" s="77">
        <v>0</v>
      </c>
      <c r="L36" s="77">
        <v>270</v>
      </c>
    </row>
    <row r="37" spans="1:12">
      <c r="A37" s="79" t="s">
        <v>171</v>
      </c>
      <c r="B37" s="80">
        <v>98</v>
      </c>
      <c r="C37" s="80">
        <v>2</v>
      </c>
      <c r="D37" s="80">
        <v>0</v>
      </c>
      <c r="E37" s="80">
        <v>0</v>
      </c>
      <c r="F37" s="80">
        <v>10</v>
      </c>
      <c r="G37" s="80">
        <v>1</v>
      </c>
      <c r="H37" s="80">
        <v>0</v>
      </c>
      <c r="I37" s="80">
        <v>2</v>
      </c>
      <c r="J37" s="80">
        <v>0</v>
      </c>
      <c r="K37" s="80">
        <v>0</v>
      </c>
      <c r="L37" s="80">
        <v>83</v>
      </c>
    </row>
    <row r="38" spans="1:12">
      <c r="A38" s="79" t="s">
        <v>172</v>
      </c>
      <c r="B38" s="80">
        <v>338</v>
      </c>
      <c r="C38" s="80">
        <v>46</v>
      </c>
      <c r="D38" s="80">
        <v>0</v>
      </c>
      <c r="E38" s="80">
        <v>2</v>
      </c>
      <c r="F38" s="80">
        <v>120</v>
      </c>
      <c r="G38" s="80">
        <v>7</v>
      </c>
      <c r="H38" s="80">
        <v>3</v>
      </c>
      <c r="I38" s="80">
        <v>11</v>
      </c>
      <c r="J38" s="80">
        <v>1</v>
      </c>
      <c r="K38" s="80">
        <v>1</v>
      </c>
      <c r="L38" s="80">
        <v>147</v>
      </c>
    </row>
    <row r="39" spans="1:12">
      <c r="A39" s="79" t="s">
        <v>173</v>
      </c>
      <c r="B39" s="80">
        <v>102</v>
      </c>
      <c r="C39" s="80">
        <v>13</v>
      </c>
      <c r="D39" s="80">
        <v>0</v>
      </c>
      <c r="E39" s="80">
        <v>0</v>
      </c>
      <c r="F39" s="80">
        <v>26</v>
      </c>
      <c r="G39" s="80">
        <v>19</v>
      </c>
      <c r="H39" s="80">
        <v>2</v>
      </c>
      <c r="I39" s="80">
        <v>3</v>
      </c>
      <c r="J39" s="80">
        <v>2</v>
      </c>
      <c r="K39" s="80">
        <v>0</v>
      </c>
      <c r="L39" s="80">
        <v>37</v>
      </c>
    </row>
    <row r="40" spans="1:12">
      <c r="A40" s="42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</row>
    <row r="41" spans="1:12">
      <c r="A41" s="42" t="s">
        <v>398</v>
      </c>
      <c r="B41" s="77">
        <v>10960</v>
      </c>
      <c r="C41" s="77">
        <v>740</v>
      </c>
      <c r="D41" s="77">
        <v>4</v>
      </c>
      <c r="E41" s="77">
        <v>1</v>
      </c>
      <c r="F41" s="77">
        <v>8003</v>
      </c>
      <c r="G41" s="77">
        <v>358</v>
      </c>
      <c r="H41" s="77">
        <v>24</v>
      </c>
      <c r="I41" s="77">
        <v>99</v>
      </c>
      <c r="J41" s="77">
        <v>914</v>
      </c>
      <c r="K41" s="77">
        <v>4</v>
      </c>
      <c r="L41" s="77">
        <v>813</v>
      </c>
    </row>
    <row r="42" spans="1:12">
      <c r="A42" s="42" t="s">
        <v>5</v>
      </c>
      <c r="B42" s="77">
        <v>10481</v>
      </c>
      <c r="C42" s="77">
        <v>629</v>
      </c>
      <c r="D42" s="77">
        <v>4</v>
      </c>
      <c r="E42" s="77">
        <v>1</v>
      </c>
      <c r="F42" s="77">
        <v>7806</v>
      </c>
      <c r="G42" s="77">
        <v>338</v>
      </c>
      <c r="H42" s="77">
        <v>23</v>
      </c>
      <c r="I42" s="77">
        <v>88</v>
      </c>
      <c r="J42" s="77">
        <v>893</v>
      </c>
      <c r="K42" s="77">
        <v>3</v>
      </c>
      <c r="L42" s="77">
        <v>696</v>
      </c>
    </row>
    <row r="43" spans="1:12">
      <c r="A43" s="79" t="s">
        <v>177</v>
      </c>
      <c r="B43" s="80">
        <v>107</v>
      </c>
      <c r="C43" s="80">
        <v>15</v>
      </c>
      <c r="D43" s="80">
        <v>0</v>
      </c>
      <c r="E43" s="80">
        <v>0</v>
      </c>
      <c r="F43" s="80">
        <v>47</v>
      </c>
      <c r="G43" s="80">
        <v>9</v>
      </c>
      <c r="H43" s="80">
        <v>1</v>
      </c>
      <c r="I43" s="80">
        <v>2</v>
      </c>
      <c r="J43" s="80">
        <v>0</v>
      </c>
      <c r="K43" s="80">
        <v>0</v>
      </c>
      <c r="L43" s="80">
        <v>33</v>
      </c>
    </row>
    <row r="44" spans="1:12">
      <c r="A44" s="79" t="s">
        <v>178</v>
      </c>
      <c r="B44" s="80">
        <v>372</v>
      </c>
      <c r="C44" s="80">
        <v>96</v>
      </c>
      <c r="D44" s="80">
        <v>0</v>
      </c>
      <c r="E44" s="80">
        <v>0</v>
      </c>
      <c r="F44" s="80">
        <v>150</v>
      </c>
      <c r="G44" s="80">
        <v>11</v>
      </c>
      <c r="H44" s="80">
        <v>0</v>
      </c>
      <c r="I44" s="80">
        <v>9</v>
      </c>
      <c r="J44" s="80">
        <v>21</v>
      </c>
      <c r="K44" s="80">
        <v>1</v>
      </c>
      <c r="L44" s="80">
        <v>84</v>
      </c>
    </row>
    <row r="45" spans="1:12">
      <c r="A45" s="42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</row>
    <row r="46" spans="1:12">
      <c r="A46" s="42" t="s">
        <v>175</v>
      </c>
      <c r="B46" s="77">
        <v>1687</v>
      </c>
      <c r="C46" s="77">
        <v>116</v>
      </c>
      <c r="D46" s="77">
        <v>2</v>
      </c>
      <c r="E46" s="77">
        <v>8</v>
      </c>
      <c r="F46" s="77">
        <v>1003</v>
      </c>
      <c r="G46" s="77">
        <v>68</v>
      </c>
      <c r="H46" s="77">
        <v>15</v>
      </c>
      <c r="I46" s="77">
        <v>26</v>
      </c>
      <c r="J46" s="77">
        <v>32</v>
      </c>
      <c r="K46" s="77">
        <v>0</v>
      </c>
      <c r="L46" s="77">
        <v>417</v>
      </c>
    </row>
    <row r="47" spans="1:12">
      <c r="A47" s="42" t="s">
        <v>12</v>
      </c>
      <c r="B47" s="77">
        <v>437</v>
      </c>
      <c r="C47" s="77">
        <v>22</v>
      </c>
      <c r="D47" s="77">
        <v>1</v>
      </c>
      <c r="E47" s="77">
        <v>3</v>
      </c>
      <c r="F47" s="77">
        <v>372</v>
      </c>
      <c r="G47" s="77">
        <v>10</v>
      </c>
      <c r="H47" s="77">
        <v>2</v>
      </c>
      <c r="I47" s="77">
        <v>8</v>
      </c>
      <c r="J47" s="77">
        <v>0</v>
      </c>
      <c r="K47" s="77">
        <v>0</v>
      </c>
      <c r="L47" s="77">
        <v>19</v>
      </c>
    </row>
    <row r="48" spans="1:12">
      <c r="A48" s="42" t="s">
        <v>176</v>
      </c>
      <c r="B48" s="77">
        <v>182</v>
      </c>
      <c r="C48" s="77">
        <v>19</v>
      </c>
      <c r="D48" s="77">
        <v>0</v>
      </c>
      <c r="E48" s="77">
        <v>0</v>
      </c>
      <c r="F48" s="77">
        <v>46</v>
      </c>
      <c r="G48" s="77">
        <v>7</v>
      </c>
      <c r="H48" s="77">
        <v>2</v>
      </c>
      <c r="I48" s="77">
        <v>3</v>
      </c>
      <c r="J48" s="77">
        <v>3</v>
      </c>
      <c r="K48" s="77">
        <v>0</v>
      </c>
      <c r="L48" s="77">
        <v>102</v>
      </c>
    </row>
    <row r="49" spans="1:12">
      <c r="A49" s="42" t="s">
        <v>15</v>
      </c>
      <c r="B49" s="77">
        <v>338</v>
      </c>
      <c r="C49" s="77">
        <v>24</v>
      </c>
      <c r="D49" s="77">
        <v>0</v>
      </c>
      <c r="E49" s="77">
        <v>1</v>
      </c>
      <c r="F49" s="77">
        <v>214</v>
      </c>
      <c r="G49" s="77">
        <v>18</v>
      </c>
      <c r="H49" s="77">
        <v>3</v>
      </c>
      <c r="I49" s="77">
        <v>3</v>
      </c>
      <c r="J49" s="77">
        <v>0</v>
      </c>
      <c r="K49" s="77">
        <v>0</v>
      </c>
      <c r="L49" s="77">
        <v>75</v>
      </c>
    </row>
    <row r="50" spans="1:12">
      <c r="A50" s="79" t="s">
        <v>179</v>
      </c>
      <c r="B50" s="80">
        <v>395</v>
      </c>
      <c r="C50" s="80">
        <v>24</v>
      </c>
      <c r="D50" s="80">
        <v>0</v>
      </c>
      <c r="E50" s="80">
        <v>0</v>
      </c>
      <c r="F50" s="80">
        <v>253</v>
      </c>
      <c r="G50" s="80">
        <v>14</v>
      </c>
      <c r="H50" s="80">
        <v>3</v>
      </c>
      <c r="I50" s="80">
        <v>4</v>
      </c>
      <c r="J50" s="80">
        <v>23</v>
      </c>
      <c r="K50" s="80">
        <v>0</v>
      </c>
      <c r="L50" s="80">
        <v>74</v>
      </c>
    </row>
    <row r="51" spans="1:12">
      <c r="A51" s="79" t="s">
        <v>180</v>
      </c>
      <c r="B51" s="80">
        <v>101</v>
      </c>
      <c r="C51" s="80">
        <v>6</v>
      </c>
      <c r="D51" s="80">
        <v>1</v>
      </c>
      <c r="E51" s="80">
        <v>4</v>
      </c>
      <c r="F51" s="80">
        <v>49</v>
      </c>
      <c r="G51" s="80">
        <v>10</v>
      </c>
      <c r="H51" s="80">
        <v>0</v>
      </c>
      <c r="I51" s="80">
        <v>1</v>
      </c>
      <c r="J51" s="80">
        <v>6</v>
      </c>
      <c r="K51" s="80">
        <v>0</v>
      </c>
      <c r="L51" s="80">
        <v>24</v>
      </c>
    </row>
    <row r="52" spans="1:12">
      <c r="A52" s="79" t="s">
        <v>181</v>
      </c>
      <c r="B52" s="80">
        <v>58</v>
      </c>
      <c r="C52" s="80">
        <v>0</v>
      </c>
      <c r="D52" s="80">
        <v>0</v>
      </c>
      <c r="E52" s="80">
        <v>0</v>
      </c>
      <c r="F52" s="80">
        <v>23</v>
      </c>
      <c r="G52" s="80">
        <v>2</v>
      </c>
      <c r="H52" s="80">
        <v>0</v>
      </c>
      <c r="I52" s="80">
        <v>2</v>
      </c>
      <c r="J52" s="80">
        <v>0</v>
      </c>
      <c r="K52" s="80">
        <v>0</v>
      </c>
      <c r="L52" s="80">
        <v>31</v>
      </c>
    </row>
    <row r="53" spans="1:12">
      <c r="A53" s="79" t="s">
        <v>182</v>
      </c>
      <c r="B53" s="80">
        <v>176</v>
      </c>
      <c r="C53" s="80">
        <v>21</v>
      </c>
      <c r="D53" s="80">
        <v>0</v>
      </c>
      <c r="E53" s="80">
        <v>0</v>
      </c>
      <c r="F53" s="80">
        <v>46</v>
      </c>
      <c r="G53" s="80">
        <v>7</v>
      </c>
      <c r="H53" s="80">
        <v>5</v>
      </c>
      <c r="I53" s="80">
        <v>5</v>
      </c>
      <c r="J53" s="80">
        <v>0</v>
      </c>
      <c r="K53" s="80">
        <v>0</v>
      </c>
      <c r="L53" s="80">
        <v>92</v>
      </c>
    </row>
    <row r="54" spans="1:12">
      <c r="A54" s="42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</row>
    <row r="55" spans="1:12">
      <c r="A55" s="42" t="s">
        <v>134</v>
      </c>
      <c r="B55" s="77">
        <v>871</v>
      </c>
      <c r="C55" s="77">
        <v>227</v>
      </c>
      <c r="D55" s="77">
        <v>2</v>
      </c>
      <c r="E55" s="77">
        <v>0</v>
      </c>
      <c r="F55" s="77">
        <v>260</v>
      </c>
      <c r="G55" s="77">
        <v>123</v>
      </c>
      <c r="H55" s="77">
        <v>4</v>
      </c>
      <c r="I55" s="77">
        <v>28</v>
      </c>
      <c r="J55" s="77">
        <v>5</v>
      </c>
      <c r="K55" s="77">
        <v>0</v>
      </c>
      <c r="L55" s="77">
        <v>222</v>
      </c>
    </row>
    <row r="56" spans="1:12">
      <c r="A56" s="42" t="s">
        <v>13</v>
      </c>
      <c r="B56" s="77">
        <v>288</v>
      </c>
      <c r="C56" s="77">
        <v>28</v>
      </c>
      <c r="D56" s="77">
        <v>0</v>
      </c>
      <c r="E56" s="77">
        <v>0</v>
      </c>
      <c r="F56" s="77">
        <v>148</v>
      </c>
      <c r="G56" s="77">
        <v>36</v>
      </c>
      <c r="H56" s="77">
        <v>1</v>
      </c>
      <c r="I56" s="77">
        <v>12</v>
      </c>
      <c r="J56" s="77">
        <v>0</v>
      </c>
      <c r="K56" s="77">
        <v>0</v>
      </c>
      <c r="L56" s="77">
        <v>63</v>
      </c>
    </row>
    <row r="57" spans="1:12">
      <c r="A57" s="79" t="s">
        <v>183</v>
      </c>
      <c r="B57" s="80">
        <v>166</v>
      </c>
      <c r="C57" s="80">
        <v>11</v>
      </c>
      <c r="D57" s="80">
        <v>0</v>
      </c>
      <c r="E57" s="80">
        <v>0</v>
      </c>
      <c r="F57" s="80">
        <v>46</v>
      </c>
      <c r="G57" s="80">
        <v>44</v>
      </c>
      <c r="H57" s="80">
        <v>3</v>
      </c>
      <c r="I57" s="80">
        <v>2</v>
      </c>
      <c r="J57" s="80">
        <v>0</v>
      </c>
      <c r="K57" s="80">
        <v>0</v>
      </c>
      <c r="L57" s="80">
        <v>60</v>
      </c>
    </row>
    <row r="58" spans="1:12">
      <c r="A58" s="79" t="s">
        <v>184</v>
      </c>
      <c r="B58" s="80">
        <v>49</v>
      </c>
      <c r="C58" s="80">
        <v>18</v>
      </c>
      <c r="D58" s="80">
        <v>0</v>
      </c>
      <c r="E58" s="80">
        <v>0</v>
      </c>
      <c r="F58" s="80">
        <v>8</v>
      </c>
      <c r="G58" s="80">
        <v>5</v>
      </c>
      <c r="H58" s="80">
        <v>0</v>
      </c>
      <c r="I58" s="80">
        <v>2</v>
      </c>
      <c r="J58" s="80">
        <v>0</v>
      </c>
      <c r="K58" s="80">
        <v>0</v>
      </c>
      <c r="L58" s="80">
        <v>16</v>
      </c>
    </row>
    <row r="59" spans="1:12">
      <c r="A59" s="79" t="s">
        <v>185</v>
      </c>
      <c r="B59" s="80">
        <v>57</v>
      </c>
      <c r="C59" s="80">
        <v>8</v>
      </c>
      <c r="D59" s="80">
        <v>1</v>
      </c>
      <c r="E59" s="80">
        <v>0</v>
      </c>
      <c r="F59" s="80">
        <v>31</v>
      </c>
      <c r="G59" s="80">
        <v>8</v>
      </c>
      <c r="H59" s="80">
        <v>0</v>
      </c>
      <c r="I59" s="80">
        <v>3</v>
      </c>
      <c r="J59" s="80">
        <v>0</v>
      </c>
      <c r="K59" s="80">
        <v>0</v>
      </c>
      <c r="L59" s="80">
        <v>6</v>
      </c>
    </row>
    <row r="60" spans="1:12">
      <c r="A60" s="79" t="s">
        <v>186</v>
      </c>
      <c r="B60" s="80">
        <v>99</v>
      </c>
      <c r="C60" s="80">
        <v>36</v>
      </c>
      <c r="D60" s="80">
        <v>1</v>
      </c>
      <c r="E60" s="80">
        <v>0</v>
      </c>
      <c r="F60" s="80">
        <v>6</v>
      </c>
      <c r="G60" s="80">
        <v>27</v>
      </c>
      <c r="H60" s="80">
        <v>0</v>
      </c>
      <c r="I60" s="80">
        <v>2</v>
      </c>
      <c r="J60" s="80">
        <v>0</v>
      </c>
      <c r="K60" s="80">
        <v>0</v>
      </c>
      <c r="L60" s="80">
        <v>27</v>
      </c>
    </row>
    <row r="61" spans="1:12">
      <c r="A61" s="79" t="s">
        <v>187</v>
      </c>
      <c r="B61" s="80">
        <v>212</v>
      </c>
      <c r="C61" s="80">
        <v>126</v>
      </c>
      <c r="D61" s="80">
        <v>0</v>
      </c>
      <c r="E61" s="80">
        <v>0</v>
      </c>
      <c r="F61" s="80">
        <v>21</v>
      </c>
      <c r="G61" s="80">
        <v>3</v>
      </c>
      <c r="H61" s="80">
        <v>0</v>
      </c>
      <c r="I61" s="80">
        <v>7</v>
      </c>
      <c r="J61" s="80">
        <v>5</v>
      </c>
      <c r="K61" s="80">
        <v>0</v>
      </c>
      <c r="L61" s="80">
        <v>50</v>
      </c>
    </row>
    <row r="62" spans="1:12">
      <c r="A62" s="42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</row>
    <row r="63" spans="1:12">
      <c r="A63" s="42" t="s">
        <v>135</v>
      </c>
      <c r="B63" s="77">
        <v>982</v>
      </c>
      <c r="C63" s="77">
        <v>90</v>
      </c>
      <c r="D63" s="77">
        <v>3</v>
      </c>
      <c r="E63" s="77">
        <v>0</v>
      </c>
      <c r="F63" s="77">
        <v>276</v>
      </c>
      <c r="G63" s="77">
        <v>153</v>
      </c>
      <c r="H63" s="77">
        <v>5</v>
      </c>
      <c r="I63" s="77">
        <v>15</v>
      </c>
      <c r="J63" s="77">
        <v>6</v>
      </c>
      <c r="K63" s="77">
        <v>1</v>
      </c>
      <c r="L63" s="77">
        <v>433</v>
      </c>
    </row>
    <row r="64" spans="1:12">
      <c r="A64" s="42" t="s">
        <v>399</v>
      </c>
      <c r="B64" s="77">
        <v>559</v>
      </c>
      <c r="C64" s="77">
        <v>73</v>
      </c>
      <c r="D64" s="77">
        <v>1</v>
      </c>
      <c r="E64" s="77">
        <v>0</v>
      </c>
      <c r="F64" s="77">
        <v>107</v>
      </c>
      <c r="G64" s="77">
        <v>97</v>
      </c>
      <c r="H64" s="77">
        <v>2</v>
      </c>
      <c r="I64" s="77">
        <v>7</v>
      </c>
      <c r="J64" s="77">
        <v>0</v>
      </c>
      <c r="K64" s="77">
        <v>0</v>
      </c>
      <c r="L64" s="77">
        <v>272</v>
      </c>
    </row>
    <row r="65" spans="1:12">
      <c r="A65" s="79" t="s">
        <v>188</v>
      </c>
      <c r="B65" s="80">
        <v>423</v>
      </c>
      <c r="C65" s="80">
        <v>17</v>
      </c>
      <c r="D65" s="80">
        <v>2</v>
      </c>
      <c r="E65" s="80">
        <v>0</v>
      </c>
      <c r="F65" s="80">
        <v>169</v>
      </c>
      <c r="G65" s="80">
        <v>56</v>
      </c>
      <c r="H65" s="80">
        <v>3</v>
      </c>
      <c r="I65" s="80">
        <v>8</v>
      </c>
      <c r="J65" s="80">
        <v>6</v>
      </c>
      <c r="K65" s="80">
        <v>1</v>
      </c>
      <c r="L65" s="80">
        <v>161</v>
      </c>
    </row>
    <row r="66" spans="1:12">
      <c r="A66" s="42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>
      <c r="A67" s="42" t="s">
        <v>136</v>
      </c>
      <c r="B67" s="77">
        <v>465</v>
      </c>
      <c r="C67" s="77">
        <v>35</v>
      </c>
      <c r="D67" s="77">
        <v>0</v>
      </c>
      <c r="E67" s="77">
        <v>0</v>
      </c>
      <c r="F67" s="77">
        <v>204</v>
      </c>
      <c r="G67" s="77">
        <v>86</v>
      </c>
      <c r="H67" s="77">
        <v>6</v>
      </c>
      <c r="I67" s="77">
        <v>19</v>
      </c>
      <c r="J67" s="77">
        <v>0</v>
      </c>
      <c r="K67" s="77">
        <v>1</v>
      </c>
      <c r="L67" s="77">
        <v>114</v>
      </c>
    </row>
    <row r="68" spans="1:12">
      <c r="A68" s="42" t="s">
        <v>9</v>
      </c>
      <c r="B68" s="77">
        <v>131</v>
      </c>
      <c r="C68" s="77">
        <v>7</v>
      </c>
      <c r="D68" s="77">
        <v>0</v>
      </c>
      <c r="E68" s="77">
        <v>0</v>
      </c>
      <c r="F68" s="77">
        <v>52</v>
      </c>
      <c r="G68" s="77">
        <v>42</v>
      </c>
      <c r="H68" s="77">
        <v>2</v>
      </c>
      <c r="I68" s="77">
        <v>8</v>
      </c>
      <c r="J68" s="77">
        <v>0</v>
      </c>
      <c r="K68" s="77">
        <v>1</v>
      </c>
      <c r="L68" s="77">
        <v>19</v>
      </c>
    </row>
    <row r="69" spans="1:12">
      <c r="A69" s="79" t="s">
        <v>190</v>
      </c>
      <c r="B69" s="80">
        <v>195</v>
      </c>
      <c r="C69" s="80">
        <v>24</v>
      </c>
      <c r="D69" s="80">
        <v>0</v>
      </c>
      <c r="E69" s="80">
        <v>0</v>
      </c>
      <c r="F69" s="80">
        <v>105</v>
      </c>
      <c r="G69" s="80">
        <v>26</v>
      </c>
      <c r="H69" s="80">
        <v>2</v>
      </c>
      <c r="I69" s="80">
        <v>5</v>
      </c>
      <c r="J69" s="80">
        <v>0</v>
      </c>
      <c r="K69" s="80">
        <v>0</v>
      </c>
      <c r="L69" s="80">
        <v>33</v>
      </c>
    </row>
    <row r="70" spans="1:12">
      <c r="A70" s="81" t="s">
        <v>191</v>
      </c>
      <c r="B70" s="82">
        <v>139</v>
      </c>
      <c r="C70" s="82">
        <v>4</v>
      </c>
      <c r="D70" s="82">
        <v>0</v>
      </c>
      <c r="E70" s="82">
        <v>0</v>
      </c>
      <c r="F70" s="82">
        <v>47</v>
      </c>
      <c r="G70" s="82">
        <v>18</v>
      </c>
      <c r="H70" s="82">
        <v>2</v>
      </c>
      <c r="I70" s="82">
        <v>6</v>
      </c>
      <c r="J70" s="82">
        <v>0</v>
      </c>
      <c r="K70" s="82">
        <v>0</v>
      </c>
      <c r="L70" s="82">
        <v>62</v>
      </c>
    </row>
    <row r="71" spans="1:12">
      <c r="A71" s="43" t="s">
        <v>281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</row>
    <row r="72" spans="1:12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EAC6-52E3-474D-86E0-9F7B69051CAA}">
  <sheetPr>
    <tabColor theme="7" tint="0.79998168889431442"/>
  </sheetPr>
  <dimension ref="A1:P172"/>
  <sheetViews>
    <sheetView topLeftCell="B120" workbookViewId="0">
      <pane xSplit="2" ySplit="2" topLeftCell="D122" activePane="bottomRight" state="frozen"/>
      <selection activeCell="B120" sqref="B120"/>
      <selection pane="topRight" activeCell="D120" sqref="D120"/>
      <selection pane="bottomLeft" activeCell="B122" sqref="B122"/>
      <selection pane="bottomRight" activeCell="L134" sqref="L134"/>
    </sheetView>
  </sheetViews>
  <sheetFormatPr defaultColWidth="7.75" defaultRowHeight="13"/>
  <cols>
    <col min="1" max="1" width="5.25" style="99" hidden="1" customWidth="1"/>
    <col min="2" max="2" width="4.58203125" style="100" customWidth="1"/>
    <col min="3" max="3" width="12.83203125" style="100" customWidth="1"/>
    <col min="4" max="14" width="10.08203125" style="100" customWidth="1"/>
    <col min="15" max="256" width="7.75" style="100"/>
    <col min="257" max="257" width="5.25" style="100" bestFit="1" customWidth="1"/>
    <col min="258" max="258" width="4.58203125" style="100" customWidth="1"/>
    <col min="259" max="259" width="12.83203125" style="100" customWidth="1"/>
    <col min="260" max="270" width="9.33203125" style="100" customWidth="1"/>
    <col min="271" max="512" width="7.75" style="100"/>
    <col min="513" max="513" width="5.25" style="100" bestFit="1" customWidth="1"/>
    <col min="514" max="514" width="4.58203125" style="100" customWidth="1"/>
    <col min="515" max="515" width="12.83203125" style="100" customWidth="1"/>
    <col min="516" max="526" width="9.33203125" style="100" customWidth="1"/>
    <col min="527" max="768" width="7.75" style="100"/>
    <col min="769" max="769" width="5.25" style="100" bestFit="1" customWidth="1"/>
    <col min="770" max="770" width="4.58203125" style="100" customWidth="1"/>
    <col min="771" max="771" width="12.83203125" style="100" customWidth="1"/>
    <col min="772" max="782" width="9.33203125" style="100" customWidth="1"/>
    <col min="783" max="1024" width="7.75" style="100"/>
    <col min="1025" max="1025" width="5.25" style="100" bestFit="1" customWidth="1"/>
    <col min="1026" max="1026" width="4.58203125" style="100" customWidth="1"/>
    <col min="1027" max="1027" width="12.83203125" style="100" customWidth="1"/>
    <col min="1028" max="1038" width="9.33203125" style="100" customWidth="1"/>
    <col min="1039" max="1280" width="7.75" style="100"/>
    <col min="1281" max="1281" width="5.25" style="100" bestFit="1" customWidth="1"/>
    <col min="1282" max="1282" width="4.58203125" style="100" customWidth="1"/>
    <col min="1283" max="1283" width="12.83203125" style="100" customWidth="1"/>
    <col min="1284" max="1294" width="9.33203125" style="100" customWidth="1"/>
    <col min="1295" max="1536" width="7.75" style="100"/>
    <col min="1537" max="1537" width="5.25" style="100" bestFit="1" customWidth="1"/>
    <col min="1538" max="1538" width="4.58203125" style="100" customWidth="1"/>
    <col min="1539" max="1539" width="12.83203125" style="100" customWidth="1"/>
    <col min="1540" max="1550" width="9.33203125" style="100" customWidth="1"/>
    <col min="1551" max="1792" width="7.75" style="100"/>
    <col min="1793" max="1793" width="5.25" style="100" bestFit="1" customWidth="1"/>
    <col min="1794" max="1794" width="4.58203125" style="100" customWidth="1"/>
    <col min="1795" max="1795" width="12.83203125" style="100" customWidth="1"/>
    <col min="1796" max="1806" width="9.33203125" style="100" customWidth="1"/>
    <col min="1807" max="2048" width="7.75" style="100"/>
    <col min="2049" max="2049" width="5.25" style="100" bestFit="1" customWidth="1"/>
    <col min="2050" max="2050" width="4.58203125" style="100" customWidth="1"/>
    <col min="2051" max="2051" width="12.83203125" style="100" customWidth="1"/>
    <col min="2052" max="2062" width="9.33203125" style="100" customWidth="1"/>
    <col min="2063" max="2304" width="7.75" style="100"/>
    <col min="2305" max="2305" width="5.25" style="100" bestFit="1" customWidth="1"/>
    <col min="2306" max="2306" width="4.58203125" style="100" customWidth="1"/>
    <col min="2307" max="2307" width="12.83203125" style="100" customWidth="1"/>
    <col min="2308" max="2318" width="9.33203125" style="100" customWidth="1"/>
    <col min="2319" max="2560" width="7.75" style="100"/>
    <col min="2561" max="2561" width="5.25" style="100" bestFit="1" customWidth="1"/>
    <col min="2562" max="2562" width="4.58203125" style="100" customWidth="1"/>
    <col min="2563" max="2563" width="12.83203125" style="100" customWidth="1"/>
    <col min="2564" max="2574" width="9.33203125" style="100" customWidth="1"/>
    <col min="2575" max="2816" width="7.75" style="100"/>
    <col min="2817" max="2817" width="5.25" style="100" bestFit="1" customWidth="1"/>
    <col min="2818" max="2818" width="4.58203125" style="100" customWidth="1"/>
    <col min="2819" max="2819" width="12.83203125" style="100" customWidth="1"/>
    <col min="2820" max="2830" width="9.33203125" style="100" customWidth="1"/>
    <col min="2831" max="3072" width="7.75" style="100"/>
    <col min="3073" max="3073" width="5.25" style="100" bestFit="1" customWidth="1"/>
    <col min="3074" max="3074" width="4.58203125" style="100" customWidth="1"/>
    <col min="3075" max="3075" width="12.83203125" style="100" customWidth="1"/>
    <col min="3076" max="3086" width="9.33203125" style="100" customWidth="1"/>
    <col min="3087" max="3328" width="7.75" style="100"/>
    <col min="3329" max="3329" width="5.25" style="100" bestFit="1" customWidth="1"/>
    <col min="3330" max="3330" width="4.58203125" style="100" customWidth="1"/>
    <col min="3331" max="3331" width="12.83203125" style="100" customWidth="1"/>
    <col min="3332" max="3342" width="9.33203125" style="100" customWidth="1"/>
    <col min="3343" max="3584" width="7.75" style="100"/>
    <col min="3585" max="3585" width="5.25" style="100" bestFit="1" customWidth="1"/>
    <col min="3586" max="3586" width="4.58203125" style="100" customWidth="1"/>
    <col min="3587" max="3587" width="12.83203125" style="100" customWidth="1"/>
    <col min="3588" max="3598" width="9.33203125" style="100" customWidth="1"/>
    <col min="3599" max="3840" width="7.75" style="100"/>
    <col min="3841" max="3841" width="5.25" style="100" bestFit="1" customWidth="1"/>
    <col min="3842" max="3842" width="4.58203125" style="100" customWidth="1"/>
    <col min="3843" max="3843" width="12.83203125" style="100" customWidth="1"/>
    <col min="3844" max="3854" width="9.33203125" style="100" customWidth="1"/>
    <col min="3855" max="4096" width="7.75" style="100"/>
    <col min="4097" max="4097" width="5.25" style="100" bestFit="1" customWidth="1"/>
    <col min="4098" max="4098" width="4.58203125" style="100" customWidth="1"/>
    <col min="4099" max="4099" width="12.83203125" style="100" customWidth="1"/>
    <col min="4100" max="4110" width="9.33203125" style="100" customWidth="1"/>
    <col min="4111" max="4352" width="7.75" style="100"/>
    <col min="4353" max="4353" width="5.25" style="100" bestFit="1" customWidth="1"/>
    <col min="4354" max="4354" width="4.58203125" style="100" customWidth="1"/>
    <col min="4355" max="4355" width="12.83203125" style="100" customWidth="1"/>
    <col min="4356" max="4366" width="9.33203125" style="100" customWidth="1"/>
    <col min="4367" max="4608" width="7.75" style="100"/>
    <col min="4609" max="4609" width="5.25" style="100" bestFit="1" customWidth="1"/>
    <col min="4610" max="4610" width="4.58203125" style="100" customWidth="1"/>
    <col min="4611" max="4611" width="12.83203125" style="100" customWidth="1"/>
    <col min="4612" max="4622" width="9.33203125" style="100" customWidth="1"/>
    <col min="4623" max="4864" width="7.75" style="100"/>
    <col min="4865" max="4865" width="5.25" style="100" bestFit="1" customWidth="1"/>
    <col min="4866" max="4866" width="4.58203125" style="100" customWidth="1"/>
    <col min="4867" max="4867" width="12.83203125" style="100" customWidth="1"/>
    <col min="4868" max="4878" width="9.33203125" style="100" customWidth="1"/>
    <col min="4879" max="5120" width="7.75" style="100"/>
    <col min="5121" max="5121" width="5.25" style="100" bestFit="1" customWidth="1"/>
    <col min="5122" max="5122" width="4.58203125" style="100" customWidth="1"/>
    <col min="5123" max="5123" width="12.83203125" style="100" customWidth="1"/>
    <col min="5124" max="5134" width="9.33203125" style="100" customWidth="1"/>
    <col min="5135" max="5376" width="7.75" style="100"/>
    <col min="5377" max="5377" width="5.25" style="100" bestFit="1" customWidth="1"/>
    <col min="5378" max="5378" width="4.58203125" style="100" customWidth="1"/>
    <col min="5379" max="5379" width="12.83203125" style="100" customWidth="1"/>
    <col min="5380" max="5390" width="9.33203125" style="100" customWidth="1"/>
    <col min="5391" max="5632" width="7.75" style="100"/>
    <col min="5633" max="5633" width="5.25" style="100" bestFit="1" customWidth="1"/>
    <col min="5634" max="5634" width="4.58203125" style="100" customWidth="1"/>
    <col min="5635" max="5635" width="12.83203125" style="100" customWidth="1"/>
    <col min="5636" max="5646" width="9.33203125" style="100" customWidth="1"/>
    <col min="5647" max="5888" width="7.75" style="100"/>
    <col min="5889" max="5889" width="5.25" style="100" bestFit="1" customWidth="1"/>
    <col min="5890" max="5890" width="4.58203125" style="100" customWidth="1"/>
    <col min="5891" max="5891" width="12.83203125" style="100" customWidth="1"/>
    <col min="5892" max="5902" width="9.33203125" style="100" customWidth="1"/>
    <col min="5903" max="6144" width="7.75" style="100"/>
    <col min="6145" max="6145" width="5.25" style="100" bestFit="1" customWidth="1"/>
    <col min="6146" max="6146" width="4.58203125" style="100" customWidth="1"/>
    <col min="6147" max="6147" width="12.83203125" style="100" customWidth="1"/>
    <col min="6148" max="6158" width="9.33203125" style="100" customWidth="1"/>
    <col min="6159" max="6400" width="7.75" style="100"/>
    <col min="6401" max="6401" width="5.25" style="100" bestFit="1" customWidth="1"/>
    <col min="6402" max="6402" width="4.58203125" style="100" customWidth="1"/>
    <col min="6403" max="6403" width="12.83203125" style="100" customWidth="1"/>
    <col min="6404" max="6414" width="9.33203125" style="100" customWidth="1"/>
    <col min="6415" max="6656" width="7.75" style="100"/>
    <col min="6657" max="6657" width="5.25" style="100" bestFit="1" customWidth="1"/>
    <col min="6658" max="6658" width="4.58203125" style="100" customWidth="1"/>
    <col min="6659" max="6659" width="12.83203125" style="100" customWidth="1"/>
    <col min="6660" max="6670" width="9.33203125" style="100" customWidth="1"/>
    <col min="6671" max="6912" width="7.75" style="100"/>
    <col min="6913" max="6913" width="5.25" style="100" bestFit="1" customWidth="1"/>
    <col min="6914" max="6914" width="4.58203125" style="100" customWidth="1"/>
    <col min="6915" max="6915" width="12.83203125" style="100" customWidth="1"/>
    <col min="6916" max="6926" width="9.33203125" style="100" customWidth="1"/>
    <col min="6927" max="7168" width="7.75" style="100"/>
    <col min="7169" max="7169" width="5.25" style="100" bestFit="1" customWidth="1"/>
    <col min="7170" max="7170" width="4.58203125" style="100" customWidth="1"/>
    <col min="7171" max="7171" width="12.83203125" style="100" customWidth="1"/>
    <col min="7172" max="7182" width="9.33203125" style="100" customWidth="1"/>
    <col min="7183" max="7424" width="7.75" style="100"/>
    <col min="7425" max="7425" width="5.25" style="100" bestFit="1" customWidth="1"/>
    <col min="7426" max="7426" width="4.58203125" style="100" customWidth="1"/>
    <col min="7427" max="7427" width="12.83203125" style="100" customWidth="1"/>
    <col min="7428" max="7438" width="9.33203125" style="100" customWidth="1"/>
    <col min="7439" max="7680" width="7.75" style="100"/>
    <col min="7681" max="7681" width="5.25" style="100" bestFit="1" customWidth="1"/>
    <col min="7682" max="7682" width="4.58203125" style="100" customWidth="1"/>
    <col min="7683" max="7683" width="12.83203125" style="100" customWidth="1"/>
    <col min="7684" max="7694" width="9.33203125" style="100" customWidth="1"/>
    <col min="7695" max="7936" width="7.75" style="100"/>
    <col min="7937" max="7937" width="5.25" style="100" bestFit="1" customWidth="1"/>
    <col min="7938" max="7938" width="4.58203125" style="100" customWidth="1"/>
    <col min="7939" max="7939" width="12.83203125" style="100" customWidth="1"/>
    <col min="7940" max="7950" width="9.33203125" style="100" customWidth="1"/>
    <col min="7951" max="8192" width="7.75" style="100"/>
    <col min="8193" max="8193" width="5.25" style="100" bestFit="1" customWidth="1"/>
    <col min="8194" max="8194" width="4.58203125" style="100" customWidth="1"/>
    <col min="8195" max="8195" width="12.83203125" style="100" customWidth="1"/>
    <col min="8196" max="8206" width="9.33203125" style="100" customWidth="1"/>
    <col min="8207" max="8448" width="7.75" style="100"/>
    <col min="8449" max="8449" width="5.25" style="100" bestFit="1" customWidth="1"/>
    <col min="8450" max="8450" width="4.58203125" style="100" customWidth="1"/>
    <col min="8451" max="8451" width="12.83203125" style="100" customWidth="1"/>
    <col min="8452" max="8462" width="9.33203125" style="100" customWidth="1"/>
    <col min="8463" max="8704" width="7.75" style="100"/>
    <col min="8705" max="8705" width="5.25" style="100" bestFit="1" customWidth="1"/>
    <col min="8706" max="8706" width="4.58203125" style="100" customWidth="1"/>
    <col min="8707" max="8707" width="12.83203125" style="100" customWidth="1"/>
    <col min="8708" max="8718" width="9.33203125" style="100" customWidth="1"/>
    <col min="8719" max="8960" width="7.75" style="100"/>
    <col min="8961" max="8961" width="5.25" style="100" bestFit="1" customWidth="1"/>
    <col min="8962" max="8962" width="4.58203125" style="100" customWidth="1"/>
    <col min="8963" max="8963" width="12.83203125" style="100" customWidth="1"/>
    <col min="8964" max="8974" width="9.33203125" style="100" customWidth="1"/>
    <col min="8975" max="9216" width="7.75" style="100"/>
    <col min="9217" max="9217" width="5.25" style="100" bestFit="1" customWidth="1"/>
    <col min="9218" max="9218" width="4.58203125" style="100" customWidth="1"/>
    <col min="9219" max="9219" width="12.83203125" style="100" customWidth="1"/>
    <col min="9220" max="9230" width="9.33203125" style="100" customWidth="1"/>
    <col min="9231" max="9472" width="7.75" style="100"/>
    <col min="9473" max="9473" width="5.25" style="100" bestFit="1" customWidth="1"/>
    <col min="9474" max="9474" width="4.58203125" style="100" customWidth="1"/>
    <col min="9475" max="9475" width="12.83203125" style="100" customWidth="1"/>
    <col min="9476" max="9486" width="9.33203125" style="100" customWidth="1"/>
    <col min="9487" max="9728" width="7.75" style="100"/>
    <col min="9729" max="9729" width="5.25" style="100" bestFit="1" customWidth="1"/>
    <col min="9730" max="9730" width="4.58203125" style="100" customWidth="1"/>
    <col min="9731" max="9731" width="12.83203125" style="100" customWidth="1"/>
    <col min="9732" max="9742" width="9.33203125" style="100" customWidth="1"/>
    <col min="9743" max="9984" width="7.75" style="100"/>
    <col min="9985" max="9985" width="5.25" style="100" bestFit="1" customWidth="1"/>
    <col min="9986" max="9986" width="4.58203125" style="100" customWidth="1"/>
    <col min="9987" max="9987" width="12.83203125" style="100" customWidth="1"/>
    <col min="9988" max="9998" width="9.33203125" style="100" customWidth="1"/>
    <col min="9999" max="10240" width="7.75" style="100"/>
    <col min="10241" max="10241" width="5.25" style="100" bestFit="1" customWidth="1"/>
    <col min="10242" max="10242" width="4.58203125" style="100" customWidth="1"/>
    <col min="10243" max="10243" width="12.83203125" style="100" customWidth="1"/>
    <col min="10244" max="10254" width="9.33203125" style="100" customWidth="1"/>
    <col min="10255" max="10496" width="7.75" style="100"/>
    <col min="10497" max="10497" width="5.25" style="100" bestFit="1" customWidth="1"/>
    <col min="10498" max="10498" width="4.58203125" style="100" customWidth="1"/>
    <col min="10499" max="10499" width="12.83203125" style="100" customWidth="1"/>
    <col min="10500" max="10510" width="9.33203125" style="100" customWidth="1"/>
    <col min="10511" max="10752" width="7.75" style="100"/>
    <col min="10753" max="10753" width="5.25" style="100" bestFit="1" customWidth="1"/>
    <col min="10754" max="10754" width="4.58203125" style="100" customWidth="1"/>
    <col min="10755" max="10755" width="12.83203125" style="100" customWidth="1"/>
    <col min="10756" max="10766" width="9.33203125" style="100" customWidth="1"/>
    <col min="10767" max="11008" width="7.75" style="100"/>
    <col min="11009" max="11009" width="5.25" style="100" bestFit="1" customWidth="1"/>
    <col min="11010" max="11010" width="4.58203125" style="100" customWidth="1"/>
    <col min="11011" max="11011" width="12.83203125" style="100" customWidth="1"/>
    <col min="11012" max="11022" width="9.33203125" style="100" customWidth="1"/>
    <col min="11023" max="11264" width="7.75" style="100"/>
    <col min="11265" max="11265" width="5.25" style="100" bestFit="1" customWidth="1"/>
    <col min="11266" max="11266" width="4.58203125" style="100" customWidth="1"/>
    <col min="11267" max="11267" width="12.83203125" style="100" customWidth="1"/>
    <col min="11268" max="11278" width="9.33203125" style="100" customWidth="1"/>
    <col min="11279" max="11520" width="7.75" style="100"/>
    <col min="11521" max="11521" width="5.25" style="100" bestFit="1" customWidth="1"/>
    <col min="11522" max="11522" width="4.58203125" style="100" customWidth="1"/>
    <col min="11523" max="11523" width="12.83203125" style="100" customWidth="1"/>
    <col min="11524" max="11534" width="9.33203125" style="100" customWidth="1"/>
    <col min="11535" max="11776" width="7.75" style="100"/>
    <col min="11777" max="11777" width="5.25" style="100" bestFit="1" customWidth="1"/>
    <col min="11778" max="11778" width="4.58203125" style="100" customWidth="1"/>
    <col min="11779" max="11779" width="12.83203125" style="100" customWidth="1"/>
    <col min="11780" max="11790" width="9.33203125" style="100" customWidth="1"/>
    <col min="11791" max="12032" width="7.75" style="100"/>
    <col min="12033" max="12033" width="5.25" style="100" bestFit="1" customWidth="1"/>
    <col min="12034" max="12034" width="4.58203125" style="100" customWidth="1"/>
    <col min="12035" max="12035" width="12.83203125" style="100" customWidth="1"/>
    <col min="12036" max="12046" width="9.33203125" style="100" customWidth="1"/>
    <col min="12047" max="12288" width="7.75" style="100"/>
    <col min="12289" max="12289" width="5.25" style="100" bestFit="1" customWidth="1"/>
    <col min="12290" max="12290" width="4.58203125" style="100" customWidth="1"/>
    <col min="12291" max="12291" width="12.83203125" style="100" customWidth="1"/>
    <col min="12292" max="12302" width="9.33203125" style="100" customWidth="1"/>
    <col min="12303" max="12544" width="7.75" style="100"/>
    <col min="12545" max="12545" width="5.25" style="100" bestFit="1" customWidth="1"/>
    <col min="12546" max="12546" width="4.58203125" style="100" customWidth="1"/>
    <col min="12547" max="12547" width="12.83203125" style="100" customWidth="1"/>
    <col min="12548" max="12558" width="9.33203125" style="100" customWidth="1"/>
    <col min="12559" max="12800" width="7.75" style="100"/>
    <col min="12801" max="12801" width="5.25" style="100" bestFit="1" customWidth="1"/>
    <col min="12802" max="12802" width="4.58203125" style="100" customWidth="1"/>
    <col min="12803" max="12803" width="12.83203125" style="100" customWidth="1"/>
    <col min="12804" max="12814" width="9.33203125" style="100" customWidth="1"/>
    <col min="12815" max="13056" width="7.75" style="100"/>
    <col min="13057" max="13057" width="5.25" style="100" bestFit="1" customWidth="1"/>
    <col min="13058" max="13058" width="4.58203125" style="100" customWidth="1"/>
    <col min="13059" max="13059" width="12.83203125" style="100" customWidth="1"/>
    <col min="13060" max="13070" width="9.33203125" style="100" customWidth="1"/>
    <col min="13071" max="13312" width="7.75" style="100"/>
    <col min="13313" max="13313" width="5.25" style="100" bestFit="1" customWidth="1"/>
    <col min="13314" max="13314" width="4.58203125" style="100" customWidth="1"/>
    <col min="13315" max="13315" width="12.83203125" style="100" customWidth="1"/>
    <col min="13316" max="13326" width="9.33203125" style="100" customWidth="1"/>
    <col min="13327" max="13568" width="7.75" style="100"/>
    <col min="13569" max="13569" width="5.25" style="100" bestFit="1" customWidth="1"/>
    <col min="13570" max="13570" width="4.58203125" style="100" customWidth="1"/>
    <col min="13571" max="13571" width="12.83203125" style="100" customWidth="1"/>
    <col min="13572" max="13582" width="9.33203125" style="100" customWidth="1"/>
    <col min="13583" max="13824" width="7.75" style="100"/>
    <col min="13825" max="13825" width="5.25" style="100" bestFit="1" customWidth="1"/>
    <col min="13826" max="13826" width="4.58203125" style="100" customWidth="1"/>
    <col min="13827" max="13827" width="12.83203125" style="100" customWidth="1"/>
    <col min="13828" max="13838" width="9.33203125" style="100" customWidth="1"/>
    <col min="13839" max="14080" width="7.75" style="100"/>
    <col min="14081" max="14081" width="5.25" style="100" bestFit="1" customWidth="1"/>
    <col min="14082" max="14082" width="4.58203125" style="100" customWidth="1"/>
    <col min="14083" max="14083" width="12.83203125" style="100" customWidth="1"/>
    <col min="14084" max="14094" width="9.33203125" style="100" customWidth="1"/>
    <col min="14095" max="14336" width="7.75" style="100"/>
    <col min="14337" max="14337" width="5.25" style="100" bestFit="1" customWidth="1"/>
    <col min="14338" max="14338" width="4.58203125" style="100" customWidth="1"/>
    <col min="14339" max="14339" width="12.83203125" style="100" customWidth="1"/>
    <col min="14340" max="14350" width="9.33203125" style="100" customWidth="1"/>
    <col min="14351" max="14592" width="7.75" style="100"/>
    <col min="14593" max="14593" width="5.25" style="100" bestFit="1" customWidth="1"/>
    <col min="14594" max="14594" width="4.58203125" style="100" customWidth="1"/>
    <col min="14595" max="14595" width="12.83203125" style="100" customWidth="1"/>
    <col min="14596" max="14606" width="9.33203125" style="100" customWidth="1"/>
    <col min="14607" max="14848" width="7.75" style="100"/>
    <col min="14849" max="14849" width="5.25" style="100" bestFit="1" customWidth="1"/>
    <col min="14850" max="14850" width="4.58203125" style="100" customWidth="1"/>
    <col min="14851" max="14851" width="12.83203125" style="100" customWidth="1"/>
    <col min="14852" max="14862" width="9.33203125" style="100" customWidth="1"/>
    <col min="14863" max="15104" width="7.75" style="100"/>
    <col min="15105" max="15105" width="5.25" style="100" bestFit="1" customWidth="1"/>
    <col min="15106" max="15106" width="4.58203125" style="100" customWidth="1"/>
    <col min="15107" max="15107" width="12.83203125" style="100" customWidth="1"/>
    <col min="15108" max="15118" width="9.33203125" style="100" customWidth="1"/>
    <col min="15119" max="15360" width="7.75" style="100"/>
    <col min="15361" max="15361" width="5.25" style="100" bestFit="1" customWidth="1"/>
    <col min="15362" max="15362" width="4.58203125" style="100" customWidth="1"/>
    <col min="15363" max="15363" width="12.83203125" style="100" customWidth="1"/>
    <col min="15364" max="15374" width="9.33203125" style="100" customWidth="1"/>
    <col min="15375" max="15616" width="7.75" style="100"/>
    <col min="15617" max="15617" width="5.25" style="100" bestFit="1" customWidth="1"/>
    <col min="15618" max="15618" width="4.58203125" style="100" customWidth="1"/>
    <col min="15619" max="15619" width="12.83203125" style="100" customWidth="1"/>
    <col min="15620" max="15630" width="9.33203125" style="100" customWidth="1"/>
    <col min="15631" max="15872" width="7.75" style="100"/>
    <col min="15873" max="15873" width="5.25" style="100" bestFit="1" customWidth="1"/>
    <col min="15874" max="15874" width="4.58203125" style="100" customWidth="1"/>
    <col min="15875" max="15875" width="12.83203125" style="100" customWidth="1"/>
    <col min="15876" max="15886" width="9.33203125" style="100" customWidth="1"/>
    <col min="15887" max="16128" width="7.75" style="100"/>
    <col min="16129" max="16129" width="5.25" style="100" bestFit="1" customWidth="1"/>
    <col min="16130" max="16130" width="4.58203125" style="100" customWidth="1"/>
    <col min="16131" max="16131" width="12.83203125" style="100" customWidth="1"/>
    <col min="16132" max="16142" width="9.33203125" style="100" customWidth="1"/>
    <col min="16143" max="16384" width="7.75" style="100"/>
  </cols>
  <sheetData>
    <row r="1" spans="1:16" hidden="1">
      <c r="B1" s="100" t="s">
        <v>799</v>
      </c>
    </row>
    <row r="2" spans="1:16" hidden="1">
      <c r="N2" s="401" t="s">
        <v>281</v>
      </c>
    </row>
    <row r="3" spans="1:16" hidden="1">
      <c r="A3" s="99" t="s">
        <v>192</v>
      </c>
      <c r="B3" s="400"/>
      <c r="C3" s="336" t="s">
        <v>155</v>
      </c>
      <c r="D3" s="110" t="s">
        <v>44</v>
      </c>
      <c r="E3" s="110" t="s">
        <v>0</v>
      </c>
      <c r="F3" s="111" t="s">
        <v>156</v>
      </c>
      <c r="G3" s="111" t="s">
        <v>157</v>
      </c>
      <c r="H3" s="110" t="s">
        <v>158</v>
      </c>
      <c r="I3" s="110" t="s">
        <v>1</v>
      </c>
      <c r="J3" s="111" t="s">
        <v>159</v>
      </c>
      <c r="K3" s="111" t="s">
        <v>160</v>
      </c>
      <c r="L3" s="110" t="s">
        <v>161</v>
      </c>
      <c r="M3" s="111" t="s">
        <v>162</v>
      </c>
      <c r="N3" s="400" t="s">
        <v>163</v>
      </c>
    </row>
    <row r="4" spans="1:16" hidden="1">
      <c r="C4" s="102" t="s">
        <v>388</v>
      </c>
      <c r="D4" s="103">
        <v>97579</v>
      </c>
      <c r="E4" s="103">
        <v>12711</v>
      </c>
      <c r="F4" s="103">
        <v>345</v>
      </c>
      <c r="G4" s="103">
        <v>1048</v>
      </c>
      <c r="H4" s="103">
        <v>70791</v>
      </c>
      <c r="I4" s="103">
        <v>1265</v>
      </c>
      <c r="J4" s="103">
        <v>785</v>
      </c>
      <c r="K4" s="103">
        <v>2387</v>
      </c>
      <c r="L4" s="103">
        <v>1359</v>
      </c>
      <c r="M4" s="100">
        <v>138</v>
      </c>
      <c r="N4" s="104">
        <v>6750</v>
      </c>
    </row>
    <row r="5" spans="1:16" hidden="1">
      <c r="C5" s="102" t="s">
        <v>389</v>
      </c>
      <c r="D5" s="103">
        <v>99176</v>
      </c>
      <c r="E5" s="103">
        <v>13378</v>
      </c>
      <c r="F5" s="103">
        <v>373</v>
      </c>
      <c r="G5" s="103">
        <v>1096</v>
      </c>
      <c r="H5" s="103">
        <v>70495</v>
      </c>
      <c r="I5" s="103">
        <v>1367</v>
      </c>
      <c r="J5" s="103">
        <v>783</v>
      </c>
      <c r="K5" s="103">
        <v>2357</v>
      </c>
      <c r="L5" s="103">
        <v>1569</v>
      </c>
      <c r="M5" s="100">
        <v>127</v>
      </c>
      <c r="N5" s="104">
        <v>7631</v>
      </c>
    </row>
    <row r="6" spans="1:16" hidden="1">
      <c r="C6" s="102" t="s">
        <v>390</v>
      </c>
      <c r="D6" s="103">
        <v>97542</v>
      </c>
      <c r="E6" s="103">
        <v>12958</v>
      </c>
      <c r="F6" s="103">
        <v>323</v>
      </c>
      <c r="G6" s="103">
        <v>1056</v>
      </c>
      <c r="H6" s="103">
        <v>68632</v>
      </c>
      <c r="I6" s="103">
        <v>1592</v>
      </c>
      <c r="J6" s="103">
        <v>668</v>
      </c>
      <c r="K6" s="103">
        <v>2095</v>
      </c>
      <c r="L6" s="103">
        <v>1793</v>
      </c>
      <c r="M6" s="100">
        <v>117</v>
      </c>
      <c r="N6" s="104">
        <v>8308</v>
      </c>
    </row>
    <row r="7" spans="1:16" hidden="1">
      <c r="C7" s="102" t="s">
        <v>391</v>
      </c>
      <c r="D7" s="103">
        <v>98168</v>
      </c>
      <c r="E7" s="103">
        <v>13014</v>
      </c>
      <c r="F7" s="103">
        <v>314</v>
      </c>
      <c r="G7" s="103">
        <v>1054</v>
      </c>
      <c r="H7" s="103">
        <v>67933</v>
      </c>
      <c r="I7" s="103">
        <v>1760</v>
      </c>
      <c r="J7" s="103">
        <v>665</v>
      </c>
      <c r="K7" s="103">
        <v>2225</v>
      </c>
      <c r="L7" s="103">
        <v>1909</v>
      </c>
      <c r="M7" s="103">
        <v>120</v>
      </c>
      <c r="N7" s="103">
        <v>9174</v>
      </c>
    </row>
    <row r="8" spans="1:16" hidden="1">
      <c r="C8" s="102" t="s">
        <v>392</v>
      </c>
      <c r="D8" s="103">
        <v>99530</v>
      </c>
      <c r="E8" s="103">
        <v>13544</v>
      </c>
      <c r="F8" s="103">
        <v>310</v>
      </c>
      <c r="G8" s="103">
        <v>1088</v>
      </c>
      <c r="H8" s="103">
        <v>67150</v>
      </c>
      <c r="I8" s="103">
        <v>1938</v>
      </c>
      <c r="J8" s="103">
        <v>684</v>
      </c>
      <c r="K8" s="103">
        <v>2320</v>
      </c>
      <c r="L8" s="103">
        <v>2322</v>
      </c>
      <c r="M8" s="103">
        <v>122</v>
      </c>
      <c r="N8" s="103">
        <v>10052</v>
      </c>
    </row>
    <row r="9" spans="1:16" hidden="1">
      <c r="C9" s="102" t="s">
        <v>387</v>
      </c>
      <c r="D9" s="103">
        <v>99839</v>
      </c>
      <c r="E9" s="103">
        <v>14264</v>
      </c>
      <c r="F9" s="103">
        <v>308</v>
      </c>
      <c r="G9" s="103">
        <v>1151</v>
      </c>
      <c r="H9" s="103">
        <v>66641</v>
      </c>
      <c r="I9" s="103">
        <v>2035</v>
      </c>
      <c r="J9" s="103">
        <v>675</v>
      </c>
      <c r="K9" s="103">
        <v>2345</v>
      </c>
      <c r="L9" s="103">
        <v>2188</v>
      </c>
      <c r="M9" s="103">
        <v>125</v>
      </c>
      <c r="N9" s="103">
        <v>10107</v>
      </c>
    </row>
    <row r="10" spans="1:16" hidden="1">
      <c r="C10" s="102" t="s">
        <v>385</v>
      </c>
      <c r="D10" s="103">
        <v>99654</v>
      </c>
      <c r="E10" s="103">
        <v>14898</v>
      </c>
      <c r="F10" s="103">
        <v>281</v>
      </c>
      <c r="G10" s="103">
        <v>1204</v>
      </c>
      <c r="H10" s="103">
        <v>65824</v>
      </c>
      <c r="I10" s="103">
        <v>2262</v>
      </c>
      <c r="J10" s="103">
        <v>687</v>
      </c>
      <c r="K10" s="103">
        <v>2405</v>
      </c>
      <c r="L10" s="103">
        <v>2344</v>
      </c>
      <c r="M10" s="103">
        <v>119</v>
      </c>
      <c r="N10" s="103">
        <v>9630</v>
      </c>
      <c r="P10" s="104"/>
    </row>
    <row r="11" spans="1:16" hidden="1">
      <c r="C11" s="102" t="s">
        <v>373</v>
      </c>
      <c r="D11" s="411">
        <f>SUM(D24:D119)</f>
        <v>99639</v>
      </c>
      <c r="E11" s="411">
        <f t="shared" ref="E11:N11" si="0">SUM(E24:E119)</f>
        <v>15791</v>
      </c>
      <c r="F11" s="411">
        <f t="shared" si="0"/>
        <v>278</v>
      </c>
      <c r="G11" s="411">
        <f t="shared" si="0"/>
        <v>1160</v>
      </c>
      <c r="H11" s="411">
        <f t="shared" si="0"/>
        <v>64703</v>
      </c>
      <c r="I11" s="411">
        <f t="shared" si="0"/>
        <v>2533</v>
      </c>
      <c r="J11" s="411">
        <f t="shared" si="0"/>
        <v>700</v>
      </c>
      <c r="K11" s="411">
        <f t="shared" si="0"/>
        <v>2389</v>
      </c>
      <c r="L11" s="411">
        <f t="shared" si="0"/>
        <v>2447</v>
      </c>
      <c r="M11" s="411">
        <f t="shared" si="0"/>
        <v>104</v>
      </c>
      <c r="N11" s="411">
        <f t="shared" si="0"/>
        <v>9648</v>
      </c>
      <c r="P11" s="104"/>
    </row>
    <row r="12" spans="1:16" ht="15" hidden="1" customHeight="1">
      <c r="C12" s="102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P12" s="104"/>
    </row>
    <row r="13" spans="1:16" ht="15" hidden="1" customHeight="1">
      <c r="A13" s="99">
        <v>11</v>
      </c>
      <c r="C13" s="102" t="s">
        <v>128</v>
      </c>
      <c r="D13" s="105">
        <v>21364</v>
      </c>
      <c r="E13" s="105">
        <v>2081</v>
      </c>
      <c r="F13" s="105">
        <v>72</v>
      </c>
      <c r="G13" s="105">
        <v>56</v>
      </c>
      <c r="H13" s="105">
        <v>16162</v>
      </c>
      <c r="I13" s="105">
        <v>468</v>
      </c>
      <c r="J13" s="105">
        <v>150</v>
      </c>
      <c r="K13" s="105">
        <v>564</v>
      </c>
      <c r="L13" s="105">
        <v>199</v>
      </c>
      <c r="M13" s="105">
        <v>21</v>
      </c>
      <c r="N13" s="105">
        <v>1591</v>
      </c>
      <c r="P13" s="104"/>
    </row>
    <row r="14" spans="1:16" ht="15" hidden="1" customHeight="1">
      <c r="A14" s="99">
        <v>15</v>
      </c>
      <c r="C14" s="102" t="s">
        <v>129</v>
      </c>
      <c r="D14" s="105">
        <v>9794</v>
      </c>
      <c r="E14" s="105">
        <v>880</v>
      </c>
      <c r="F14" s="105">
        <v>12</v>
      </c>
      <c r="G14" s="105">
        <v>14</v>
      </c>
      <c r="H14" s="105">
        <v>7641</v>
      </c>
      <c r="I14" s="105">
        <v>132</v>
      </c>
      <c r="J14" s="105">
        <v>52</v>
      </c>
      <c r="K14" s="105">
        <v>153</v>
      </c>
      <c r="L14" s="105">
        <v>65</v>
      </c>
      <c r="M14" s="105">
        <v>5</v>
      </c>
      <c r="N14" s="105">
        <v>840</v>
      </c>
      <c r="P14" s="104"/>
    </row>
    <row r="15" spans="1:16" ht="15" hidden="1" customHeight="1">
      <c r="A15" s="99">
        <v>21</v>
      </c>
      <c r="C15" s="102" t="s">
        <v>285</v>
      </c>
      <c r="D15" s="105">
        <v>7289</v>
      </c>
      <c r="E15" s="105">
        <v>893</v>
      </c>
      <c r="F15" s="105">
        <v>6</v>
      </c>
      <c r="G15" s="105">
        <v>47</v>
      </c>
      <c r="H15" s="105">
        <v>4558</v>
      </c>
      <c r="I15" s="105">
        <v>385</v>
      </c>
      <c r="J15" s="105">
        <v>27</v>
      </c>
      <c r="K15" s="105">
        <v>83</v>
      </c>
      <c r="L15" s="105">
        <v>129</v>
      </c>
      <c r="M15" s="105">
        <v>10</v>
      </c>
      <c r="N15" s="105">
        <v>1151</v>
      </c>
      <c r="P15" s="104"/>
    </row>
    <row r="16" spans="1:16" ht="15" hidden="1" customHeight="1">
      <c r="A16" s="99">
        <v>27</v>
      </c>
      <c r="C16" s="102" t="s">
        <v>131</v>
      </c>
      <c r="D16" s="105">
        <v>2950</v>
      </c>
      <c r="E16" s="105">
        <v>497</v>
      </c>
      <c r="F16" s="105">
        <v>2</v>
      </c>
      <c r="G16" s="105">
        <v>4</v>
      </c>
      <c r="H16" s="105">
        <v>1321</v>
      </c>
      <c r="I16" s="105">
        <v>92</v>
      </c>
      <c r="J16" s="105">
        <v>10</v>
      </c>
      <c r="K16" s="105">
        <v>53</v>
      </c>
      <c r="L16" s="105">
        <v>92</v>
      </c>
      <c r="M16" s="105">
        <v>1</v>
      </c>
      <c r="N16" s="105">
        <v>878</v>
      </c>
      <c r="P16" s="104"/>
    </row>
    <row r="17" spans="1:16" ht="15" hidden="1" customHeight="1">
      <c r="A17" s="99">
        <v>40</v>
      </c>
      <c r="C17" s="102" t="s">
        <v>132</v>
      </c>
      <c r="D17" s="105">
        <v>10990</v>
      </c>
      <c r="E17" s="105">
        <v>880</v>
      </c>
      <c r="F17" s="105">
        <v>3</v>
      </c>
      <c r="G17" s="105">
        <v>1</v>
      </c>
      <c r="H17" s="105">
        <v>7879</v>
      </c>
      <c r="I17" s="105">
        <v>358</v>
      </c>
      <c r="J17" s="105">
        <v>25</v>
      </c>
      <c r="K17" s="105">
        <v>95</v>
      </c>
      <c r="L17" s="105">
        <v>932</v>
      </c>
      <c r="M17" s="105">
        <v>4</v>
      </c>
      <c r="N17" s="105">
        <v>813</v>
      </c>
      <c r="P17" s="104"/>
    </row>
    <row r="18" spans="1:16" ht="15" hidden="1" customHeight="1">
      <c r="A18" s="99">
        <v>49</v>
      </c>
      <c r="C18" s="102" t="s">
        <v>133</v>
      </c>
      <c r="D18" s="105">
        <v>1693</v>
      </c>
      <c r="E18" s="105">
        <v>129</v>
      </c>
      <c r="F18" s="105">
        <v>1</v>
      </c>
      <c r="G18" s="105">
        <v>7</v>
      </c>
      <c r="H18" s="105">
        <v>973</v>
      </c>
      <c r="I18" s="105">
        <v>71</v>
      </c>
      <c r="J18" s="105">
        <v>13</v>
      </c>
      <c r="K18" s="105">
        <v>32</v>
      </c>
      <c r="L18" s="105">
        <v>36</v>
      </c>
      <c r="M18" s="105">
        <v>0</v>
      </c>
      <c r="N18" s="105">
        <v>431</v>
      </c>
      <c r="P18" s="104"/>
    </row>
    <row r="19" spans="1:16" ht="15" hidden="1" customHeight="1">
      <c r="A19" s="99">
        <v>67</v>
      </c>
      <c r="C19" s="102" t="s">
        <v>217</v>
      </c>
      <c r="D19" s="105">
        <v>973</v>
      </c>
      <c r="E19" s="105">
        <v>299</v>
      </c>
      <c r="F19" s="105">
        <v>3</v>
      </c>
      <c r="G19" s="105">
        <v>0</v>
      </c>
      <c r="H19" s="105">
        <v>255</v>
      </c>
      <c r="I19" s="105">
        <v>135</v>
      </c>
      <c r="J19" s="105">
        <v>5</v>
      </c>
      <c r="K19" s="105">
        <v>31</v>
      </c>
      <c r="L19" s="105">
        <v>5</v>
      </c>
      <c r="M19" s="105">
        <v>0</v>
      </c>
      <c r="N19" s="105">
        <v>240</v>
      </c>
      <c r="P19" s="104"/>
    </row>
    <row r="20" spans="1:16" ht="15" hidden="1" customHeight="1">
      <c r="A20" s="99">
        <v>87</v>
      </c>
      <c r="C20" s="102" t="s">
        <v>219</v>
      </c>
      <c r="D20" s="105">
        <v>1069</v>
      </c>
      <c r="E20" s="105">
        <v>105</v>
      </c>
      <c r="F20" s="105">
        <v>3</v>
      </c>
      <c r="G20" s="105">
        <v>0</v>
      </c>
      <c r="H20" s="105">
        <v>270</v>
      </c>
      <c r="I20" s="105">
        <v>190</v>
      </c>
      <c r="J20" s="105">
        <v>5</v>
      </c>
      <c r="K20" s="105">
        <v>14</v>
      </c>
      <c r="L20" s="105">
        <v>10</v>
      </c>
      <c r="M20" s="105">
        <v>0</v>
      </c>
      <c r="N20" s="105">
        <v>472</v>
      </c>
      <c r="P20" s="104"/>
    </row>
    <row r="21" spans="1:16" ht="15" hidden="1" customHeight="1">
      <c r="A21" s="99">
        <v>95</v>
      </c>
      <c r="C21" s="102" t="s">
        <v>221</v>
      </c>
      <c r="D21" s="105">
        <v>549</v>
      </c>
      <c r="E21" s="105">
        <v>64</v>
      </c>
      <c r="F21" s="105">
        <v>0</v>
      </c>
      <c r="G21" s="105">
        <v>1</v>
      </c>
      <c r="H21" s="105">
        <v>224</v>
      </c>
      <c r="I21" s="105">
        <v>93</v>
      </c>
      <c r="J21" s="105">
        <v>15</v>
      </c>
      <c r="K21" s="105">
        <v>15</v>
      </c>
      <c r="L21" s="105">
        <v>0</v>
      </c>
      <c r="M21" s="105">
        <v>1</v>
      </c>
      <c r="N21" s="105">
        <v>136</v>
      </c>
      <c r="P21" s="104"/>
    </row>
    <row r="22" spans="1:16" ht="15" hidden="1" customHeight="1">
      <c r="C22" s="102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P22" s="104"/>
    </row>
    <row r="23" spans="1:16" ht="15" hidden="1" customHeight="1">
      <c r="A23" s="99">
        <v>1</v>
      </c>
      <c r="B23" s="100">
        <v>100</v>
      </c>
      <c r="C23" s="102" t="s">
        <v>223</v>
      </c>
      <c r="D23" s="105">
        <v>43082</v>
      </c>
      <c r="E23" s="105">
        <v>9963</v>
      </c>
      <c r="F23" s="105">
        <v>176</v>
      </c>
      <c r="G23" s="105">
        <v>1030</v>
      </c>
      <c r="H23" s="105">
        <v>25420</v>
      </c>
      <c r="I23" s="105">
        <v>609</v>
      </c>
      <c r="J23" s="105">
        <v>398</v>
      </c>
      <c r="K23" s="105">
        <v>1349</v>
      </c>
      <c r="L23" s="105">
        <v>979</v>
      </c>
      <c r="M23" s="105">
        <v>62</v>
      </c>
      <c r="N23" s="105">
        <v>3096</v>
      </c>
      <c r="P23" s="104"/>
    </row>
    <row r="24" spans="1:16" ht="15" hidden="1" customHeight="1">
      <c r="A24" s="99">
        <v>2</v>
      </c>
      <c r="B24" s="100">
        <v>101</v>
      </c>
      <c r="C24" s="102" t="s">
        <v>286</v>
      </c>
      <c r="D24" s="105">
        <v>4766</v>
      </c>
      <c r="E24" s="105">
        <v>778</v>
      </c>
      <c r="F24" s="105">
        <v>69</v>
      </c>
      <c r="G24" s="105">
        <v>185</v>
      </c>
      <c r="H24" s="105">
        <v>1730</v>
      </c>
      <c r="I24" s="105">
        <v>233</v>
      </c>
      <c r="J24" s="105">
        <v>91</v>
      </c>
      <c r="K24" s="105">
        <v>607</v>
      </c>
      <c r="L24" s="105">
        <v>16</v>
      </c>
      <c r="M24" s="105">
        <v>9</v>
      </c>
      <c r="N24" s="105">
        <v>1048</v>
      </c>
      <c r="P24" s="104"/>
    </row>
    <row r="25" spans="1:16" ht="15" hidden="1" customHeight="1">
      <c r="A25" s="99">
        <v>3</v>
      </c>
      <c r="B25" s="100">
        <v>102</v>
      </c>
      <c r="C25" s="102" t="s">
        <v>287</v>
      </c>
      <c r="D25" s="105">
        <v>3632</v>
      </c>
      <c r="E25" s="105">
        <v>885</v>
      </c>
      <c r="F25" s="105">
        <v>55</v>
      </c>
      <c r="G25" s="105">
        <v>151</v>
      </c>
      <c r="H25" s="105">
        <v>1857</v>
      </c>
      <c r="I25" s="105">
        <v>52</v>
      </c>
      <c r="J25" s="105">
        <v>76</v>
      </c>
      <c r="K25" s="105">
        <v>195</v>
      </c>
      <c r="L25" s="105">
        <v>6</v>
      </c>
      <c r="M25" s="105">
        <v>10</v>
      </c>
      <c r="N25" s="105">
        <v>345</v>
      </c>
      <c r="P25" s="104"/>
    </row>
    <row r="26" spans="1:16" ht="15" hidden="1" customHeight="1">
      <c r="A26" s="99">
        <v>5</v>
      </c>
      <c r="B26" s="100">
        <v>105</v>
      </c>
      <c r="C26" s="102" t="s">
        <v>288</v>
      </c>
      <c r="D26" s="105">
        <v>3315</v>
      </c>
      <c r="E26" s="105">
        <v>1028</v>
      </c>
      <c r="F26" s="105">
        <v>1</v>
      </c>
      <c r="G26" s="105">
        <v>4</v>
      </c>
      <c r="H26" s="105">
        <v>1886</v>
      </c>
      <c r="I26" s="105">
        <v>35</v>
      </c>
      <c r="J26" s="105">
        <v>9</v>
      </c>
      <c r="K26" s="105">
        <v>14</v>
      </c>
      <c r="L26" s="105">
        <v>148</v>
      </c>
      <c r="M26" s="105">
        <v>2</v>
      </c>
      <c r="N26" s="105">
        <v>188</v>
      </c>
      <c r="P26" s="104"/>
    </row>
    <row r="27" spans="1:16" ht="15" hidden="1" customHeight="1">
      <c r="A27" s="99">
        <v>7</v>
      </c>
      <c r="B27" s="100">
        <v>106</v>
      </c>
      <c r="C27" s="102" t="s">
        <v>289</v>
      </c>
      <c r="D27" s="105">
        <v>8397</v>
      </c>
      <c r="E27" s="105">
        <v>444</v>
      </c>
      <c r="F27" s="105">
        <v>1</v>
      </c>
      <c r="G27" s="105">
        <v>0</v>
      </c>
      <c r="H27" s="105">
        <v>7246</v>
      </c>
      <c r="I27" s="105">
        <v>29</v>
      </c>
      <c r="J27" s="105">
        <v>10</v>
      </c>
      <c r="K27" s="105">
        <v>29</v>
      </c>
      <c r="L27" s="105">
        <v>532</v>
      </c>
      <c r="M27" s="105">
        <v>5</v>
      </c>
      <c r="N27" s="105">
        <v>101</v>
      </c>
      <c r="P27" s="104"/>
    </row>
    <row r="28" spans="1:16" ht="15" hidden="1" customHeight="1">
      <c r="A28" s="99">
        <v>8</v>
      </c>
      <c r="B28" s="100">
        <v>107</v>
      </c>
      <c r="C28" s="102" t="s">
        <v>290</v>
      </c>
      <c r="D28" s="105">
        <v>5021</v>
      </c>
      <c r="E28" s="105">
        <v>385</v>
      </c>
      <c r="F28" s="105">
        <v>2</v>
      </c>
      <c r="G28" s="105">
        <v>5</v>
      </c>
      <c r="H28" s="105">
        <v>4242</v>
      </c>
      <c r="I28" s="105">
        <v>31</v>
      </c>
      <c r="J28" s="105">
        <v>21</v>
      </c>
      <c r="K28" s="105">
        <v>48</v>
      </c>
      <c r="L28" s="105">
        <v>135</v>
      </c>
      <c r="M28" s="105">
        <v>3</v>
      </c>
      <c r="N28" s="105">
        <v>149</v>
      </c>
      <c r="P28" s="104"/>
    </row>
    <row r="29" spans="1:16" ht="15" hidden="1" customHeight="1">
      <c r="A29" s="99">
        <v>9</v>
      </c>
      <c r="B29" s="100">
        <v>108</v>
      </c>
      <c r="C29" s="102" t="s">
        <v>291</v>
      </c>
      <c r="D29" s="105">
        <v>2920</v>
      </c>
      <c r="E29" s="105">
        <v>800</v>
      </c>
      <c r="F29" s="105">
        <v>10</v>
      </c>
      <c r="G29" s="105">
        <v>13</v>
      </c>
      <c r="H29" s="105">
        <v>1711</v>
      </c>
      <c r="I29" s="105">
        <v>44</v>
      </c>
      <c r="J29" s="105">
        <v>15</v>
      </c>
      <c r="K29" s="105">
        <v>129</v>
      </c>
      <c r="L29" s="105">
        <v>8</v>
      </c>
      <c r="M29" s="105">
        <v>3</v>
      </c>
      <c r="N29" s="105">
        <v>187</v>
      </c>
      <c r="P29" s="104"/>
    </row>
    <row r="30" spans="1:16" ht="15" hidden="1" customHeight="1">
      <c r="A30" s="99">
        <v>6</v>
      </c>
      <c r="B30" s="100">
        <v>109</v>
      </c>
      <c r="C30" s="102" t="s">
        <v>292</v>
      </c>
      <c r="D30" s="105">
        <v>2297</v>
      </c>
      <c r="E30" s="105">
        <v>459</v>
      </c>
      <c r="F30" s="105">
        <v>13</v>
      </c>
      <c r="G30" s="105">
        <v>36</v>
      </c>
      <c r="H30" s="105">
        <v>1536</v>
      </c>
      <c r="I30" s="105">
        <v>12</v>
      </c>
      <c r="J30" s="105">
        <v>25</v>
      </c>
      <c r="K30" s="105">
        <v>74</v>
      </c>
      <c r="L30" s="105">
        <v>4</v>
      </c>
      <c r="M30" s="105">
        <v>8</v>
      </c>
      <c r="N30" s="105">
        <v>130</v>
      </c>
      <c r="P30" s="104"/>
    </row>
    <row r="31" spans="1:16" ht="15" hidden="1" customHeight="1">
      <c r="A31" s="99">
        <v>4</v>
      </c>
      <c r="B31" s="100">
        <v>110</v>
      </c>
      <c r="C31" s="102" t="s">
        <v>293</v>
      </c>
      <c r="D31" s="105">
        <v>10223</v>
      </c>
      <c r="E31" s="105">
        <v>4655</v>
      </c>
      <c r="F31" s="105">
        <v>23</v>
      </c>
      <c r="G31" s="105">
        <v>634</v>
      </c>
      <c r="H31" s="105">
        <v>3542</v>
      </c>
      <c r="I31" s="105">
        <v>113</v>
      </c>
      <c r="J31" s="105">
        <v>139</v>
      </c>
      <c r="K31" s="105">
        <v>216</v>
      </c>
      <c r="L31" s="105">
        <v>94</v>
      </c>
      <c r="M31" s="105">
        <v>21</v>
      </c>
      <c r="N31" s="105">
        <v>786</v>
      </c>
      <c r="P31" s="104"/>
    </row>
    <row r="32" spans="1:16" ht="15" hidden="1" customHeight="1">
      <c r="A32" s="99">
        <v>10</v>
      </c>
      <c r="B32" s="100">
        <v>111</v>
      </c>
      <c r="C32" s="102" t="s">
        <v>294</v>
      </c>
      <c r="D32" s="105">
        <v>2511</v>
      </c>
      <c r="E32" s="105">
        <v>529</v>
      </c>
      <c r="F32" s="105">
        <v>2</v>
      </c>
      <c r="G32" s="105">
        <v>2</v>
      </c>
      <c r="H32" s="105">
        <v>1670</v>
      </c>
      <c r="I32" s="105">
        <v>60</v>
      </c>
      <c r="J32" s="105">
        <v>12</v>
      </c>
      <c r="K32" s="105">
        <v>37</v>
      </c>
      <c r="L32" s="105">
        <v>36</v>
      </c>
      <c r="M32" s="105">
        <v>1</v>
      </c>
      <c r="N32" s="105">
        <v>162</v>
      </c>
      <c r="P32" s="104"/>
    </row>
    <row r="33" spans="1:16" ht="15" hidden="1" customHeight="1">
      <c r="A33" s="99">
        <v>41</v>
      </c>
      <c r="B33" s="100">
        <v>201</v>
      </c>
      <c r="C33" s="102" t="s">
        <v>233</v>
      </c>
      <c r="D33" s="105">
        <v>10417</v>
      </c>
      <c r="E33" s="105">
        <v>672</v>
      </c>
      <c r="F33" s="105">
        <v>3</v>
      </c>
      <c r="G33" s="105">
        <v>1</v>
      </c>
      <c r="H33" s="105">
        <v>7701</v>
      </c>
      <c r="I33" s="105">
        <v>333</v>
      </c>
      <c r="J33" s="105">
        <v>24</v>
      </c>
      <c r="K33" s="105">
        <v>87</v>
      </c>
      <c r="L33" s="105">
        <v>909</v>
      </c>
      <c r="M33" s="105">
        <v>3</v>
      </c>
      <c r="N33" s="105">
        <v>684</v>
      </c>
      <c r="P33" s="104"/>
    </row>
    <row r="34" spans="1:16" ht="15" hidden="1" customHeight="1">
      <c r="A34" s="99">
        <v>12</v>
      </c>
      <c r="B34" s="100">
        <v>202</v>
      </c>
      <c r="C34" s="102" t="s">
        <v>295</v>
      </c>
      <c r="D34" s="105">
        <v>12901</v>
      </c>
      <c r="E34" s="105">
        <v>1005</v>
      </c>
      <c r="F34" s="105">
        <v>1</v>
      </c>
      <c r="G34" s="105">
        <v>12</v>
      </c>
      <c r="H34" s="105">
        <v>10747</v>
      </c>
      <c r="I34" s="105">
        <v>191</v>
      </c>
      <c r="J34" s="105">
        <v>31</v>
      </c>
      <c r="K34" s="105">
        <v>73</v>
      </c>
      <c r="L34" s="105">
        <v>165</v>
      </c>
      <c r="M34" s="105">
        <v>12</v>
      </c>
      <c r="N34" s="105">
        <v>664</v>
      </c>
      <c r="P34" s="104"/>
    </row>
    <row r="35" spans="1:16" ht="15" hidden="1" customHeight="1">
      <c r="A35" s="99">
        <v>22</v>
      </c>
      <c r="B35" s="100">
        <v>203</v>
      </c>
      <c r="C35" s="102" t="s">
        <v>296</v>
      </c>
      <c r="D35" s="105">
        <v>3247</v>
      </c>
      <c r="E35" s="105">
        <v>573</v>
      </c>
      <c r="F35" s="105">
        <v>3</v>
      </c>
      <c r="G35" s="105">
        <v>18</v>
      </c>
      <c r="H35" s="105">
        <v>1824</v>
      </c>
      <c r="I35" s="105">
        <v>111</v>
      </c>
      <c r="J35" s="105">
        <v>19</v>
      </c>
      <c r="K35" s="105">
        <v>47</v>
      </c>
      <c r="L35" s="105">
        <v>23</v>
      </c>
      <c r="M35" s="105">
        <v>6</v>
      </c>
      <c r="N35" s="105">
        <v>623</v>
      </c>
      <c r="P35" s="104"/>
    </row>
    <row r="36" spans="1:16" ht="15" hidden="1" customHeight="1">
      <c r="A36" s="99">
        <v>13</v>
      </c>
      <c r="B36" s="100">
        <v>204</v>
      </c>
      <c r="C36" s="102" t="s">
        <v>297</v>
      </c>
      <c r="D36" s="105">
        <v>6750</v>
      </c>
      <c r="E36" s="105">
        <v>804</v>
      </c>
      <c r="F36" s="105">
        <v>42</v>
      </c>
      <c r="G36" s="105">
        <v>10</v>
      </c>
      <c r="H36" s="105">
        <v>4717</v>
      </c>
      <c r="I36" s="105">
        <v>122</v>
      </c>
      <c r="J36" s="105">
        <v>82</v>
      </c>
      <c r="K36" s="105">
        <v>316</v>
      </c>
      <c r="L36" s="105">
        <v>7</v>
      </c>
      <c r="M36" s="105">
        <v>5</v>
      </c>
      <c r="N36" s="105">
        <v>645</v>
      </c>
      <c r="P36" s="104"/>
    </row>
    <row r="37" spans="1:16" ht="15" hidden="1" customHeight="1">
      <c r="A37" s="99">
        <v>96</v>
      </c>
      <c r="B37" s="100">
        <v>205</v>
      </c>
      <c r="C37" s="102" t="s">
        <v>298</v>
      </c>
      <c r="D37" s="105">
        <v>167</v>
      </c>
      <c r="E37" s="105">
        <v>26</v>
      </c>
      <c r="F37" s="105">
        <v>0</v>
      </c>
      <c r="G37" s="105">
        <v>0</v>
      </c>
      <c r="H37" s="105">
        <v>58</v>
      </c>
      <c r="I37" s="105">
        <v>36</v>
      </c>
      <c r="J37" s="105">
        <v>3</v>
      </c>
      <c r="K37" s="105">
        <v>7</v>
      </c>
      <c r="L37" s="105">
        <v>0</v>
      </c>
      <c r="M37" s="105">
        <v>0</v>
      </c>
      <c r="N37" s="105">
        <v>37</v>
      </c>
      <c r="P37" s="104"/>
    </row>
    <row r="38" spans="1:16" ht="15" hidden="1" customHeight="1">
      <c r="A38" s="99">
        <v>14</v>
      </c>
      <c r="B38" s="100">
        <v>206</v>
      </c>
      <c r="C38" s="102" t="s">
        <v>299</v>
      </c>
      <c r="D38" s="105">
        <v>1713</v>
      </c>
      <c r="E38" s="105">
        <v>272</v>
      </c>
      <c r="F38" s="105">
        <v>29</v>
      </c>
      <c r="G38" s="105">
        <v>34</v>
      </c>
      <c r="H38" s="105">
        <v>698</v>
      </c>
      <c r="I38" s="105">
        <v>155</v>
      </c>
      <c r="J38" s="105">
        <v>37</v>
      </c>
      <c r="K38" s="105">
        <v>175</v>
      </c>
      <c r="L38" s="105">
        <v>27</v>
      </c>
      <c r="M38" s="105">
        <v>4</v>
      </c>
      <c r="N38" s="105">
        <v>282</v>
      </c>
      <c r="P38" s="104"/>
    </row>
    <row r="39" spans="1:16" ht="15" hidden="1" customHeight="1">
      <c r="A39" s="99">
        <v>16</v>
      </c>
      <c r="B39" s="100">
        <v>207</v>
      </c>
      <c r="C39" s="102" t="s">
        <v>300</v>
      </c>
      <c r="D39" s="105">
        <v>3603</v>
      </c>
      <c r="E39" s="105">
        <v>431</v>
      </c>
      <c r="F39" s="105">
        <v>0</v>
      </c>
      <c r="G39" s="105">
        <v>0</v>
      </c>
      <c r="H39" s="105">
        <v>2825</v>
      </c>
      <c r="I39" s="105">
        <v>54</v>
      </c>
      <c r="J39" s="105">
        <v>6</v>
      </c>
      <c r="K39" s="105">
        <v>14</v>
      </c>
      <c r="L39" s="105">
        <v>46</v>
      </c>
      <c r="M39" s="105">
        <v>0</v>
      </c>
      <c r="N39" s="105">
        <v>227</v>
      </c>
      <c r="P39" s="104"/>
    </row>
    <row r="40" spans="1:16" ht="15" hidden="1" customHeight="1">
      <c r="A40" s="99">
        <v>50</v>
      </c>
      <c r="B40" s="100">
        <v>208</v>
      </c>
      <c r="C40" s="102" t="s">
        <v>301</v>
      </c>
      <c r="D40" s="105">
        <v>418</v>
      </c>
      <c r="E40" s="105">
        <v>16</v>
      </c>
      <c r="F40" s="105">
        <v>0</v>
      </c>
      <c r="G40" s="105">
        <v>3</v>
      </c>
      <c r="H40" s="105">
        <v>363</v>
      </c>
      <c r="I40" s="105">
        <v>6</v>
      </c>
      <c r="J40" s="105">
        <v>2</v>
      </c>
      <c r="K40" s="105">
        <v>8</v>
      </c>
      <c r="L40" s="105">
        <v>0</v>
      </c>
      <c r="M40" s="105">
        <v>0</v>
      </c>
      <c r="N40" s="105">
        <v>20</v>
      </c>
      <c r="P40" s="104"/>
    </row>
    <row r="41" spans="1:16" ht="15" hidden="1" customHeight="1">
      <c r="A41" s="99">
        <v>68</v>
      </c>
      <c r="B41" s="100">
        <v>209</v>
      </c>
      <c r="C41" s="102" t="s">
        <v>302</v>
      </c>
      <c r="D41" s="105">
        <v>317</v>
      </c>
      <c r="E41" s="105">
        <v>34</v>
      </c>
      <c r="F41" s="105">
        <v>0</v>
      </c>
      <c r="G41" s="105">
        <v>0</v>
      </c>
      <c r="H41" s="105">
        <v>143</v>
      </c>
      <c r="I41" s="105">
        <v>46</v>
      </c>
      <c r="J41" s="105">
        <v>2</v>
      </c>
      <c r="K41" s="105">
        <v>11</v>
      </c>
      <c r="L41" s="105">
        <v>0</v>
      </c>
      <c r="M41" s="105">
        <v>0</v>
      </c>
      <c r="N41" s="105">
        <v>81</v>
      </c>
      <c r="P41" s="104"/>
    </row>
    <row r="42" spans="1:16" ht="15" hidden="1" customHeight="1">
      <c r="A42" s="99">
        <v>23</v>
      </c>
      <c r="B42" s="100">
        <v>210</v>
      </c>
      <c r="C42" s="102" t="s">
        <v>303</v>
      </c>
      <c r="D42" s="105">
        <v>2309</v>
      </c>
      <c r="E42" s="105">
        <v>234</v>
      </c>
      <c r="F42" s="105">
        <v>1</v>
      </c>
      <c r="G42" s="105">
        <v>27</v>
      </c>
      <c r="H42" s="105">
        <v>1476</v>
      </c>
      <c r="I42" s="105">
        <v>185</v>
      </c>
      <c r="J42" s="105">
        <v>4</v>
      </c>
      <c r="K42" s="105">
        <v>23</v>
      </c>
      <c r="L42" s="105">
        <v>76</v>
      </c>
      <c r="M42" s="105">
        <v>3</v>
      </c>
      <c r="N42" s="105">
        <v>280</v>
      </c>
      <c r="P42" s="104"/>
    </row>
    <row r="43" spans="1:16" ht="15" hidden="1" customHeight="1">
      <c r="A43" s="99">
        <v>51</v>
      </c>
      <c r="B43" s="100">
        <v>211</v>
      </c>
      <c r="C43" s="102" t="s">
        <v>304</v>
      </c>
      <c r="D43" s="105">
        <v>188</v>
      </c>
      <c r="E43" s="105">
        <v>11</v>
      </c>
      <c r="F43" s="105">
        <v>0</v>
      </c>
      <c r="G43" s="105">
        <v>0</v>
      </c>
      <c r="H43" s="105">
        <v>50</v>
      </c>
      <c r="I43" s="105">
        <v>8</v>
      </c>
      <c r="J43" s="105">
        <v>0</v>
      </c>
      <c r="K43" s="105">
        <v>4</v>
      </c>
      <c r="L43" s="105">
        <v>5</v>
      </c>
      <c r="M43" s="105">
        <v>0</v>
      </c>
      <c r="N43" s="105">
        <v>110</v>
      </c>
      <c r="P43" s="104"/>
    </row>
    <row r="44" spans="1:16" ht="15" hidden="1" customHeight="1">
      <c r="A44" s="99">
        <v>52</v>
      </c>
      <c r="B44" s="100">
        <v>212</v>
      </c>
      <c r="C44" s="102" t="s">
        <v>305</v>
      </c>
      <c r="D44" s="105">
        <v>334</v>
      </c>
      <c r="E44" s="105">
        <v>24</v>
      </c>
      <c r="F44" s="105">
        <v>0</v>
      </c>
      <c r="G44" s="105">
        <v>0</v>
      </c>
      <c r="H44" s="105">
        <v>204</v>
      </c>
      <c r="I44" s="105">
        <v>17</v>
      </c>
      <c r="J44" s="105">
        <v>2</v>
      </c>
      <c r="K44" s="105">
        <v>4</v>
      </c>
      <c r="L44" s="105">
        <v>0</v>
      </c>
      <c r="M44" s="105">
        <v>0</v>
      </c>
      <c r="N44" s="105">
        <v>83</v>
      </c>
      <c r="P44" s="104"/>
    </row>
    <row r="45" spans="1:16" ht="15" hidden="1" customHeight="1">
      <c r="A45" s="99">
        <v>28</v>
      </c>
      <c r="B45" s="100">
        <v>213</v>
      </c>
      <c r="C45" s="102" t="s">
        <v>306</v>
      </c>
      <c r="D45" s="105">
        <v>530</v>
      </c>
      <c r="E45" s="105">
        <v>53</v>
      </c>
      <c r="F45" s="105">
        <v>0</v>
      </c>
      <c r="G45" s="105">
        <v>1</v>
      </c>
      <c r="H45" s="105">
        <v>373</v>
      </c>
      <c r="I45" s="105">
        <v>18</v>
      </c>
      <c r="J45" s="105">
        <v>1</v>
      </c>
      <c r="K45" s="105">
        <v>14</v>
      </c>
      <c r="L45" s="105">
        <v>0</v>
      </c>
      <c r="M45" s="105">
        <v>0</v>
      </c>
      <c r="N45" s="105">
        <v>70</v>
      </c>
      <c r="P45" s="104"/>
    </row>
    <row r="46" spans="1:16" ht="15" hidden="1" customHeight="1">
      <c r="A46" s="99">
        <v>17</v>
      </c>
      <c r="B46" s="100">
        <v>214</v>
      </c>
      <c r="C46" s="102" t="s">
        <v>307</v>
      </c>
      <c r="D46" s="105">
        <v>3450</v>
      </c>
      <c r="E46" s="105">
        <v>305</v>
      </c>
      <c r="F46" s="105">
        <v>5</v>
      </c>
      <c r="G46" s="105">
        <v>11</v>
      </c>
      <c r="H46" s="105">
        <v>2693</v>
      </c>
      <c r="I46" s="105">
        <v>39</v>
      </c>
      <c r="J46" s="105">
        <v>20</v>
      </c>
      <c r="K46" s="105">
        <v>71</v>
      </c>
      <c r="L46" s="105">
        <v>8</v>
      </c>
      <c r="M46" s="105">
        <v>4</v>
      </c>
      <c r="N46" s="105">
        <v>294</v>
      </c>
      <c r="P46" s="104"/>
    </row>
    <row r="47" spans="1:16" ht="15" hidden="1" customHeight="1">
      <c r="A47" s="99">
        <v>29</v>
      </c>
      <c r="B47" s="100">
        <v>215</v>
      </c>
      <c r="C47" s="102" t="s">
        <v>308</v>
      </c>
      <c r="D47" s="105">
        <v>657</v>
      </c>
      <c r="E47" s="105">
        <v>54</v>
      </c>
      <c r="F47" s="105">
        <v>0</v>
      </c>
      <c r="G47" s="105">
        <v>1</v>
      </c>
      <c r="H47" s="105">
        <v>460</v>
      </c>
      <c r="I47" s="105">
        <v>7</v>
      </c>
      <c r="J47" s="105">
        <v>4</v>
      </c>
      <c r="K47" s="105">
        <v>12</v>
      </c>
      <c r="L47" s="105">
        <v>0</v>
      </c>
      <c r="M47" s="105">
        <v>0</v>
      </c>
      <c r="N47" s="105">
        <v>119</v>
      </c>
      <c r="P47" s="104"/>
    </row>
    <row r="48" spans="1:16" ht="15" hidden="1" customHeight="1">
      <c r="A48" s="99">
        <v>24</v>
      </c>
      <c r="B48" s="100">
        <v>216</v>
      </c>
      <c r="C48" s="102" t="s">
        <v>309</v>
      </c>
      <c r="D48" s="105">
        <v>1243</v>
      </c>
      <c r="E48" s="105">
        <v>43</v>
      </c>
      <c r="F48" s="105">
        <v>2</v>
      </c>
      <c r="G48" s="105">
        <v>0</v>
      </c>
      <c r="H48" s="105">
        <v>999</v>
      </c>
      <c r="I48" s="105">
        <v>26</v>
      </c>
      <c r="J48" s="105">
        <v>4</v>
      </c>
      <c r="K48" s="105">
        <v>6</v>
      </c>
      <c r="L48" s="105">
        <v>19</v>
      </c>
      <c r="M48" s="105">
        <v>0</v>
      </c>
      <c r="N48" s="105">
        <v>144</v>
      </c>
      <c r="P48" s="104"/>
    </row>
    <row r="49" spans="1:16" ht="15" hidden="1" customHeight="1">
      <c r="A49" s="99">
        <v>18</v>
      </c>
      <c r="B49" s="100">
        <v>217</v>
      </c>
      <c r="C49" s="102" t="s">
        <v>310</v>
      </c>
      <c r="D49" s="105">
        <v>1658</v>
      </c>
      <c r="E49" s="105">
        <v>81</v>
      </c>
      <c r="F49" s="105">
        <v>4</v>
      </c>
      <c r="G49" s="105">
        <v>1</v>
      </c>
      <c r="H49" s="105">
        <v>1301</v>
      </c>
      <c r="I49" s="105">
        <v>23</v>
      </c>
      <c r="J49" s="105">
        <v>14</v>
      </c>
      <c r="K49" s="105">
        <v>29</v>
      </c>
      <c r="L49" s="105">
        <v>11</v>
      </c>
      <c r="M49" s="105">
        <v>0</v>
      </c>
      <c r="N49" s="105">
        <v>194</v>
      </c>
      <c r="P49" s="104"/>
    </row>
    <row r="50" spans="1:16" ht="15" hidden="1" customHeight="1">
      <c r="A50" s="99">
        <v>30</v>
      </c>
      <c r="B50" s="100">
        <v>218</v>
      </c>
      <c r="C50" s="102" t="s">
        <v>311</v>
      </c>
      <c r="D50" s="105">
        <v>521</v>
      </c>
      <c r="E50" s="105">
        <v>56</v>
      </c>
      <c r="F50" s="105">
        <v>0</v>
      </c>
      <c r="G50" s="105">
        <v>0</v>
      </c>
      <c r="H50" s="105">
        <v>229</v>
      </c>
      <c r="I50" s="105">
        <v>15</v>
      </c>
      <c r="J50" s="105">
        <v>2</v>
      </c>
      <c r="K50" s="105">
        <v>6</v>
      </c>
      <c r="L50" s="105">
        <v>38</v>
      </c>
      <c r="M50" s="105">
        <v>0</v>
      </c>
      <c r="N50" s="105">
        <v>175</v>
      </c>
      <c r="P50" s="104"/>
    </row>
    <row r="51" spans="1:16" ht="15" hidden="1" customHeight="1">
      <c r="A51" s="99">
        <v>19</v>
      </c>
      <c r="B51" s="100">
        <v>219</v>
      </c>
      <c r="C51" s="102" t="s">
        <v>312</v>
      </c>
      <c r="D51" s="105">
        <v>962</v>
      </c>
      <c r="E51" s="105">
        <v>59</v>
      </c>
      <c r="F51" s="105">
        <v>2</v>
      </c>
      <c r="G51" s="105">
        <v>2</v>
      </c>
      <c r="H51" s="105">
        <v>730</v>
      </c>
      <c r="I51" s="105">
        <v>11</v>
      </c>
      <c r="J51" s="105">
        <v>10</v>
      </c>
      <c r="K51" s="105">
        <v>30</v>
      </c>
      <c r="L51" s="105">
        <v>0</v>
      </c>
      <c r="M51" s="105">
        <v>1</v>
      </c>
      <c r="N51" s="105">
        <v>117</v>
      </c>
      <c r="P51" s="104"/>
    </row>
    <row r="52" spans="1:16" ht="15" hidden="1" customHeight="1">
      <c r="A52" s="99">
        <v>31</v>
      </c>
      <c r="B52" s="100">
        <v>220</v>
      </c>
      <c r="C52" s="102" t="s">
        <v>313</v>
      </c>
      <c r="D52" s="105">
        <v>696</v>
      </c>
      <c r="E52" s="105">
        <v>255</v>
      </c>
      <c r="F52" s="105">
        <v>2</v>
      </c>
      <c r="G52" s="105">
        <v>0</v>
      </c>
      <c r="H52" s="105">
        <v>108</v>
      </c>
      <c r="I52" s="105">
        <v>17</v>
      </c>
      <c r="J52" s="105">
        <v>0</v>
      </c>
      <c r="K52" s="105">
        <v>5</v>
      </c>
      <c r="L52" s="105">
        <v>51</v>
      </c>
      <c r="M52" s="105">
        <v>0</v>
      </c>
      <c r="N52" s="105">
        <v>258</v>
      </c>
      <c r="P52" s="104"/>
    </row>
    <row r="53" spans="1:16" ht="15" hidden="1" customHeight="1">
      <c r="A53" s="99">
        <v>88</v>
      </c>
      <c r="B53" s="100">
        <v>221</v>
      </c>
      <c r="C53" s="102" t="s">
        <v>314</v>
      </c>
      <c r="D53" s="105">
        <v>426</v>
      </c>
      <c r="E53" s="105">
        <v>24</v>
      </c>
      <c r="F53" s="105">
        <v>2</v>
      </c>
      <c r="G53" s="105">
        <v>0</v>
      </c>
      <c r="H53" s="105">
        <v>166</v>
      </c>
      <c r="I53" s="105">
        <v>46</v>
      </c>
      <c r="J53" s="105">
        <v>3</v>
      </c>
      <c r="K53" s="105">
        <v>6</v>
      </c>
      <c r="L53" s="105">
        <v>9</v>
      </c>
      <c r="M53" s="105">
        <v>0</v>
      </c>
      <c r="N53" s="105">
        <v>170</v>
      </c>
      <c r="P53" s="104"/>
    </row>
    <row r="54" spans="1:16" ht="15" hidden="1" customHeight="1">
      <c r="A54" s="99">
        <v>20</v>
      </c>
      <c r="B54" s="100">
        <v>301</v>
      </c>
      <c r="C54" s="102" t="s">
        <v>260</v>
      </c>
      <c r="D54" s="105">
        <v>121</v>
      </c>
      <c r="E54" s="105">
        <v>4</v>
      </c>
      <c r="F54" s="105">
        <v>1</v>
      </c>
      <c r="G54" s="105">
        <v>0</v>
      </c>
      <c r="H54" s="105">
        <v>92</v>
      </c>
      <c r="I54" s="105">
        <v>5</v>
      </c>
      <c r="J54" s="105">
        <v>2</v>
      </c>
      <c r="K54" s="105">
        <v>9</v>
      </c>
      <c r="L54" s="105">
        <v>0</v>
      </c>
      <c r="M54" s="105">
        <v>0</v>
      </c>
      <c r="N54" s="105">
        <v>8</v>
      </c>
      <c r="P54" s="104"/>
    </row>
    <row r="55" spans="1:16" ht="15" hidden="1" customHeight="1">
      <c r="A55" s="99">
        <v>32</v>
      </c>
      <c r="B55" s="402">
        <v>321</v>
      </c>
      <c r="C55" s="407" t="s">
        <v>317</v>
      </c>
      <c r="D55" s="105">
        <v>85</v>
      </c>
      <c r="E55" s="105">
        <v>2</v>
      </c>
      <c r="F55" s="105">
        <v>0</v>
      </c>
      <c r="G55" s="105">
        <v>0</v>
      </c>
      <c r="H55" s="105">
        <v>9</v>
      </c>
      <c r="I55" s="105">
        <v>1</v>
      </c>
      <c r="J55" s="105">
        <v>0</v>
      </c>
      <c r="K55" s="105">
        <v>2</v>
      </c>
      <c r="L55" s="105">
        <v>0</v>
      </c>
      <c r="M55" s="105">
        <v>0</v>
      </c>
      <c r="N55" s="105">
        <v>71</v>
      </c>
      <c r="P55" s="104"/>
    </row>
    <row r="56" spans="1:16" ht="15" hidden="1" customHeight="1">
      <c r="A56" s="99">
        <v>33</v>
      </c>
      <c r="B56" s="402">
        <v>341</v>
      </c>
      <c r="C56" s="407" t="s">
        <v>318</v>
      </c>
      <c r="D56" s="105">
        <v>225</v>
      </c>
      <c r="E56" s="105">
        <v>37</v>
      </c>
      <c r="F56" s="105">
        <v>0</v>
      </c>
      <c r="G56" s="105">
        <v>2</v>
      </c>
      <c r="H56" s="105">
        <v>84</v>
      </c>
      <c r="I56" s="105">
        <v>9</v>
      </c>
      <c r="J56" s="105">
        <v>0</v>
      </c>
      <c r="K56" s="105">
        <v>7</v>
      </c>
      <c r="L56" s="105">
        <v>1</v>
      </c>
      <c r="M56" s="105">
        <v>1</v>
      </c>
      <c r="N56" s="105">
        <v>84</v>
      </c>
      <c r="P56" s="104"/>
    </row>
    <row r="57" spans="1:16" ht="15" hidden="1" customHeight="1">
      <c r="A57" s="99">
        <v>34</v>
      </c>
      <c r="B57" s="402">
        <v>342</v>
      </c>
      <c r="C57" s="407" t="s">
        <v>319</v>
      </c>
      <c r="D57" s="105">
        <v>52</v>
      </c>
      <c r="E57" s="105">
        <v>4</v>
      </c>
      <c r="F57" s="105">
        <v>0</v>
      </c>
      <c r="G57" s="105">
        <v>0</v>
      </c>
      <c r="H57" s="105">
        <v>23</v>
      </c>
      <c r="I57" s="105">
        <v>2</v>
      </c>
      <c r="J57" s="105">
        <v>1</v>
      </c>
      <c r="K57" s="105">
        <v>2</v>
      </c>
      <c r="L57" s="105">
        <v>0</v>
      </c>
      <c r="M57" s="105">
        <v>0</v>
      </c>
      <c r="N57" s="105">
        <v>20</v>
      </c>
      <c r="P57" s="104"/>
    </row>
    <row r="58" spans="1:16" ht="15" hidden="1" customHeight="1">
      <c r="A58" s="99">
        <v>35</v>
      </c>
      <c r="B58" s="402">
        <v>343</v>
      </c>
      <c r="C58" s="407" t="s">
        <v>320</v>
      </c>
      <c r="D58" s="105">
        <v>72</v>
      </c>
      <c r="E58" s="105">
        <v>10</v>
      </c>
      <c r="F58" s="105">
        <v>0</v>
      </c>
      <c r="G58" s="105">
        <v>0</v>
      </c>
      <c r="H58" s="105">
        <v>9</v>
      </c>
      <c r="I58" s="105">
        <v>2</v>
      </c>
      <c r="J58" s="105">
        <v>2</v>
      </c>
      <c r="K58" s="105">
        <v>0</v>
      </c>
      <c r="L58" s="105">
        <v>0</v>
      </c>
      <c r="M58" s="105">
        <v>0</v>
      </c>
      <c r="N58" s="105">
        <v>49</v>
      </c>
      <c r="P58" s="104"/>
    </row>
    <row r="59" spans="1:16" ht="15" hidden="1" customHeight="1">
      <c r="A59" s="99">
        <v>36</v>
      </c>
      <c r="B59" s="402">
        <v>361</v>
      </c>
      <c r="C59" s="407" t="s">
        <v>321</v>
      </c>
      <c r="D59" s="105">
        <v>66</v>
      </c>
      <c r="E59" s="105">
        <v>18</v>
      </c>
      <c r="F59" s="105">
        <v>0</v>
      </c>
      <c r="G59" s="105">
        <v>0</v>
      </c>
      <c r="H59" s="105">
        <v>13</v>
      </c>
      <c r="I59" s="105">
        <v>10</v>
      </c>
      <c r="J59" s="105">
        <v>0</v>
      </c>
      <c r="K59" s="105">
        <v>2</v>
      </c>
      <c r="L59" s="105">
        <v>0</v>
      </c>
      <c r="M59" s="105">
        <v>0</v>
      </c>
      <c r="N59" s="105">
        <v>23</v>
      </c>
      <c r="P59" s="104"/>
    </row>
    <row r="60" spans="1:16" ht="15" hidden="1" customHeight="1">
      <c r="A60" s="99">
        <v>37</v>
      </c>
      <c r="B60" s="402">
        <v>362</v>
      </c>
      <c r="C60" s="407" t="s">
        <v>322</v>
      </c>
      <c r="D60" s="105">
        <v>10</v>
      </c>
      <c r="E60" s="105">
        <v>4</v>
      </c>
      <c r="F60" s="105">
        <v>0</v>
      </c>
      <c r="G60" s="105">
        <v>0</v>
      </c>
      <c r="H60" s="105">
        <v>1</v>
      </c>
      <c r="I60" s="105">
        <v>1</v>
      </c>
      <c r="J60" s="105">
        <v>0</v>
      </c>
      <c r="K60" s="105">
        <v>2</v>
      </c>
      <c r="L60" s="105">
        <v>0</v>
      </c>
      <c r="M60" s="105">
        <v>0</v>
      </c>
      <c r="N60" s="105">
        <v>2</v>
      </c>
      <c r="P60" s="104"/>
    </row>
    <row r="61" spans="1:16" ht="15" hidden="1" customHeight="1">
      <c r="A61" s="99">
        <v>38</v>
      </c>
      <c r="B61" s="402">
        <v>363</v>
      </c>
      <c r="C61" s="407" t="s">
        <v>323</v>
      </c>
      <c r="D61" s="105">
        <v>20</v>
      </c>
      <c r="E61" s="105">
        <v>4</v>
      </c>
      <c r="F61" s="105">
        <v>0</v>
      </c>
      <c r="G61" s="105">
        <v>0</v>
      </c>
      <c r="H61" s="105">
        <v>3</v>
      </c>
      <c r="I61" s="105">
        <v>7</v>
      </c>
      <c r="J61" s="105">
        <v>0</v>
      </c>
      <c r="K61" s="105">
        <v>1</v>
      </c>
      <c r="L61" s="105">
        <v>2</v>
      </c>
      <c r="M61" s="105">
        <v>0</v>
      </c>
      <c r="N61" s="105">
        <v>3</v>
      </c>
      <c r="P61" s="104"/>
    </row>
    <row r="62" spans="1:16" ht="15" hidden="1" customHeight="1">
      <c r="A62" s="99">
        <v>39</v>
      </c>
      <c r="B62" s="402">
        <v>364</v>
      </c>
      <c r="C62" s="407" t="s">
        <v>324</v>
      </c>
      <c r="D62" s="105">
        <v>16</v>
      </c>
      <c r="E62" s="105">
        <v>0</v>
      </c>
      <c r="F62" s="105">
        <v>0</v>
      </c>
      <c r="G62" s="105">
        <v>0</v>
      </c>
      <c r="H62" s="105">
        <v>9</v>
      </c>
      <c r="I62" s="105">
        <v>3</v>
      </c>
      <c r="J62" s="105">
        <v>0</v>
      </c>
      <c r="K62" s="105">
        <v>0</v>
      </c>
      <c r="L62" s="105">
        <v>0</v>
      </c>
      <c r="M62" s="105">
        <v>0</v>
      </c>
      <c r="N62" s="105">
        <v>4</v>
      </c>
      <c r="P62" s="104"/>
    </row>
    <row r="63" spans="1:16" ht="15" hidden="1" customHeight="1">
      <c r="A63" s="99">
        <v>25</v>
      </c>
      <c r="B63" s="100">
        <v>381</v>
      </c>
      <c r="C63" s="102" t="s">
        <v>325</v>
      </c>
      <c r="D63" s="105">
        <v>191</v>
      </c>
      <c r="E63" s="105">
        <v>22</v>
      </c>
      <c r="F63" s="105">
        <v>0</v>
      </c>
      <c r="G63" s="105">
        <v>0</v>
      </c>
      <c r="H63" s="105">
        <v>80</v>
      </c>
      <c r="I63" s="105">
        <v>42</v>
      </c>
      <c r="J63" s="105">
        <v>0</v>
      </c>
      <c r="K63" s="105">
        <v>0</v>
      </c>
      <c r="L63" s="105">
        <v>2</v>
      </c>
      <c r="M63" s="105">
        <v>1</v>
      </c>
      <c r="N63" s="105">
        <v>44</v>
      </c>
      <c r="P63" s="104"/>
    </row>
    <row r="64" spans="1:16" ht="15" hidden="1" customHeight="1">
      <c r="A64" s="99">
        <v>26</v>
      </c>
      <c r="B64" s="100">
        <v>382</v>
      </c>
      <c r="C64" s="102" t="s">
        <v>326</v>
      </c>
      <c r="D64" s="105">
        <v>299</v>
      </c>
      <c r="E64" s="105">
        <v>21</v>
      </c>
      <c r="F64" s="105">
        <v>0</v>
      </c>
      <c r="G64" s="105">
        <v>2</v>
      </c>
      <c r="H64" s="105">
        <v>179</v>
      </c>
      <c r="I64" s="105">
        <v>21</v>
      </c>
      <c r="J64" s="105">
        <v>0</v>
      </c>
      <c r="K64" s="105">
        <v>7</v>
      </c>
      <c r="L64" s="105">
        <v>9</v>
      </c>
      <c r="M64" s="105">
        <v>0</v>
      </c>
      <c r="N64" s="105">
        <v>60</v>
      </c>
      <c r="P64" s="104"/>
    </row>
    <row r="65" spans="1:16" ht="15" hidden="1" customHeight="1">
      <c r="A65" s="99">
        <v>42</v>
      </c>
      <c r="B65" s="402">
        <v>421</v>
      </c>
      <c r="C65" s="407" t="s">
        <v>327</v>
      </c>
      <c r="D65" s="105">
        <v>44</v>
      </c>
      <c r="E65" s="105">
        <v>4</v>
      </c>
      <c r="F65" s="105">
        <v>0</v>
      </c>
      <c r="G65" s="105">
        <v>0</v>
      </c>
      <c r="H65" s="105">
        <v>19</v>
      </c>
      <c r="I65" s="105">
        <v>2</v>
      </c>
      <c r="J65" s="105">
        <v>0</v>
      </c>
      <c r="K65" s="105">
        <v>1</v>
      </c>
      <c r="L65" s="105">
        <v>0</v>
      </c>
      <c r="M65" s="105">
        <v>0</v>
      </c>
      <c r="N65" s="105">
        <v>18</v>
      </c>
      <c r="P65" s="104"/>
    </row>
    <row r="66" spans="1:16" ht="15" hidden="1" customHeight="1">
      <c r="A66" s="99">
        <v>43</v>
      </c>
      <c r="B66" s="402">
        <v>422</v>
      </c>
      <c r="C66" s="407" t="s">
        <v>328</v>
      </c>
      <c r="D66" s="105">
        <v>72</v>
      </c>
      <c r="E66" s="105">
        <v>7</v>
      </c>
      <c r="F66" s="105">
        <v>0</v>
      </c>
      <c r="G66" s="105">
        <v>0</v>
      </c>
      <c r="H66" s="105">
        <v>26</v>
      </c>
      <c r="I66" s="105">
        <v>11</v>
      </c>
      <c r="J66" s="105">
        <v>1</v>
      </c>
      <c r="K66" s="105">
        <v>0</v>
      </c>
      <c r="L66" s="105">
        <v>0</v>
      </c>
      <c r="M66" s="105">
        <v>0</v>
      </c>
      <c r="N66" s="105">
        <v>27</v>
      </c>
      <c r="P66" s="104"/>
    </row>
    <row r="67" spans="1:16" ht="15" hidden="1" customHeight="1">
      <c r="A67" s="99">
        <v>44</v>
      </c>
      <c r="B67" s="402">
        <v>441</v>
      </c>
      <c r="C67" s="407" t="s">
        <v>329</v>
      </c>
      <c r="D67" s="105">
        <v>21</v>
      </c>
      <c r="E67" s="105">
        <v>10</v>
      </c>
      <c r="F67" s="105">
        <v>0</v>
      </c>
      <c r="G67" s="105">
        <v>0</v>
      </c>
      <c r="H67" s="105">
        <v>3</v>
      </c>
      <c r="I67" s="105">
        <v>2</v>
      </c>
      <c r="J67" s="105">
        <v>0</v>
      </c>
      <c r="K67" s="105">
        <v>2</v>
      </c>
      <c r="L67" s="105">
        <v>0</v>
      </c>
      <c r="M67" s="105">
        <v>0</v>
      </c>
      <c r="N67" s="105">
        <v>4</v>
      </c>
      <c r="P67" s="104"/>
    </row>
    <row r="68" spans="1:16" ht="15" hidden="1" customHeight="1">
      <c r="A68" s="99">
        <v>45</v>
      </c>
      <c r="B68" s="100">
        <v>442</v>
      </c>
      <c r="C68" s="102" t="s">
        <v>330</v>
      </c>
      <c r="D68" s="105">
        <v>58</v>
      </c>
      <c r="E68" s="105">
        <v>36</v>
      </c>
      <c r="F68" s="105">
        <v>0</v>
      </c>
      <c r="G68" s="105">
        <v>0</v>
      </c>
      <c r="H68" s="105">
        <v>11</v>
      </c>
      <c r="I68" s="105">
        <v>2</v>
      </c>
      <c r="J68" s="105">
        <v>0</v>
      </c>
      <c r="K68" s="105">
        <v>1</v>
      </c>
      <c r="L68" s="105">
        <v>4</v>
      </c>
      <c r="M68" s="105">
        <v>0</v>
      </c>
      <c r="N68" s="105">
        <v>4</v>
      </c>
      <c r="P68" s="104"/>
    </row>
    <row r="69" spans="1:16" ht="15" hidden="1" customHeight="1">
      <c r="A69" s="99">
        <v>46</v>
      </c>
      <c r="B69" s="100">
        <v>443</v>
      </c>
      <c r="C69" s="102" t="s">
        <v>331</v>
      </c>
      <c r="D69" s="105">
        <v>220</v>
      </c>
      <c r="E69" s="105">
        <v>89</v>
      </c>
      <c r="F69" s="105">
        <v>0</v>
      </c>
      <c r="G69" s="105">
        <v>0</v>
      </c>
      <c r="H69" s="105">
        <v>55</v>
      </c>
      <c r="I69" s="105">
        <v>4</v>
      </c>
      <c r="J69" s="105">
        <v>0</v>
      </c>
      <c r="K69" s="105">
        <v>1</v>
      </c>
      <c r="L69" s="105">
        <v>14</v>
      </c>
      <c r="M69" s="105">
        <v>0</v>
      </c>
      <c r="N69" s="105">
        <v>57</v>
      </c>
      <c r="P69" s="104"/>
    </row>
    <row r="70" spans="1:16" ht="15" hidden="1" customHeight="1">
      <c r="A70" s="99">
        <v>47</v>
      </c>
      <c r="B70" s="402">
        <v>444</v>
      </c>
      <c r="C70" s="407" t="s">
        <v>332</v>
      </c>
      <c r="D70" s="105">
        <f>+D82</f>
        <v>33</v>
      </c>
      <c r="E70" s="105">
        <v>61</v>
      </c>
      <c r="F70" s="105">
        <v>0</v>
      </c>
      <c r="G70" s="105">
        <v>0</v>
      </c>
      <c r="H70" s="105">
        <v>62</v>
      </c>
      <c r="I70" s="105">
        <v>3</v>
      </c>
      <c r="J70" s="105">
        <v>0</v>
      </c>
      <c r="K70" s="105">
        <v>3</v>
      </c>
      <c r="L70" s="105">
        <v>5</v>
      </c>
      <c r="M70" s="105">
        <v>1</v>
      </c>
      <c r="N70" s="105">
        <v>12</v>
      </c>
      <c r="P70" s="104"/>
    </row>
    <row r="71" spans="1:16" ht="15" hidden="1" customHeight="1">
      <c r="A71" s="99">
        <v>48</v>
      </c>
      <c r="B71" s="402">
        <v>445</v>
      </c>
      <c r="C71" s="407" t="s">
        <v>333</v>
      </c>
      <c r="D71" s="105">
        <v>11</v>
      </c>
      <c r="E71" s="105">
        <v>1</v>
      </c>
      <c r="F71" s="105">
        <v>0</v>
      </c>
      <c r="G71" s="105">
        <v>0</v>
      </c>
      <c r="H71" s="105">
        <v>2</v>
      </c>
      <c r="I71" s="105">
        <v>1</v>
      </c>
      <c r="J71" s="105">
        <v>0</v>
      </c>
      <c r="K71" s="105">
        <v>0</v>
      </c>
      <c r="L71" s="105">
        <v>0</v>
      </c>
      <c r="M71" s="105">
        <v>0</v>
      </c>
      <c r="N71" s="105">
        <v>7</v>
      </c>
      <c r="P71" s="104"/>
    </row>
    <row r="72" spans="1:16" ht="15" hidden="1" customHeight="1">
      <c r="A72" s="99">
        <v>53</v>
      </c>
      <c r="B72" s="402">
        <v>461</v>
      </c>
      <c r="C72" s="407" t="s">
        <v>334</v>
      </c>
      <c r="D72" s="105">
        <v>67</v>
      </c>
      <c r="E72" s="105">
        <v>6</v>
      </c>
      <c r="F72" s="105">
        <v>0</v>
      </c>
      <c r="G72" s="105">
        <v>0</v>
      </c>
      <c r="H72" s="105">
        <v>32</v>
      </c>
      <c r="I72" s="105">
        <v>1</v>
      </c>
      <c r="J72" s="105">
        <v>0</v>
      </c>
      <c r="K72" s="105">
        <v>4</v>
      </c>
      <c r="L72" s="105">
        <v>0</v>
      </c>
      <c r="M72" s="105">
        <v>0</v>
      </c>
      <c r="N72" s="105">
        <v>24</v>
      </c>
      <c r="P72" s="104"/>
    </row>
    <row r="73" spans="1:16" ht="15" hidden="1" customHeight="1">
      <c r="A73" s="99">
        <v>54</v>
      </c>
      <c r="B73" s="402">
        <v>462</v>
      </c>
      <c r="C73" s="407" t="s">
        <v>335</v>
      </c>
      <c r="D73" s="105">
        <v>58</v>
      </c>
      <c r="E73" s="105">
        <v>0</v>
      </c>
      <c r="F73" s="105">
        <v>0</v>
      </c>
      <c r="G73" s="105">
        <v>0</v>
      </c>
      <c r="H73" s="105">
        <v>26</v>
      </c>
      <c r="I73" s="105">
        <v>5</v>
      </c>
      <c r="J73" s="105">
        <v>3</v>
      </c>
      <c r="K73" s="105">
        <v>1</v>
      </c>
      <c r="L73" s="105">
        <v>0</v>
      </c>
      <c r="M73" s="105">
        <v>0</v>
      </c>
      <c r="N73" s="105">
        <v>23</v>
      </c>
    </row>
    <row r="74" spans="1:16" ht="15" hidden="1" customHeight="1">
      <c r="A74" s="99">
        <v>55</v>
      </c>
      <c r="B74" s="402">
        <v>463</v>
      </c>
      <c r="C74" s="407" t="s">
        <v>336</v>
      </c>
      <c r="D74" s="105">
        <v>90</v>
      </c>
      <c r="E74" s="105">
        <v>1</v>
      </c>
      <c r="F74" s="105">
        <v>0</v>
      </c>
      <c r="G74" s="105">
        <v>0</v>
      </c>
      <c r="H74" s="105">
        <v>84</v>
      </c>
      <c r="I74" s="105">
        <v>1</v>
      </c>
      <c r="J74" s="105">
        <v>0</v>
      </c>
      <c r="K74" s="105">
        <v>1</v>
      </c>
      <c r="L74" s="105">
        <v>0</v>
      </c>
      <c r="M74" s="105">
        <v>0</v>
      </c>
      <c r="N74" s="105">
        <v>3</v>
      </c>
    </row>
    <row r="75" spans="1:16" ht="15" hidden="1" customHeight="1">
      <c r="A75" s="99">
        <v>56</v>
      </c>
      <c r="B75" s="100">
        <v>464</v>
      </c>
      <c r="C75" s="102" t="s">
        <v>337</v>
      </c>
      <c r="D75" s="105">
        <v>193</v>
      </c>
      <c r="E75" s="105">
        <v>17</v>
      </c>
      <c r="F75" s="105">
        <v>0</v>
      </c>
      <c r="G75" s="105">
        <v>0</v>
      </c>
      <c r="H75" s="105">
        <v>108</v>
      </c>
      <c r="I75" s="105">
        <v>6</v>
      </c>
      <c r="J75" s="105">
        <v>1</v>
      </c>
      <c r="K75" s="105">
        <v>1</v>
      </c>
      <c r="L75" s="105">
        <v>25</v>
      </c>
      <c r="M75" s="105">
        <v>0</v>
      </c>
      <c r="N75" s="105">
        <v>35</v>
      </c>
    </row>
    <row r="76" spans="1:16" ht="15" hidden="1" customHeight="1">
      <c r="A76" s="99">
        <v>57</v>
      </c>
      <c r="B76" s="100">
        <v>481</v>
      </c>
      <c r="C76" s="102" t="s">
        <v>338</v>
      </c>
      <c r="D76" s="105">
        <v>109</v>
      </c>
      <c r="E76" s="105">
        <v>7</v>
      </c>
      <c r="F76" s="105">
        <v>0</v>
      </c>
      <c r="G76" s="105">
        <v>4</v>
      </c>
      <c r="H76" s="105">
        <v>45</v>
      </c>
      <c r="I76" s="105">
        <v>18</v>
      </c>
      <c r="J76" s="105">
        <v>0</v>
      </c>
      <c r="K76" s="105">
        <v>1</v>
      </c>
      <c r="L76" s="105">
        <v>6</v>
      </c>
      <c r="M76" s="105">
        <v>0</v>
      </c>
      <c r="N76" s="105">
        <v>28</v>
      </c>
    </row>
    <row r="77" spans="1:16" ht="15" hidden="1" customHeight="1">
      <c r="A77" s="99">
        <v>58</v>
      </c>
      <c r="B77" s="402">
        <v>501</v>
      </c>
      <c r="C77" s="407" t="s">
        <v>339</v>
      </c>
      <c r="D77" s="105">
        <v>48</v>
      </c>
      <c r="E77" s="105">
        <v>10</v>
      </c>
      <c r="F77" s="105">
        <v>0</v>
      </c>
      <c r="G77" s="105">
        <v>0</v>
      </c>
      <c r="H77" s="105">
        <v>15</v>
      </c>
      <c r="I77" s="105">
        <v>1</v>
      </c>
      <c r="J77" s="105">
        <v>0</v>
      </c>
      <c r="K77" s="105">
        <v>0</v>
      </c>
      <c r="L77" s="105">
        <v>0</v>
      </c>
      <c r="M77" s="105">
        <v>0</v>
      </c>
      <c r="N77" s="105">
        <v>22</v>
      </c>
    </row>
    <row r="78" spans="1:16" ht="15" hidden="1" customHeight="1">
      <c r="A78" s="99">
        <v>59</v>
      </c>
      <c r="B78" s="402">
        <v>502</v>
      </c>
      <c r="C78" s="407" t="s">
        <v>340</v>
      </c>
      <c r="D78" s="105">
        <v>9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9</v>
      </c>
    </row>
    <row r="79" spans="1:16" ht="15" hidden="1" customHeight="1">
      <c r="A79" s="99">
        <v>60</v>
      </c>
      <c r="B79" s="402">
        <v>503</v>
      </c>
      <c r="C79" s="407" t="s">
        <v>341</v>
      </c>
      <c r="D79" s="105">
        <v>6</v>
      </c>
      <c r="E79" s="105">
        <v>0</v>
      </c>
      <c r="F79" s="105">
        <v>0</v>
      </c>
      <c r="G79" s="105">
        <v>0</v>
      </c>
      <c r="H79" s="105">
        <v>4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2</v>
      </c>
    </row>
    <row r="80" spans="1:16" ht="15" hidden="1" customHeight="1">
      <c r="A80" s="99">
        <v>61</v>
      </c>
      <c r="B80" s="402">
        <v>504</v>
      </c>
      <c r="C80" s="407" t="s">
        <v>342</v>
      </c>
      <c r="D80" s="105">
        <v>2</v>
      </c>
      <c r="E80" s="105">
        <v>0</v>
      </c>
      <c r="F80" s="105">
        <v>0</v>
      </c>
      <c r="G80" s="105">
        <v>0</v>
      </c>
      <c r="H80" s="105">
        <v>1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1</v>
      </c>
    </row>
    <row r="81" spans="1:14" ht="15" hidden="1" customHeight="1">
      <c r="A81" s="99">
        <v>62</v>
      </c>
      <c r="B81" s="402">
        <v>521</v>
      </c>
      <c r="C81" s="407" t="s">
        <v>343</v>
      </c>
      <c r="D81" s="105">
        <v>83</v>
      </c>
      <c r="E81" s="105">
        <v>12</v>
      </c>
      <c r="F81" s="105">
        <v>1</v>
      </c>
      <c r="G81" s="105">
        <v>0</v>
      </c>
      <c r="H81" s="105">
        <v>28</v>
      </c>
      <c r="I81" s="105">
        <v>6</v>
      </c>
      <c r="J81" s="105">
        <v>1</v>
      </c>
      <c r="K81" s="105">
        <v>3</v>
      </c>
      <c r="L81" s="105">
        <v>0</v>
      </c>
      <c r="M81" s="105">
        <v>0</v>
      </c>
      <c r="N81" s="105">
        <v>32</v>
      </c>
    </row>
    <row r="82" spans="1:14" ht="15" hidden="1" customHeight="1">
      <c r="A82" s="99">
        <v>63</v>
      </c>
      <c r="B82" s="402">
        <v>522</v>
      </c>
      <c r="C82" s="407" t="s">
        <v>344</v>
      </c>
      <c r="D82" s="105">
        <v>33</v>
      </c>
      <c r="E82" s="105">
        <v>1</v>
      </c>
      <c r="F82" s="105">
        <v>0</v>
      </c>
      <c r="G82" s="105">
        <v>0</v>
      </c>
      <c r="H82" s="105">
        <v>6</v>
      </c>
      <c r="I82" s="105">
        <v>1</v>
      </c>
      <c r="J82" s="105">
        <v>0</v>
      </c>
      <c r="K82" s="105">
        <v>1</v>
      </c>
      <c r="L82" s="105">
        <v>0</v>
      </c>
      <c r="M82" s="105">
        <v>0</v>
      </c>
      <c r="N82" s="105">
        <v>24</v>
      </c>
    </row>
    <row r="83" spans="1:14" ht="15" hidden="1" customHeight="1">
      <c r="A83" s="99">
        <v>64</v>
      </c>
      <c r="B83" s="402">
        <v>523</v>
      </c>
      <c r="C83" s="407" t="s">
        <v>345</v>
      </c>
      <c r="D83" s="105">
        <v>28</v>
      </c>
      <c r="E83" s="105">
        <v>5</v>
      </c>
      <c r="F83" s="105">
        <v>0</v>
      </c>
      <c r="G83" s="105">
        <v>0</v>
      </c>
      <c r="H83" s="105">
        <v>5</v>
      </c>
      <c r="I83" s="105">
        <v>0</v>
      </c>
      <c r="J83" s="105">
        <v>2</v>
      </c>
      <c r="K83" s="105">
        <v>4</v>
      </c>
      <c r="L83" s="105">
        <v>0</v>
      </c>
      <c r="M83" s="105">
        <v>0</v>
      </c>
      <c r="N83" s="105">
        <v>12</v>
      </c>
    </row>
    <row r="84" spans="1:14" ht="15" hidden="1" customHeight="1">
      <c r="A84" s="99">
        <v>65</v>
      </c>
      <c r="B84" s="402">
        <v>524</v>
      </c>
      <c r="C84" s="407" t="s">
        <v>346</v>
      </c>
      <c r="D84" s="105">
        <v>15</v>
      </c>
      <c r="E84" s="105">
        <v>9</v>
      </c>
      <c r="F84" s="105">
        <v>0</v>
      </c>
      <c r="G84" s="105">
        <v>0</v>
      </c>
      <c r="H84" s="105">
        <v>2</v>
      </c>
      <c r="I84" s="105">
        <v>0</v>
      </c>
      <c r="J84" s="105">
        <v>2</v>
      </c>
      <c r="K84" s="105">
        <v>0</v>
      </c>
      <c r="L84" s="105">
        <v>0</v>
      </c>
      <c r="M84" s="105">
        <v>0</v>
      </c>
      <c r="N84" s="105">
        <v>2</v>
      </c>
    </row>
    <row r="85" spans="1:14" ht="15" hidden="1" customHeight="1">
      <c r="A85" s="99">
        <v>66</v>
      </c>
      <c r="B85" s="402">
        <v>525</v>
      </c>
      <c r="C85" s="407" t="s">
        <v>347</v>
      </c>
      <c r="D85" s="105">
        <v>12</v>
      </c>
      <c r="E85" s="105">
        <v>10</v>
      </c>
      <c r="F85" s="105">
        <v>0</v>
      </c>
      <c r="G85" s="105">
        <v>0</v>
      </c>
      <c r="H85" s="105">
        <v>0</v>
      </c>
      <c r="I85" s="105">
        <v>1</v>
      </c>
      <c r="J85" s="105">
        <v>0</v>
      </c>
      <c r="K85" s="105">
        <v>0</v>
      </c>
      <c r="L85" s="105">
        <v>0</v>
      </c>
      <c r="M85" s="105">
        <v>0</v>
      </c>
      <c r="N85" s="105">
        <v>1</v>
      </c>
    </row>
    <row r="86" spans="1:14" ht="15" hidden="1" customHeight="1">
      <c r="A86" s="99">
        <v>69</v>
      </c>
      <c r="B86" s="402">
        <v>541</v>
      </c>
      <c r="C86" s="407" t="s">
        <v>348</v>
      </c>
      <c r="D86" s="105">
        <v>24</v>
      </c>
      <c r="E86" s="105">
        <v>1</v>
      </c>
      <c r="F86" s="105">
        <v>0</v>
      </c>
      <c r="G86" s="105">
        <v>0</v>
      </c>
      <c r="H86" s="105">
        <v>3</v>
      </c>
      <c r="I86" s="105">
        <v>2</v>
      </c>
      <c r="J86" s="105">
        <v>1</v>
      </c>
      <c r="K86" s="105">
        <v>0</v>
      </c>
      <c r="L86" s="105">
        <v>0</v>
      </c>
      <c r="M86" s="105">
        <v>0</v>
      </c>
      <c r="N86" s="105">
        <v>17</v>
      </c>
    </row>
    <row r="87" spans="1:14" ht="15" hidden="1" customHeight="1">
      <c r="A87" s="99">
        <v>70</v>
      </c>
      <c r="B87" s="402">
        <v>542</v>
      </c>
      <c r="C87" s="407" t="s">
        <v>349</v>
      </c>
      <c r="D87" s="105">
        <v>10</v>
      </c>
      <c r="E87" s="105">
        <v>0</v>
      </c>
      <c r="F87" s="105">
        <v>0</v>
      </c>
      <c r="G87" s="105">
        <v>0</v>
      </c>
      <c r="H87" s="105">
        <v>1</v>
      </c>
      <c r="I87" s="105">
        <v>8</v>
      </c>
      <c r="J87" s="105">
        <v>0</v>
      </c>
      <c r="K87" s="105">
        <v>1</v>
      </c>
      <c r="L87" s="105">
        <v>0</v>
      </c>
      <c r="M87" s="105">
        <v>0</v>
      </c>
      <c r="N87" s="105">
        <v>0</v>
      </c>
    </row>
    <row r="88" spans="1:14" ht="15" hidden="1" customHeight="1">
      <c r="A88" s="99">
        <v>71</v>
      </c>
      <c r="B88" s="402">
        <v>543</v>
      </c>
      <c r="C88" s="407" t="s">
        <v>350</v>
      </c>
      <c r="D88" s="105">
        <v>42</v>
      </c>
      <c r="E88" s="105">
        <v>7</v>
      </c>
      <c r="F88" s="105">
        <v>0</v>
      </c>
      <c r="G88" s="105">
        <v>0</v>
      </c>
      <c r="H88" s="105">
        <v>25</v>
      </c>
      <c r="I88" s="105">
        <v>3</v>
      </c>
      <c r="J88" s="105">
        <v>1</v>
      </c>
      <c r="K88" s="105">
        <v>1</v>
      </c>
      <c r="L88" s="105">
        <v>0</v>
      </c>
      <c r="M88" s="105">
        <v>0</v>
      </c>
      <c r="N88" s="105">
        <v>5</v>
      </c>
    </row>
    <row r="89" spans="1:14" ht="15" hidden="1" customHeight="1">
      <c r="A89" s="99">
        <v>72</v>
      </c>
      <c r="B89" s="402">
        <v>544</v>
      </c>
      <c r="C89" s="407" t="s">
        <v>351</v>
      </c>
      <c r="D89" s="105">
        <v>99</v>
      </c>
      <c r="E89" s="105">
        <v>27</v>
      </c>
      <c r="F89" s="105">
        <v>0</v>
      </c>
      <c r="G89" s="105">
        <v>0</v>
      </c>
      <c r="H89" s="105">
        <v>15</v>
      </c>
      <c r="I89" s="105">
        <v>34</v>
      </c>
      <c r="J89" s="105">
        <v>1</v>
      </c>
      <c r="K89" s="105">
        <v>2</v>
      </c>
      <c r="L89" s="105">
        <v>0</v>
      </c>
      <c r="M89" s="105">
        <v>0</v>
      </c>
      <c r="N89" s="105">
        <v>20</v>
      </c>
    </row>
    <row r="90" spans="1:14" ht="15" hidden="1" customHeight="1">
      <c r="A90" s="99">
        <v>73</v>
      </c>
      <c r="B90" s="402">
        <v>561</v>
      </c>
      <c r="C90" s="407" t="s">
        <v>352</v>
      </c>
      <c r="D90" s="105">
        <v>30</v>
      </c>
      <c r="E90" s="105">
        <v>5</v>
      </c>
      <c r="F90" s="105">
        <v>0</v>
      </c>
      <c r="G90" s="105">
        <v>0</v>
      </c>
      <c r="H90" s="105">
        <v>8</v>
      </c>
      <c r="I90" s="105">
        <v>5</v>
      </c>
      <c r="J90" s="105">
        <v>0</v>
      </c>
      <c r="K90" s="105">
        <v>2</v>
      </c>
      <c r="L90" s="105">
        <v>0</v>
      </c>
      <c r="M90" s="105">
        <v>0</v>
      </c>
      <c r="N90" s="105">
        <v>10</v>
      </c>
    </row>
    <row r="91" spans="1:14" ht="15" hidden="1" customHeight="1">
      <c r="A91" s="99">
        <v>74</v>
      </c>
      <c r="B91" s="402">
        <v>562</v>
      </c>
      <c r="C91" s="407" t="s">
        <v>353</v>
      </c>
      <c r="D91" s="105">
        <v>27</v>
      </c>
      <c r="E91" s="105">
        <v>20</v>
      </c>
      <c r="F91" s="105">
        <v>0</v>
      </c>
      <c r="G91" s="105">
        <v>0</v>
      </c>
      <c r="H91" s="105">
        <v>1</v>
      </c>
      <c r="I91" s="105">
        <v>1</v>
      </c>
      <c r="J91" s="105">
        <v>0</v>
      </c>
      <c r="K91" s="105">
        <v>0</v>
      </c>
      <c r="L91" s="105">
        <v>0</v>
      </c>
      <c r="M91" s="105">
        <v>0</v>
      </c>
      <c r="N91" s="105">
        <v>5</v>
      </c>
    </row>
    <row r="92" spans="1:14" ht="15" hidden="1" customHeight="1">
      <c r="A92" s="99">
        <v>75</v>
      </c>
      <c r="B92" s="402">
        <v>581</v>
      </c>
      <c r="C92" s="407" t="s">
        <v>354</v>
      </c>
      <c r="D92" s="105">
        <v>9</v>
      </c>
      <c r="E92" s="105">
        <v>0</v>
      </c>
      <c r="F92" s="105">
        <v>0</v>
      </c>
      <c r="G92" s="105">
        <v>0</v>
      </c>
      <c r="H92" s="105">
        <v>3</v>
      </c>
      <c r="I92" s="105">
        <v>1</v>
      </c>
      <c r="J92" s="105">
        <v>0</v>
      </c>
      <c r="K92" s="105">
        <v>1</v>
      </c>
      <c r="L92" s="105">
        <v>2</v>
      </c>
      <c r="M92" s="105">
        <v>0</v>
      </c>
      <c r="N92" s="105">
        <v>2</v>
      </c>
    </row>
    <row r="93" spans="1:14" ht="15" hidden="1" customHeight="1">
      <c r="A93" s="99">
        <v>76</v>
      </c>
      <c r="B93" s="402">
        <v>582</v>
      </c>
      <c r="C93" s="407" t="s">
        <v>355</v>
      </c>
      <c r="D93" s="105">
        <v>34</v>
      </c>
      <c r="E93" s="105">
        <v>5</v>
      </c>
      <c r="F93" s="105">
        <v>2</v>
      </c>
      <c r="G93" s="105">
        <v>0</v>
      </c>
      <c r="H93" s="105">
        <v>22</v>
      </c>
      <c r="I93" s="105">
        <v>0</v>
      </c>
      <c r="J93" s="105">
        <v>0</v>
      </c>
      <c r="K93" s="105">
        <v>2</v>
      </c>
      <c r="L93" s="105">
        <v>0</v>
      </c>
      <c r="M93" s="105">
        <v>0</v>
      </c>
      <c r="N93" s="105">
        <v>3</v>
      </c>
    </row>
    <row r="94" spans="1:14" ht="15" hidden="1" customHeight="1">
      <c r="A94" s="99">
        <v>77</v>
      </c>
      <c r="B94" s="402">
        <v>583</v>
      </c>
      <c r="C94" s="407" t="s">
        <v>356</v>
      </c>
      <c r="D94" s="105">
        <v>3</v>
      </c>
      <c r="E94" s="105">
        <v>0</v>
      </c>
      <c r="F94" s="105">
        <v>0</v>
      </c>
      <c r="G94" s="105">
        <v>0</v>
      </c>
      <c r="H94" s="105">
        <v>1</v>
      </c>
      <c r="I94" s="105">
        <v>1</v>
      </c>
      <c r="J94" s="105">
        <v>0</v>
      </c>
      <c r="K94" s="105">
        <v>0</v>
      </c>
      <c r="L94" s="105">
        <v>0</v>
      </c>
      <c r="M94" s="105">
        <v>0</v>
      </c>
      <c r="N94" s="105">
        <v>1</v>
      </c>
    </row>
    <row r="95" spans="1:14" ht="15" hidden="1" customHeight="1">
      <c r="A95" s="99">
        <v>78</v>
      </c>
      <c r="B95" s="402">
        <v>584</v>
      </c>
      <c r="C95" s="407" t="s">
        <v>357</v>
      </c>
      <c r="D95" s="105">
        <v>16</v>
      </c>
      <c r="E95" s="105">
        <v>9</v>
      </c>
      <c r="F95" s="105">
        <v>0</v>
      </c>
      <c r="G95" s="105">
        <v>0</v>
      </c>
      <c r="H95" s="105">
        <v>4</v>
      </c>
      <c r="I95" s="105">
        <v>1</v>
      </c>
      <c r="J95" s="105">
        <v>0</v>
      </c>
      <c r="K95" s="105">
        <v>0</v>
      </c>
      <c r="L95" s="105">
        <v>0</v>
      </c>
      <c r="M95" s="105">
        <v>0</v>
      </c>
      <c r="N95" s="105">
        <v>2</v>
      </c>
    </row>
    <row r="96" spans="1:14" ht="15" hidden="1" customHeight="1">
      <c r="A96" s="99">
        <v>79</v>
      </c>
      <c r="B96" s="402">
        <v>601</v>
      </c>
      <c r="C96" s="407" t="s">
        <v>374</v>
      </c>
      <c r="D96" s="105">
        <v>43</v>
      </c>
      <c r="E96" s="105">
        <v>6</v>
      </c>
      <c r="F96" s="105">
        <v>1</v>
      </c>
      <c r="G96" s="105">
        <v>0</v>
      </c>
      <c r="H96" s="105">
        <v>3</v>
      </c>
      <c r="I96" s="105">
        <v>22</v>
      </c>
      <c r="J96" s="105">
        <v>0</v>
      </c>
      <c r="K96" s="105">
        <v>2</v>
      </c>
      <c r="L96" s="105">
        <v>0</v>
      </c>
      <c r="M96" s="105">
        <v>0</v>
      </c>
      <c r="N96" s="105">
        <v>9</v>
      </c>
    </row>
    <row r="97" spans="1:14" ht="15" hidden="1" customHeight="1">
      <c r="A97" s="99">
        <v>80</v>
      </c>
      <c r="B97" s="402">
        <v>602</v>
      </c>
      <c r="C97" s="407" t="s">
        <v>375</v>
      </c>
      <c r="D97" s="105">
        <v>28</v>
      </c>
      <c r="E97" s="105">
        <v>20</v>
      </c>
      <c r="F97" s="105">
        <v>0</v>
      </c>
      <c r="G97" s="105">
        <v>0</v>
      </c>
      <c r="H97" s="105">
        <v>2</v>
      </c>
      <c r="I97" s="105">
        <v>5</v>
      </c>
      <c r="J97" s="105">
        <v>0</v>
      </c>
      <c r="K97" s="105">
        <v>1</v>
      </c>
      <c r="L97" s="105">
        <v>0</v>
      </c>
      <c r="M97" s="105">
        <v>0</v>
      </c>
      <c r="N97" s="105">
        <v>0</v>
      </c>
    </row>
    <row r="98" spans="1:14" ht="15" hidden="1" customHeight="1">
      <c r="A98" s="99">
        <v>81</v>
      </c>
      <c r="B98" s="402">
        <v>603</v>
      </c>
      <c r="C98" s="407" t="s">
        <v>376</v>
      </c>
      <c r="D98" s="105">
        <v>9</v>
      </c>
      <c r="E98" s="105">
        <v>4</v>
      </c>
      <c r="F98" s="105">
        <v>0</v>
      </c>
      <c r="G98" s="105">
        <v>0</v>
      </c>
      <c r="H98" s="105">
        <v>0</v>
      </c>
      <c r="I98" s="105">
        <v>3</v>
      </c>
      <c r="J98" s="105">
        <v>0</v>
      </c>
      <c r="K98" s="105">
        <v>0</v>
      </c>
      <c r="L98" s="105">
        <v>0</v>
      </c>
      <c r="M98" s="105">
        <v>0</v>
      </c>
      <c r="N98" s="105">
        <v>2</v>
      </c>
    </row>
    <row r="99" spans="1:14" ht="15" hidden="1" customHeight="1">
      <c r="A99" s="99">
        <v>82</v>
      </c>
      <c r="B99" s="402">
        <v>604</v>
      </c>
      <c r="C99" s="407" t="s">
        <v>377</v>
      </c>
      <c r="D99" s="105">
        <v>7</v>
      </c>
      <c r="E99" s="105">
        <v>4</v>
      </c>
      <c r="F99" s="105">
        <v>0</v>
      </c>
      <c r="G99" s="105">
        <v>0</v>
      </c>
      <c r="H99" s="105">
        <v>2</v>
      </c>
      <c r="I99" s="105">
        <v>0</v>
      </c>
      <c r="J99" s="105">
        <v>0</v>
      </c>
      <c r="K99" s="105">
        <v>1</v>
      </c>
      <c r="L99" s="105">
        <v>0</v>
      </c>
      <c r="M99" s="105">
        <v>0</v>
      </c>
      <c r="N99" s="105">
        <v>0</v>
      </c>
    </row>
    <row r="100" spans="1:14" ht="15" hidden="1" customHeight="1">
      <c r="A100" s="99">
        <v>83</v>
      </c>
      <c r="B100" s="402">
        <v>621</v>
      </c>
      <c r="C100" s="407" t="s">
        <v>358</v>
      </c>
      <c r="D100" s="105">
        <v>44</v>
      </c>
      <c r="E100" s="105">
        <v>5</v>
      </c>
      <c r="F100" s="105">
        <v>0</v>
      </c>
      <c r="G100" s="105">
        <v>0</v>
      </c>
      <c r="H100" s="105">
        <v>12</v>
      </c>
      <c r="I100" s="105">
        <v>0</v>
      </c>
      <c r="J100" s="105">
        <v>0</v>
      </c>
      <c r="K100" s="105">
        <v>1</v>
      </c>
      <c r="L100" s="105">
        <v>2</v>
      </c>
      <c r="M100" s="105">
        <v>0</v>
      </c>
      <c r="N100" s="105">
        <v>24</v>
      </c>
    </row>
    <row r="101" spans="1:14" ht="15" hidden="1" customHeight="1">
      <c r="A101" s="99">
        <v>84</v>
      </c>
      <c r="B101" s="402">
        <v>622</v>
      </c>
      <c r="C101" s="407" t="s">
        <v>359</v>
      </c>
      <c r="D101" s="105">
        <v>131</v>
      </c>
      <c r="E101" s="105">
        <v>79</v>
      </c>
      <c r="F101" s="105">
        <v>0</v>
      </c>
      <c r="G101" s="105">
        <v>0</v>
      </c>
      <c r="H101" s="105">
        <v>6</v>
      </c>
      <c r="I101" s="105">
        <v>2</v>
      </c>
      <c r="J101" s="105">
        <v>0</v>
      </c>
      <c r="K101" s="105">
        <v>5</v>
      </c>
      <c r="L101" s="105">
        <v>0</v>
      </c>
      <c r="M101" s="105">
        <v>0</v>
      </c>
      <c r="N101" s="105">
        <v>39</v>
      </c>
    </row>
    <row r="102" spans="1:14" ht="15" hidden="1" customHeight="1">
      <c r="A102" s="99">
        <v>85</v>
      </c>
      <c r="B102" s="402">
        <v>623</v>
      </c>
      <c r="C102" s="407" t="s">
        <v>360</v>
      </c>
      <c r="D102" s="105">
        <v>37</v>
      </c>
      <c r="E102" s="105">
        <v>33</v>
      </c>
      <c r="F102" s="105">
        <v>0</v>
      </c>
      <c r="G102" s="105">
        <v>0</v>
      </c>
      <c r="H102" s="105">
        <v>2</v>
      </c>
      <c r="I102" s="105">
        <v>0</v>
      </c>
      <c r="J102" s="105">
        <v>0</v>
      </c>
      <c r="K102" s="105">
        <v>1</v>
      </c>
      <c r="L102" s="105">
        <v>0</v>
      </c>
      <c r="M102" s="105">
        <v>0</v>
      </c>
      <c r="N102" s="105">
        <v>1</v>
      </c>
    </row>
    <row r="103" spans="1:14" ht="15" hidden="1" customHeight="1">
      <c r="A103" s="99">
        <v>86</v>
      </c>
      <c r="B103" s="402">
        <v>624</v>
      </c>
      <c r="C103" s="407" t="s">
        <v>361</v>
      </c>
      <c r="D103" s="105">
        <v>63</v>
      </c>
      <c r="E103" s="105">
        <v>40</v>
      </c>
      <c r="F103" s="105">
        <v>0</v>
      </c>
      <c r="G103" s="105">
        <v>0</v>
      </c>
      <c r="H103" s="105">
        <v>2</v>
      </c>
      <c r="I103" s="105">
        <v>1</v>
      </c>
      <c r="J103" s="105">
        <v>0</v>
      </c>
      <c r="K103" s="105">
        <v>0</v>
      </c>
      <c r="L103" s="105">
        <v>1</v>
      </c>
      <c r="M103" s="105">
        <v>0</v>
      </c>
      <c r="N103" s="105">
        <v>19</v>
      </c>
    </row>
    <row r="104" spans="1:14" ht="15" hidden="1" customHeight="1">
      <c r="A104" s="99">
        <v>89</v>
      </c>
      <c r="B104" s="402">
        <v>641</v>
      </c>
      <c r="C104" s="407" t="s">
        <v>378</v>
      </c>
      <c r="D104" s="105">
        <v>123</v>
      </c>
      <c r="E104" s="105">
        <v>8</v>
      </c>
      <c r="F104" s="105">
        <v>0</v>
      </c>
      <c r="G104" s="105">
        <v>0</v>
      </c>
      <c r="H104" s="105">
        <v>20</v>
      </c>
      <c r="I104" s="105">
        <v>26</v>
      </c>
      <c r="J104" s="105">
        <v>2</v>
      </c>
      <c r="K104" s="105">
        <v>4</v>
      </c>
      <c r="L104" s="105">
        <v>0</v>
      </c>
      <c r="M104" s="105">
        <v>0</v>
      </c>
      <c r="N104" s="105">
        <v>63</v>
      </c>
    </row>
    <row r="105" spans="1:14" ht="15" hidden="1" customHeight="1">
      <c r="A105" s="99">
        <v>90</v>
      </c>
      <c r="B105" s="402">
        <v>642</v>
      </c>
      <c r="C105" s="407" t="s">
        <v>379</v>
      </c>
      <c r="D105" s="105">
        <v>237</v>
      </c>
      <c r="E105" s="105">
        <v>28</v>
      </c>
      <c r="F105" s="105">
        <v>1</v>
      </c>
      <c r="G105" s="105">
        <v>0</v>
      </c>
      <c r="H105" s="105">
        <v>17</v>
      </c>
      <c r="I105" s="105">
        <v>78</v>
      </c>
      <c r="J105" s="105">
        <v>0</v>
      </c>
      <c r="K105" s="105">
        <v>0</v>
      </c>
      <c r="L105" s="105">
        <v>0</v>
      </c>
      <c r="M105" s="105">
        <v>0</v>
      </c>
      <c r="N105" s="105">
        <v>113</v>
      </c>
    </row>
    <row r="106" spans="1:14" ht="15" hidden="1" customHeight="1">
      <c r="A106" s="99">
        <v>91</v>
      </c>
      <c r="B106" s="402">
        <v>643</v>
      </c>
      <c r="C106" s="407" t="s">
        <v>380</v>
      </c>
      <c r="D106" s="105">
        <v>44</v>
      </c>
      <c r="E106" s="105">
        <v>23</v>
      </c>
      <c r="F106" s="105">
        <v>0</v>
      </c>
      <c r="G106" s="105">
        <v>0</v>
      </c>
      <c r="H106" s="105">
        <v>2</v>
      </c>
      <c r="I106" s="105">
        <v>3</v>
      </c>
      <c r="J106" s="105">
        <v>0</v>
      </c>
      <c r="K106" s="105">
        <v>2</v>
      </c>
      <c r="L106" s="105">
        <v>0</v>
      </c>
      <c r="M106" s="105">
        <v>0</v>
      </c>
      <c r="N106" s="105">
        <v>14</v>
      </c>
    </row>
    <row r="107" spans="1:14" ht="15" hidden="1" customHeight="1">
      <c r="A107" s="99">
        <v>92</v>
      </c>
      <c r="B107" s="402">
        <v>644</v>
      </c>
      <c r="C107" s="407" t="s">
        <v>381</v>
      </c>
      <c r="D107" s="105">
        <v>82</v>
      </c>
      <c r="E107" s="105">
        <v>6</v>
      </c>
      <c r="F107" s="105">
        <v>0</v>
      </c>
      <c r="G107" s="105">
        <v>0</v>
      </c>
      <c r="H107" s="105">
        <v>39</v>
      </c>
      <c r="I107" s="105">
        <v>10</v>
      </c>
      <c r="J107" s="105">
        <v>0</v>
      </c>
      <c r="K107" s="105">
        <v>2</v>
      </c>
      <c r="L107" s="105">
        <v>1</v>
      </c>
      <c r="M107" s="105">
        <v>0</v>
      </c>
      <c r="N107" s="105">
        <v>24</v>
      </c>
    </row>
    <row r="108" spans="1:14" ht="15" hidden="1" customHeight="1">
      <c r="A108" s="99">
        <v>93</v>
      </c>
      <c r="B108" s="402">
        <v>645</v>
      </c>
      <c r="C108" s="407" t="s">
        <v>382</v>
      </c>
      <c r="D108" s="105">
        <v>90</v>
      </c>
      <c r="E108" s="105">
        <v>9</v>
      </c>
      <c r="F108" s="105">
        <v>0</v>
      </c>
      <c r="G108" s="105">
        <v>0</v>
      </c>
      <c r="H108" s="105">
        <v>6</v>
      </c>
      <c r="I108" s="105">
        <v>26</v>
      </c>
      <c r="J108" s="105">
        <v>0</v>
      </c>
      <c r="K108" s="105">
        <v>0</v>
      </c>
      <c r="L108" s="105">
        <v>0</v>
      </c>
      <c r="M108" s="105">
        <v>0</v>
      </c>
      <c r="N108" s="105">
        <v>49</v>
      </c>
    </row>
    <row r="109" spans="1:14" ht="15" hidden="1" customHeight="1">
      <c r="A109" s="99">
        <v>94</v>
      </c>
      <c r="B109" s="402">
        <v>646</v>
      </c>
      <c r="C109" s="407" t="s">
        <v>383</v>
      </c>
      <c r="D109" s="105">
        <v>67</v>
      </c>
      <c r="E109" s="105">
        <v>7</v>
      </c>
      <c r="F109" s="105">
        <v>0</v>
      </c>
      <c r="G109" s="105">
        <v>0</v>
      </c>
      <c r="H109" s="105">
        <v>20</v>
      </c>
      <c r="I109" s="105">
        <v>1</v>
      </c>
      <c r="J109" s="105">
        <v>0</v>
      </c>
      <c r="K109" s="105">
        <v>0</v>
      </c>
      <c r="L109" s="105">
        <v>0</v>
      </c>
      <c r="M109" s="105">
        <v>0</v>
      </c>
      <c r="N109" s="105">
        <v>39</v>
      </c>
    </row>
    <row r="110" spans="1:14" ht="15" hidden="1" customHeight="1">
      <c r="A110" s="99">
        <v>97</v>
      </c>
      <c r="B110" s="402">
        <v>681</v>
      </c>
      <c r="C110" s="407" t="s">
        <v>362</v>
      </c>
      <c r="D110" s="105">
        <v>51</v>
      </c>
      <c r="E110" s="105">
        <v>6</v>
      </c>
      <c r="F110" s="105">
        <v>0</v>
      </c>
      <c r="G110" s="105">
        <v>0</v>
      </c>
      <c r="H110" s="105">
        <v>19</v>
      </c>
      <c r="I110" s="105">
        <v>7</v>
      </c>
      <c r="J110" s="105">
        <v>0</v>
      </c>
      <c r="K110" s="105">
        <v>2</v>
      </c>
      <c r="L110" s="105">
        <v>0</v>
      </c>
      <c r="M110" s="105">
        <v>0</v>
      </c>
      <c r="N110" s="105">
        <v>17</v>
      </c>
    </row>
    <row r="111" spans="1:14" ht="15" hidden="1" customHeight="1">
      <c r="A111" s="99">
        <v>98</v>
      </c>
      <c r="B111" s="402">
        <v>682</v>
      </c>
      <c r="C111" s="407" t="s">
        <v>363</v>
      </c>
      <c r="D111" s="105">
        <v>57</v>
      </c>
      <c r="E111" s="105">
        <v>5</v>
      </c>
      <c r="F111" s="105">
        <v>0</v>
      </c>
      <c r="G111" s="105">
        <v>1</v>
      </c>
      <c r="H111" s="105">
        <v>21</v>
      </c>
      <c r="I111" s="105">
        <v>25</v>
      </c>
      <c r="J111" s="105">
        <v>1</v>
      </c>
      <c r="K111" s="105">
        <v>0</v>
      </c>
      <c r="L111" s="105">
        <v>0</v>
      </c>
      <c r="M111" s="105">
        <v>1</v>
      </c>
      <c r="N111" s="105">
        <v>3</v>
      </c>
    </row>
    <row r="112" spans="1:14" ht="15" hidden="1" customHeight="1">
      <c r="A112" s="99">
        <v>99</v>
      </c>
      <c r="B112" s="402">
        <v>683</v>
      </c>
      <c r="C112" s="407" t="s">
        <v>364</v>
      </c>
      <c r="D112" s="105">
        <v>20</v>
      </c>
      <c r="E112" s="105">
        <v>0</v>
      </c>
      <c r="F112" s="105">
        <v>0</v>
      </c>
      <c r="G112" s="105">
        <v>0</v>
      </c>
      <c r="H112" s="105">
        <v>18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2</v>
      </c>
    </row>
    <row r="113" spans="1:14" ht="15" hidden="1" customHeight="1">
      <c r="A113" s="99">
        <v>100</v>
      </c>
      <c r="B113" s="402">
        <v>684</v>
      </c>
      <c r="C113" s="407" t="s">
        <v>365</v>
      </c>
      <c r="D113" s="105">
        <v>18</v>
      </c>
      <c r="E113" s="105">
        <v>1</v>
      </c>
      <c r="F113" s="105">
        <v>0</v>
      </c>
      <c r="G113" s="105">
        <v>0</v>
      </c>
      <c r="H113" s="105">
        <v>12</v>
      </c>
      <c r="I113" s="105">
        <v>0</v>
      </c>
      <c r="J113" s="105">
        <v>0</v>
      </c>
      <c r="K113" s="105">
        <v>1</v>
      </c>
      <c r="L113" s="105">
        <v>0</v>
      </c>
      <c r="M113" s="105">
        <v>0</v>
      </c>
      <c r="N113" s="105">
        <v>4</v>
      </c>
    </row>
    <row r="114" spans="1:14" ht="15" hidden="1" customHeight="1">
      <c r="A114" s="99">
        <v>101</v>
      </c>
      <c r="B114" s="402">
        <v>685</v>
      </c>
      <c r="C114" s="407" t="s">
        <v>366</v>
      </c>
      <c r="D114" s="105">
        <v>25</v>
      </c>
      <c r="E114" s="105">
        <v>6</v>
      </c>
      <c r="F114" s="105">
        <v>0</v>
      </c>
      <c r="G114" s="105">
        <v>0</v>
      </c>
      <c r="H114" s="105">
        <v>12</v>
      </c>
      <c r="I114" s="105">
        <v>3</v>
      </c>
      <c r="J114" s="105">
        <v>1</v>
      </c>
      <c r="K114" s="105">
        <v>2</v>
      </c>
      <c r="L114" s="105">
        <v>0</v>
      </c>
      <c r="M114" s="105">
        <v>0</v>
      </c>
      <c r="N114" s="105">
        <v>1</v>
      </c>
    </row>
    <row r="115" spans="1:14" ht="15" hidden="1" customHeight="1">
      <c r="A115" s="99">
        <v>102</v>
      </c>
      <c r="B115" s="402">
        <v>686</v>
      </c>
      <c r="C115" s="407" t="s">
        <v>367</v>
      </c>
      <c r="D115" s="105">
        <v>70</v>
      </c>
      <c r="E115" s="105">
        <v>11</v>
      </c>
      <c r="F115" s="105">
        <v>0</v>
      </c>
      <c r="G115" s="105">
        <v>0</v>
      </c>
      <c r="H115" s="105">
        <v>40</v>
      </c>
      <c r="I115" s="105">
        <v>1</v>
      </c>
      <c r="J115" s="105">
        <v>7</v>
      </c>
      <c r="K115" s="105">
        <v>0</v>
      </c>
      <c r="L115" s="105">
        <v>0</v>
      </c>
      <c r="M115" s="105">
        <v>0</v>
      </c>
      <c r="N115" s="105">
        <v>11</v>
      </c>
    </row>
    <row r="116" spans="1:14" ht="15" hidden="1" customHeight="1">
      <c r="A116" s="99">
        <v>103</v>
      </c>
      <c r="B116" s="402">
        <v>701</v>
      </c>
      <c r="C116" s="407" t="s">
        <v>368</v>
      </c>
      <c r="D116" s="105">
        <v>14</v>
      </c>
      <c r="E116" s="105">
        <v>1</v>
      </c>
      <c r="F116" s="105">
        <v>0</v>
      </c>
      <c r="G116" s="105">
        <v>0</v>
      </c>
      <c r="H116" s="105">
        <v>4</v>
      </c>
      <c r="I116" s="105">
        <v>5</v>
      </c>
      <c r="J116" s="105">
        <v>1</v>
      </c>
      <c r="K116" s="105">
        <v>1</v>
      </c>
      <c r="L116" s="105">
        <v>0</v>
      </c>
      <c r="M116" s="105">
        <v>0</v>
      </c>
      <c r="N116" s="105">
        <v>2</v>
      </c>
    </row>
    <row r="117" spans="1:14" ht="15" hidden="1" customHeight="1">
      <c r="A117" s="99">
        <v>104</v>
      </c>
      <c r="B117" s="402">
        <v>702</v>
      </c>
      <c r="C117" s="407" t="s">
        <v>369</v>
      </c>
      <c r="D117" s="105">
        <v>59</v>
      </c>
      <c r="E117" s="105">
        <v>3</v>
      </c>
      <c r="F117" s="105">
        <v>0</v>
      </c>
      <c r="G117" s="105">
        <v>0</v>
      </c>
      <c r="H117" s="105">
        <v>20</v>
      </c>
      <c r="I117" s="105">
        <v>8</v>
      </c>
      <c r="J117" s="105">
        <v>0</v>
      </c>
      <c r="K117" s="105">
        <v>1</v>
      </c>
      <c r="L117" s="105">
        <v>0</v>
      </c>
      <c r="M117" s="105">
        <v>0</v>
      </c>
      <c r="N117" s="105">
        <v>27</v>
      </c>
    </row>
    <row r="118" spans="1:14" ht="15" hidden="1" customHeight="1">
      <c r="A118" s="99">
        <v>105</v>
      </c>
      <c r="B118" s="402">
        <v>703</v>
      </c>
      <c r="C118" s="407" t="s">
        <v>370</v>
      </c>
      <c r="D118" s="105">
        <v>33</v>
      </c>
      <c r="E118" s="105">
        <v>2</v>
      </c>
      <c r="F118" s="105">
        <v>0</v>
      </c>
      <c r="G118" s="105">
        <v>0</v>
      </c>
      <c r="H118" s="105">
        <v>14</v>
      </c>
      <c r="I118" s="105">
        <v>6</v>
      </c>
      <c r="J118" s="105">
        <v>1</v>
      </c>
      <c r="K118" s="105">
        <v>0</v>
      </c>
      <c r="L118" s="105">
        <v>0</v>
      </c>
      <c r="M118" s="105">
        <v>0</v>
      </c>
      <c r="N118" s="105">
        <v>10</v>
      </c>
    </row>
    <row r="119" spans="1:14" ht="15" hidden="1" customHeight="1">
      <c r="A119" s="99">
        <v>106</v>
      </c>
      <c r="B119" s="405">
        <v>704</v>
      </c>
      <c r="C119" s="408" t="s">
        <v>371</v>
      </c>
      <c r="D119" s="106">
        <v>35</v>
      </c>
      <c r="E119" s="106">
        <v>3</v>
      </c>
      <c r="F119" s="106">
        <v>0</v>
      </c>
      <c r="G119" s="106">
        <v>0</v>
      </c>
      <c r="H119" s="106">
        <v>6</v>
      </c>
      <c r="I119" s="106">
        <v>2</v>
      </c>
      <c r="J119" s="106">
        <v>1</v>
      </c>
      <c r="K119" s="106">
        <v>1</v>
      </c>
      <c r="L119" s="106">
        <v>0</v>
      </c>
      <c r="M119" s="106">
        <v>0</v>
      </c>
      <c r="N119" s="106">
        <v>22</v>
      </c>
    </row>
    <row r="120" spans="1:14">
      <c r="B120" s="100" t="s">
        <v>799</v>
      </c>
      <c r="D120" s="105" t="s">
        <v>471</v>
      </c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</row>
    <row r="121" spans="1:14">
      <c r="A121" s="99" t="s">
        <v>192</v>
      </c>
      <c r="B121" s="400"/>
      <c r="C121" s="336" t="s">
        <v>155</v>
      </c>
      <c r="D121" s="110" t="s">
        <v>44</v>
      </c>
      <c r="E121" s="391" t="s">
        <v>0</v>
      </c>
      <c r="F121" s="111" t="s">
        <v>156</v>
      </c>
      <c r="G121" s="111" t="s">
        <v>157</v>
      </c>
      <c r="H121" s="391" t="s">
        <v>158</v>
      </c>
      <c r="I121" s="354" t="s">
        <v>1</v>
      </c>
      <c r="J121" s="111" t="s">
        <v>159</v>
      </c>
      <c r="K121" s="111" t="s">
        <v>160</v>
      </c>
      <c r="L121" s="391" t="s">
        <v>161</v>
      </c>
      <c r="M121" s="111" t="s">
        <v>162</v>
      </c>
      <c r="N121" s="400" t="s">
        <v>163</v>
      </c>
    </row>
    <row r="122" spans="1:14">
      <c r="B122" s="100">
        <v>100</v>
      </c>
      <c r="C122" s="102" t="s">
        <v>223</v>
      </c>
      <c r="D122" s="105">
        <f>D23</f>
        <v>43082</v>
      </c>
      <c r="E122" s="105">
        <f t="shared" ref="E122:N122" si="1">E23</f>
        <v>9963</v>
      </c>
      <c r="F122" s="105">
        <f t="shared" si="1"/>
        <v>176</v>
      </c>
      <c r="G122" s="105">
        <f t="shared" si="1"/>
        <v>1030</v>
      </c>
      <c r="H122" s="105">
        <f t="shared" si="1"/>
        <v>25420</v>
      </c>
      <c r="I122" s="105">
        <f t="shared" si="1"/>
        <v>609</v>
      </c>
      <c r="J122" s="105">
        <f t="shared" si="1"/>
        <v>398</v>
      </c>
      <c r="K122" s="105">
        <f t="shared" si="1"/>
        <v>1349</v>
      </c>
      <c r="L122" s="105">
        <f t="shared" si="1"/>
        <v>979</v>
      </c>
      <c r="M122" s="105">
        <f t="shared" si="1"/>
        <v>62</v>
      </c>
      <c r="N122" s="105">
        <f t="shared" si="1"/>
        <v>3096</v>
      </c>
    </row>
    <row r="123" spans="1:14">
      <c r="B123" s="100">
        <v>101</v>
      </c>
      <c r="C123" s="102" t="s">
        <v>224</v>
      </c>
      <c r="D123" s="105">
        <f t="shared" ref="D123:N141" si="2">D24</f>
        <v>4766</v>
      </c>
      <c r="E123" s="105">
        <f t="shared" si="2"/>
        <v>778</v>
      </c>
      <c r="F123" s="105">
        <f t="shared" si="2"/>
        <v>69</v>
      </c>
      <c r="G123" s="105">
        <f t="shared" si="2"/>
        <v>185</v>
      </c>
      <c r="H123" s="105">
        <f t="shared" si="2"/>
        <v>1730</v>
      </c>
      <c r="I123" s="105">
        <f t="shared" si="2"/>
        <v>233</v>
      </c>
      <c r="J123" s="105">
        <f t="shared" si="2"/>
        <v>91</v>
      </c>
      <c r="K123" s="105">
        <f t="shared" si="2"/>
        <v>607</v>
      </c>
      <c r="L123" s="105">
        <f t="shared" si="2"/>
        <v>16</v>
      </c>
      <c r="M123" s="105">
        <f t="shared" si="2"/>
        <v>9</v>
      </c>
      <c r="N123" s="105">
        <f t="shared" si="2"/>
        <v>1048</v>
      </c>
    </row>
    <row r="124" spans="1:14">
      <c r="B124" s="100">
        <v>102</v>
      </c>
      <c r="C124" s="102" t="s">
        <v>225</v>
      </c>
      <c r="D124" s="105">
        <f t="shared" si="2"/>
        <v>3632</v>
      </c>
      <c r="E124" s="105">
        <f t="shared" si="2"/>
        <v>885</v>
      </c>
      <c r="F124" s="105">
        <f t="shared" si="2"/>
        <v>55</v>
      </c>
      <c r="G124" s="105">
        <f t="shared" si="2"/>
        <v>151</v>
      </c>
      <c r="H124" s="105">
        <f t="shared" si="2"/>
        <v>1857</v>
      </c>
      <c r="I124" s="105">
        <f t="shared" si="2"/>
        <v>52</v>
      </c>
      <c r="J124" s="105">
        <f t="shared" si="2"/>
        <v>76</v>
      </c>
      <c r="K124" s="105">
        <f t="shared" si="2"/>
        <v>195</v>
      </c>
      <c r="L124" s="105">
        <f t="shared" si="2"/>
        <v>6</v>
      </c>
      <c r="M124" s="105">
        <f t="shared" si="2"/>
        <v>10</v>
      </c>
      <c r="N124" s="105">
        <f t="shared" si="2"/>
        <v>345</v>
      </c>
    </row>
    <row r="125" spans="1:14">
      <c r="B125" s="100">
        <v>105</v>
      </c>
      <c r="C125" s="102" t="s">
        <v>226</v>
      </c>
      <c r="D125" s="105">
        <f t="shared" si="2"/>
        <v>3315</v>
      </c>
      <c r="E125" s="105">
        <f t="shared" si="2"/>
        <v>1028</v>
      </c>
      <c r="F125" s="105">
        <f t="shared" si="2"/>
        <v>1</v>
      </c>
      <c r="G125" s="105">
        <f t="shared" si="2"/>
        <v>4</v>
      </c>
      <c r="H125" s="105">
        <f t="shared" si="2"/>
        <v>1886</v>
      </c>
      <c r="I125" s="105">
        <f t="shared" si="2"/>
        <v>35</v>
      </c>
      <c r="J125" s="105">
        <f t="shared" si="2"/>
        <v>9</v>
      </c>
      <c r="K125" s="105">
        <f t="shared" si="2"/>
        <v>14</v>
      </c>
      <c r="L125" s="105">
        <f t="shared" si="2"/>
        <v>148</v>
      </c>
      <c r="M125" s="105">
        <f t="shared" si="2"/>
        <v>2</v>
      </c>
      <c r="N125" s="105">
        <f t="shared" si="2"/>
        <v>188</v>
      </c>
    </row>
    <row r="126" spans="1:14">
      <c r="B126" s="100">
        <v>106</v>
      </c>
      <c r="C126" s="102" t="s">
        <v>227</v>
      </c>
      <c r="D126" s="105">
        <f t="shared" si="2"/>
        <v>8397</v>
      </c>
      <c r="E126" s="105">
        <f t="shared" si="2"/>
        <v>444</v>
      </c>
      <c r="F126" s="105">
        <f t="shared" si="2"/>
        <v>1</v>
      </c>
      <c r="G126" s="105">
        <f t="shared" si="2"/>
        <v>0</v>
      </c>
      <c r="H126" s="105">
        <f t="shared" si="2"/>
        <v>7246</v>
      </c>
      <c r="I126" s="105">
        <f t="shared" si="2"/>
        <v>29</v>
      </c>
      <c r="J126" s="105">
        <f t="shared" si="2"/>
        <v>10</v>
      </c>
      <c r="K126" s="105">
        <f t="shared" si="2"/>
        <v>29</v>
      </c>
      <c r="L126" s="105">
        <f t="shared" si="2"/>
        <v>532</v>
      </c>
      <c r="M126" s="105">
        <f t="shared" si="2"/>
        <v>5</v>
      </c>
      <c r="N126" s="105">
        <f t="shared" si="2"/>
        <v>101</v>
      </c>
    </row>
    <row r="127" spans="1:14">
      <c r="B127" s="100">
        <v>107</v>
      </c>
      <c r="C127" s="102" t="s">
        <v>228</v>
      </c>
      <c r="D127" s="105">
        <f t="shared" si="2"/>
        <v>5021</v>
      </c>
      <c r="E127" s="105">
        <f t="shared" si="2"/>
        <v>385</v>
      </c>
      <c r="F127" s="105">
        <f t="shared" si="2"/>
        <v>2</v>
      </c>
      <c r="G127" s="105">
        <f t="shared" si="2"/>
        <v>5</v>
      </c>
      <c r="H127" s="105">
        <f t="shared" si="2"/>
        <v>4242</v>
      </c>
      <c r="I127" s="105">
        <f t="shared" si="2"/>
        <v>31</v>
      </c>
      <c r="J127" s="105">
        <f t="shared" si="2"/>
        <v>21</v>
      </c>
      <c r="K127" s="105">
        <f t="shared" si="2"/>
        <v>48</v>
      </c>
      <c r="L127" s="105">
        <f t="shared" si="2"/>
        <v>135</v>
      </c>
      <c r="M127" s="105">
        <f t="shared" si="2"/>
        <v>3</v>
      </c>
      <c r="N127" s="105">
        <f t="shared" si="2"/>
        <v>149</v>
      </c>
    </row>
    <row r="128" spans="1:14">
      <c r="B128" s="100">
        <v>108</v>
      </c>
      <c r="C128" s="102" t="s">
        <v>229</v>
      </c>
      <c r="D128" s="105">
        <f t="shared" si="2"/>
        <v>2920</v>
      </c>
      <c r="E128" s="105">
        <f t="shared" si="2"/>
        <v>800</v>
      </c>
      <c r="F128" s="105">
        <f t="shared" si="2"/>
        <v>10</v>
      </c>
      <c r="G128" s="105">
        <f t="shared" si="2"/>
        <v>13</v>
      </c>
      <c r="H128" s="105">
        <f t="shared" si="2"/>
        <v>1711</v>
      </c>
      <c r="I128" s="105">
        <f t="shared" si="2"/>
        <v>44</v>
      </c>
      <c r="J128" s="105">
        <f t="shared" si="2"/>
        <v>15</v>
      </c>
      <c r="K128" s="105">
        <f t="shared" si="2"/>
        <v>129</v>
      </c>
      <c r="L128" s="105">
        <f t="shared" si="2"/>
        <v>8</v>
      </c>
      <c r="M128" s="105">
        <f t="shared" si="2"/>
        <v>3</v>
      </c>
      <c r="N128" s="105">
        <f t="shared" si="2"/>
        <v>187</v>
      </c>
    </row>
    <row r="129" spans="2:14">
      <c r="B129" s="100">
        <v>109</v>
      </c>
      <c r="C129" s="102" t="s">
        <v>230</v>
      </c>
      <c r="D129" s="105">
        <f t="shared" si="2"/>
        <v>2297</v>
      </c>
      <c r="E129" s="105">
        <f t="shared" si="2"/>
        <v>459</v>
      </c>
      <c r="F129" s="105">
        <f t="shared" si="2"/>
        <v>13</v>
      </c>
      <c r="G129" s="105">
        <f t="shared" si="2"/>
        <v>36</v>
      </c>
      <c r="H129" s="105">
        <f t="shared" si="2"/>
        <v>1536</v>
      </c>
      <c r="I129" s="105">
        <f t="shared" si="2"/>
        <v>12</v>
      </c>
      <c r="J129" s="105">
        <f t="shared" si="2"/>
        <v>25</v>
      </c>
      <c r="K129" s="105">
        <f t="shared" si="2"/>
        <v>74</v>
      </c>
      <c r="L129" s="105">
        <f t="shared" si="2"/>
        <v>4</v>
      </c>
      <c r="M129" s="105">
        <f t="shared" si="2"/>
        <v>8</v>
      </c>
      <c r="N129" s="105">
        <f t="shared" si="2"/>
        <v>130</v>
      </c>
    </row>
    <row r="130" spans="2:14">
      <c r="B130" s="100">
        <v>110</v>
      </c>
      <c r="C130" s="102" t="s">
        <v>231</v>
      </c>
      <c r="D130" s="105">
        <f t="shared" si="2"/>
        <v>10223</v>
      </c>
      <c r="E130" s="105">
        <f t="shared" si="2"/>
        <v>4655</v>
      </c>
      <c r="F130" s="105">
        <f t="shared" si="2"/>
        <v>23</v>
      </c>
      <c r="G130" s="105">
        <f t="shared" si="2"/>
        <v>634</v>
      </c>
      <c r="H130" s="105">
        <f t="shared" si="2"/>
        <v>3542</v>
      </c>
      <c r="I130" s="105">
        <f t="shared" si="2"/>
        <v>113</v>
      </c>
      <c r="J130" s="105">
        <f t="shared" si="2"/>
        <v>139</v>
      </c>
      <c r="K130" s="105">
        <f t="shared" si="2"/>
        <v>216</v>
      </c>
      <c r="L130" s="105">
        <f t="shared" si="2"/>
        <v>94</v>
      </c>
      <c r="M130" s="105">
        <f t="shared" si="2"/>
        <v>21</v>
      </c>
      <c r="N130" s="105">
        <f t="shared" si="2"/>
        <v>786</v>
      </c>
    </row>
    <row r="131" spans="2:14">
      <c r="B131" s="100">
        <v>111</v>
      </c>
      <c r="C131" s="102" t="s">
        <v>232</v>
      </c>
      <c r="D131" s="105">
        <f t="shared" si="2"/>
        <v>2511</v>
      </c>
      <c r="E131" s="105">
        <f t="shared" si="2"/>
        <v>529</v>
      </c>
      <c r="F131" s="105">
        <f t="shared" si="2"/>
        <v>2</v>
      </c>
      <c r="G131" s="105">
        <f t="shared" si="2"/>
        <v>2</v>
      </c>
      <c r="H131" s="105">
        <f t="shared" si="2"/>
        <v>1670</v>
      </c>
      <c r="I131" s="105">
        <f t="shared" si="2"/>
        <v>60</v>
      </c>
      <c r="J131" s="105">
        <f t="shared" si="2"/>
        <v>12</v>
      </c>
      <c r="K131" s="105">
        <f t="shared" si="2"/>
        <v>37</v>
      </c>
      <c r="L131" s="105">
        <f t="shared" si="2"/>
        <v>36</v>
      </c>
      <c r="M131" s="105">
        <f t="shared" si="2"/>
        <v>1</v>
      </c>
      <c r="N131" s="105">
        <f t="shared" si="2"/>
        <v>162</v>
      </c>
    </row>
    <row r="132" spans="2:14">
      <c r="B132" s="100">
        <v>201</v>
      </c>
      <c r="C132" s="102" t="s">
        <v>234</v>
      </c>
      <c r="D132" s="105">
        <f>D33+SUM(D65:D66)+D70+D82</f>
        <v>10599</v>
      </c>
      <c r="E132" s="105">
        <f t="shared" ref="E132:N132" si="3">E33+SUM(E65:E66)+E70+E82</f>
        <v>745</v>
      </c>
      <c r="F132" s="105">
        <f t="shared" si="3"/>
        <v>3</v>
      </c>
      <c r="G132" s="105">
        <f t="shared" si="3"/>
        <v>1</v>
      </c>
      <c r="H132" s="105">
        <f t="shared" si="3"/>
        <v>7814</v>
      </c>
      <c r="I132" s="105">
        <f t="shared" si="3"/>
        <v>350</v>
      </c>
      <c r="J132" s="105">
        <f t="shared" si="3"/>
        <v>25</v>
      </c>
      <c r="K132" s="105">
        <f t="shared" si="3"/>
        <v>92</v>
      </c>
      <c r="L132" s="105">
        <f t="shared" si="3"/>
        <v>914</v>
      </c>
      <c r="M132" s="105">
        <f t="shared" si="3"/>
        <v>4</v>
      </c>
      <c r="N132" s="105">
        <f t="shared" si="3"/>
        <v>765</v>
      </c>
    </row>
    <row r="133" spans="2:14">
      <c r="B133" s="100">
        <v>202</v>
      </c>
      <c r="C133" s="102" t="s">
        <v>235</v>
      </c>
      <c r="D133" s="105">
        <f t="shared" si="2"/>
        <v>12901</v>
      </c>
      <c r="E133" s="105">
        <f t="shared" si="2"/>
        <v>1005</v>
      </c>
      <c r="F133" s="105">
        <f t="shared" si="2"/>
        <v>1</v>
      </c>
      <c r="G133" s="105">
        <f t="shared" si="2"/>
        <v>12</v>
      </c>
      <c r="H133" s="105">
        <f t="shared" si="2"/>
        <v>10747</v>
      </c>
      <c r="I133" s="105">
        <f t="shared" si="2"/>
        <v>191</v>
      </c>
      <c r="J133" s="105">
        <f t="shared" si="2"/>
        <v>31</v>
      </c>
      <c r="K133" s="105">
        <f t="shared" si="2"/>
        <v>73</v>
      </c>
      <c r="L133" s="105">
        <f t="shared" si="2"/>
        <v>165</v>
      </c>
      <c r="M133" s="105">
        <f t="shared" si="2"/>
        <v>12</v>
      </c>
      <c r="N133" s="105">
        <f t="shared" si="2"/>
        <v>664</v>
      </c>
    </row>
    <row r="134" spans="2:14">
      <c r="B134" s="100">
        <v>203</v>
      </c>
      <c r="C134" s="102" t="s">
        <v>236</v>
      </c>
      <c r="D134" s="105">
        <f t="shared" si="2"/>
        <v>3247</v>
      </c>
      <c r="E134" s="105">
        <f t="shared" si="2"/>
        <v>573</v>
      </c>
      <c r="F134" s="105">
        <f t="shared" si="2"/>
        <v>3</v>
      </c>
      <c r="G134" s="105">
        <f t="shared" si="2"/>
        <v>18</v>
      </c>
      <c r="H134" s="105">
        <f t="shared" si="2"/>
        <v>1824</v>
      </c>
      <c r="I134" s="105">
        <f t="shared" si="2"/>
        <v>111</v>
      </c>
      <c r="J134" s="105">
        <f t="shared" si="2"/>
        <v>19</v>
      </c>
      <c r="K134" s="105">
        <f t="shared" si="2"/>
        <v>47</v>
      </c>
      <c r="L134" s="105">
        <f t="shared" si="2"/>
        <v>23</v>
      </c>
      <c r="M134" s="105">
        <f t="shared" si="2"/>
        <v>6</v>
      </c>
      <c r="N134" s="105">
        <f t="shared" si="2"/>
        <v>623</v>
      </c>
    </row>
    <row r="135" spans="2:14">
      <c r="B135" s="100">
        <v>204</v>
      </c>
      <c r="C135" s="102" t="s">
        <v>237</v>
      </c>
      <c r="D135" s="105">
        <f t="shared" si="2"/>
        <v>6750</v>
      </c>
      <c r="E135" s="105">
        <f t="shared" si="2"/>
        <v>804</v>
      </c>
      <c r="F135" s="105">
        <f t="shared" si="2"/>
        <v>42</v>
      </c>
      <c r="G135" s="105">
        <f t="shared" si="2"/>
        <v>10</v>
      </c>
      <c r="H135" s="105">
        <f t="shared" si="2"/>
        <v>4717</v>
      </c>
      <c r="I135" s="105">
        <f t="shared" si="2"/>
        <v>122</v>
      </c>
      <c r="J135" s="105">
        <f t="shared" si="2"/>
        <v>82</v>
      </c>
      <c r="K135" s="105">
        <f t="shared" si="2"/>
        <v>316</v>
      </c>
      <c r="L135" s="105">
        <f t="shared" si="2"/>
        <v>7</v>
      </c>
      <c r="M135" s="105">
        <f t="shared" si="2"/>
        <v>5</v>
      </c>
      <c r="N135" s="105">
        <f t="shared" si="2"/>
        <v>645</v>
      </c>
    </row>
    <row r="136" spans="2:14">
      <c r="B136" s="100">
        <v>205</v>
      </c>
      <c r="C136" s="102" t="s">
        <v>238</v>
      </c>
      <c r="D136" s="105">
        <f>D37+D114</f>
        <v>192</v>
      </c>
      <c r="E136" s="105">
        <f t="shared" ref="E136:N136" si="4">E37+E114</f>
        <v>32</v>
      </c>
      <c r="F136" s="105">
        <f t="shared" si="4"/>
        <v>0</v>
      </c>
      <c r="G136" s="105">
        <f t="shared" si="4"/>
        <v>0</v>
      </c>
      <c r="H136" s="105">
        <f t="shared" si="4"/>
        <v>70</v>
      </c>
      <c r="I136" s="105">
        <f t="shared" si="4"/>
        <v>39</v>
      </c>
      <c r="J136" s="105">
        <f t="shared" si="4"/>
        <v>4</v>
      </c>
      <c r="K136" s="105">
        <f t="shared" si="4"/>
        <v>9</v>
      </c>
      <c r="L136" s="105">
        <f t="shared" si="4"/>
        <v>0</v>
      </c>
      <c r="M136" s="105">
        <f t="shared" si="4"/>
        <v>0</v>
      </c>
      <c r="N136" s="105">
        <f t="shared" si="4"/>
        <v>38</v>
      </c>
    </row>
    <row r="137" spans="2:14">
      <c r="B137" s="100">
        <v>206</v>
      </c>
      <c r="C137" s="102" t="s">
        <v>239</v>
      </c>
      <c r="D137" s="105">
        <f t="shared" si="2"/>
        <v>1713</v>
      </c>
      <c r="E137" s="105">
        <f t="shared" si="2"/>
        <v>272</v>
      </c>
      <c r="F137" s="105">
        <f t="shared" si="2"/>
        <v>29</v>
      </c>
      <c r="G137" s="105">
        <f t="shared" si="2"/>
        <v>34</v>
      </c>
      <c r="H137" s="105">
        <f t="shared" si="2"/>
        <v>698</v>
      </c>
      <c r="I137" s="105">
        <f t="shared" si="2"/>
        <v>155</v>
      </c>
      <c r="J137" s="105">
        <f t="shared" si="2"/>
        <v>37</v>
      </c>
      <c r="K137" s="105">
        <f t="shared" si="2"/>
        <v>175</v>
      </c>
      <c r="L137" s="105">
        <f t="shared" si="2"/>
        <v>27</v>
      </c>
      <c r="M137" s="105">
        <f t="shared" si="2"/>
        <v>4</v>
      </c>
      <c r="N137" s="105">
        <f t="shared" si="2"/>
        <v>282</v>
      </c>
    </row>
    <row r="138" spans="2:14">
      <c r="B138" s="100">
        <v>207</v>
      </c>
      <c r="C138" s="102" t="s">
        <v>240</v>
      </c>
      <c r="D138" s="105">
        <f t="shared" si="2"/>
        <v>3603</v>
      </c>
      <c r="E138" s="105">
        <f t="shared" si="2"/>
        <v>431</v>
      </c>
      <c r="F138" s="105">
        <f t="shared" si="2"/>
        <v>0</v>
      </c>
      <c r="G138" s="105">
        <f t="shared" si="2"/>
        <v>0</v>
      </c>
      <c r="H138" s="105">
        <f t="shared" si="2"/>
        <v>2825</v>
      </c>
      <c r="I138" s="105">
        <f t="shared" si="2"/>
        <v>54</v>
      </c>
      <c r="J138" s="105">
        <f t="shared" si="2"/>
        <v>6</v>
      </c>
      <c r="K138" s="105">
        <f t="shared" si="2"/>
        <v>14</v>
      </c>
      <c r="L138" s="105">
        <f t="shared" si="2"/>
        <v>46</v>
      </c>
      <c r="M138" s="105">
        <f t="shared" si="2"/>
        <v>0</v>
      </c>
      <c r="N138" s="105">
        <f t="shared" si="2"/>
        <v>227</v>
      </c>
    </row>
    <row r="139" spans="2:14">
      <c r="B139" s="100">
        <v>208</v>
      </c>
      <c r="C139" s="102" t="s">
        <v>241</v>
      </c>
      <c r="D139" s="105">
        <f t="shared" si="2"/>
        <v>418</v>
      </c>
      <c r="E139" s="105">
        <f t="shared" si="2"/>
        <v>16</v>
      </c>
      <c r="F139" s="105">
        <f t="shared" si="2"/>
        <v>0</v>
      </c>
      <c r="G139" s="105">
        <f t="shared" si="2"/>
        <v>3</v>
      </c>
      <c r="H139" s="105">
        <f t="shared" si="2"/>
        <v>363</v>
      </c>
      <c r="I139" s="105">
        <f t="shared" si="2"/>
        <v>6</v>
      </c>
      <c r="J139" s="105">
        <f t="shared" si="2"/>
        <v>2</v>
      </c>
      <c r="K139" s="105">
        <f t="shared" si="2"/>
        <v>8</v>
      </c>
      <c r="L139" s="105">
        <f t="shared" si="2"/>
        <v>0</v>
      </c>
      <c r="M139" s="105">
        <f t="shared" si="2"/>
        <v>0</v>
      </c>
      <c r="N139" s="105">
        <f t="shared" si="2"/>
        <v>20</v>
      </c>
    </row>
    <row r="140" spans="2:14">
      <c r="B140" s="100">
        <v>209</v>
      </c>
      <c r="C140" s="102" t="s">
        <v>242</v>
      </c>
      <c r="D140" s="105">
        <f>D41+SUM(D86:D87)+SUM(D89:D91)</f>
        <v>507</v>
      </c>
      <c r="E140" s="105">
        <f t="shared" ref="E140:N140" si="5">E41+SUM(E86:E87)+SUM(E89:E91)</f>
        <v>87</v>
      </c>
      <c r="F140" s="105">
        <f t="shared" si="5"/>
        <v>0</v>
      </c>
      <c r="G140" s="105">
        <f t="shared" si="5"/>
        <v>0</v>
      </c>
      <c r="H140" s="105">
        <f t="shared" si="5"/>
        <v>171</v>
      </c>
      <c r="I140" s="105">
        <f t="shared" si="5"/>
        <v>96</v>
      </c>
      <c r="J140" s="105">
        <f t="shared" si="5"/>
        <v>4</v>
      </c>
      <c r="K140" s="105">
        <f t="shared" si="5"/>
        <v>16</v>
      </c>
      <c r="L140" s="105">
        <f t="shared" si="5"/>
        <v>0</v>
      </c>
      <c r="M140" s="105">
        <f t="shared" si="5"/>
        <v>0</v>
      </c>
      <c r="N140" s="105">
        <f t="shared" si="5"/>
        <v>133</v>
      </c>
    </row>
    <row r="141" spans="2:14">
      <c r="B141" s="100">
        <v>210</v>
      </c>
      <c r="C141" s="102" t="s">
        <v>14</v>
      </c>
      <c r="D141" s="105">
        <f t="shared" si="2"/>
        <v>2309</v>
      </c>
      <c r="E141" s="105">
        <f t="shared" si="2"/>
        <v>234</v>
      </c>
      <c r="F141" s="105">
        <f t="shared" si="2"/>
        <v>1</v>
      </c>
      <c r="G141" s="105">
        <f t="shared" si="2"/>
        <v>27</v>
      </c>
      <c r="H141" s="105">
        <f t="shared" si="2"/>
        <v>1476</v>
      </c>
      <c r="I141" s="105">
        <f t="shared" si="2"/>
        <v>185</v>
      </c>
      <c r="J141" s="105">
        <f t="shared" si="2"/>
        <v>4</v>
      </c>
      <c r="K141" s="105">
        <f t="shared" si="2"/>
        <v>23</v>
      </c>
      <c r="L141" s="105">
        <f t="shared" si="2"/>
        <v>76</v>
      </c>
      <c r="M141" s="105">
        <f t="shared" si="2"/>
        <v>3</v>
      </c>
      <c r="N141" s="105">
        <f t="shared" si="2"/>
        <v>280</v>
      </c>
    </row>
    <row r="142" spans="2:14">
      <c r="B142" s="100">
        <v>212</v>
      </c>
      <c r="C142" s="102" t="s">
        <v>243</v>
      </c>
      <c r="D142" s="105">
        <f>D44</f>
        <v>334</v>
      </c>
      <c r="E142" s="105">
        <f t="shared" ref="E142:N142" si="6">E44</f>
        <v>24</v>
      </c>
      <c r="F142" s="105">
        <f t="shared" si="6"/>
        <v>0</v>
      </c>
      <c r="G142" s="105">
        <f t="shared" si="6"/>
        <v>0</v>
      </c>
      <c r="H142" s="105">
        <f t="shared" si="6"/>
        <v>204</v>
      </c>
      <c r="I142" s="105">
        <f t="shared" si="6"/>
        <v>17</v>
      </c>
      <c r="J142" s="105">
        <f t="shared" si="6"/>
        <v>2</v>
      </c>
      <c r="K142" s="105">
        <f t="shared" si="6"/>
        <v>4</v>
      </c>
      <c r="L142" s="105">
        <f t="shared" si="6"/>
        <v>0</v>
      </c>
      <c r="M142" s="105">
        <f t="shared" si="6"/>
        <v>0</v>
      </c>
      <c r="N142" s="105">
        <f t="shared" si="6"/>
        <v>83</v>
      </c>
    </row>
    <row r="143" spans="2:14">
      <c r="B143" s="100">
        <v>213</v>
      </c>
      <c r="C143" s="102" t="s">
        <v>244</v>
      </c>
      <c r="D143" s="105">
        <f>D45+D62</f>
        <v>546</v>
      </c>
      <c r="E143" s="105">
        <f t="shared" ref="E143:N143" si="7">E45+E62</f>
        <v>53</v>
      </c>
      <c r="F143" s="105">
        <f t="shared" si="7"/>
        <v>0</v>
      </c>
      <c r="G143" s="105">
        <f t="shared" si="7"/>
        <v>1</v>
      </c>
      <c r="H143" s="105">
        <f t="shared" si="7"/>
        <v>382</v>
      </c>
      <c r="I143" s="105">
        <f t="shared" si="7"/>
        <v>21</v>
      </c>
      <c r="J143" s="105">
        <f t="shared" si="7"/>
        <v>1</v>
      </c>
      <c r="K143" s="105">
        <f t="shared" si="7"/>
        <v>14</v>
      </c>
      <c r="L143" s="105">
        <f t="shared" si="7"/>
        <v>0</v>
      </c>
      <c r="M143" s="105">
        <f t="shared" si="7"/>
        <v>0</v>
      </c>
      <c r="N143" s="105">
        <f t="shared" si="7"/>
        <v>74</v>
      </c>
    </row>
    <row r="144" spans="2:14">
      <c r="B144" s="100">
        <v>214</v>
      </c>
      <c r="C144" s="102" t="s">
        <v>245</v>
      </c>
      <c r="D144" s="105">
        <f t="shared" ref="D144:N151" si="8">D46</f>
        <v>3450</v>
      </c>
      <c r="E144" s="105">
        <f t="shared" si="8"/>
        <v>305</v>
      </c>
      <c r="F144" s="105">
        <f t="shared" si="8"/>
        <v>5</v>
      </c>
      <c r="G144" s="105">
        <f t="shared" si="8"/>
        <v>11</v>
      </c>
      <c r="H144" s="105">
        <f t="shared" si="8"/>
        <v>2693</v>
      </c>
      <c r="I144" s="105">
        <f t="shared" si="8"/>
        <v>39</v>
      </c>
      <c r="J144" s="105">
        <f t="shared" si="8"/>
        <v>20</v>
      </c>
      <c r="K144" s="105">
        <f t="shared" si="8"/>
        <v>71</v>
      </c>
      <c r="L144" s="105">
        <f t="shared" si="8"/>
        <v>8</v>
      </c>
      <c r="M144" s="105">
        <f t="shared" si="8"/>
        <v>4</v>
      </c>
      <c r="N144" s="105">
        <f t="shared" si="8"/>
        <v>294</v>
      </c>
    </row>
    <row r="145" spans="2:14">
      <c r="B145" s="100">
        <v>215</v>
      </c>
      <c r="C145" s="102" t="s">
        <v>246</v>
      </c>
      <c r="D145" s="105">
        <f>D47+D55</f>
        <v>742</v>
      </c>
      <c r="E145" s="411">
        <f t="shared" ref="E145:N145" si="9">E47+E55</f>
        <v>56</v>
      </c>
      <c r="F145" s="105">
        <f t="shared" si="9"/>
        <v>0</v>
      </c>
      <c r="G145" s="105">
        <f t="shared" si="9"/>
        <v>1</v>
      </c>
      <c r="H145" s="105">
        <f t="shared" si="9"/>
        <v>469</v>
      </c>
      <c r="I145" s="105">
        <f t="shared" si="9"/>
        <v>8</v>
      </c>
      <c r="J145" s="105">
        <f t="shared" si="9"/>
        <v>4</v>
      </c>
      <c r="K145" s="105">
        <f t="shared" si="9"/>
        <v>14</v>
      </c>
      <c r="L145" s="105">
        <f t="shared" si="9"/>
        <v>0</v>
      </c>
      <c r="M145" s="105">
        <f t="shared" si="9"/>
        <v>0</v>
      </c>
      <c r="N145" s="105">
        <f t="shared" si="9"/>
        <v>190</v>
      </c>
    </row>
    <row r="146" spans="2:14">
      <c r="B146" s="100">
        <v>216</v>
      </c>
      <c r="C146" s="102" t="s">
        <v>247</v>
      </c>
      <c r="D146" s="105">
        <f t="shared" si="8"/>
        <v>1243</v>
      </c>
      <c r="E146" s="105">
        <f t="shared" si="8"/>
        <v>43</v>
      </c>
      <c r="F146" s="105">
        <f t="shared" si="8"/>
        <v>2</v>
      </c>
      <c r="G146" s="105">
        <f t="shared" si="8"/>
        <v>0</v>
      </c>
      <c r="H146" s="105">
        <f t="shared" si="8"/>
        <v>999</v>
      </c>
      <c r="I146" s="105">
        <f t="shared" si="8"/>
        <v>26</v>
      </c>
      <c r="J146" s="105">
        <f t="shared" si="8"/>
        <v>4</v>
      </c>
      <c r="K146" s="105">
        <f t="shared" si="8"/>
        <v>6</v>
      </c>
      <c r="L146" s="105">
        <f t="shared" si="8"/>
        <v>19</v>
      </c>
      <c r="M146" s="105">
        <f t="shared" si="8"/>
        <v>0</v>
      </c>
      <c r="N146" s="105">
        <f t="shared" si="8"/>
        <v>144</v>
      </c>
    </row>
    <row r="147" spans="2:14">
      <c r="B147" s="100">
        <v>217</v>
      </c>
      <c r="C147" s="102" t="s">
        <v>248</v>
      </c>
      <c r="D147" s="105">
        <f t="shared" si="8"/>
        <v>1658</v>
      </c>
      <c r="E147" s="105">
        <f t="shared" si="8"/>
        <v>81</v>
      </c>
      <c r="F147" s="105">
        <f t="shared" si="8"/>
        <v>4</v>
      </c>
      <c r="G147" s="105">
        <f t="shared" si="8"/>
        <v>1</v>
      </c>
      <c r="H147" s="105">
        <f t="shared" si="8"/>
        <v>1301</v>
      </c>
      <c r="I147" s="105">
        <f t="shared" si="8"/>
        <v>23</v>
      </c>
      <c r="J147" s="105">
        <f t="shared" si="8"/>
        <v>14</v>
      </c>
      <c r="K147" s="105">
        <f t="shared" si="8"/>
        <v>29</v>
      </c>
      <c r="L147" s="105">
        <f t="shared" si="8"/>
        <v>11</v>
      </c>
      <c r="M147" s="105">
        <f t="shared" si="8"/>
        <v>0</v>
      </c>
      <c r="N147" s="105">
        <f t="shared" si="8"/>
        <v>194</v>
      </c>
    </row>
    <row r="148" spans="2:14">
      <c r="B148" s="100">
        <v>218</v>
      </c>
      <c r="C148" s="102" t="s">
        <v>249</v>
      </c>
      <c r="D148" s="105">
        <f t="shared" si="8"/>
        <v>521</v>
      </c>
      <c r="E148" s="105">
        <f t="shared" si="8"/>
        <v>56</v>
      </c>
      <c r="F148" s="105">
        <f t="shared" si="8"/>
        <v>0</v>
      </c>
      <c r="G148" s="105">
        <f t="shared" si="8"/>
        <v>0</v>
      </c>
      <c r="H148" s="105">
        <f t="shared" si="8"/>
        <v>229</v>
      </c>
      <c r="I148" s="105">
        <f t="shared" si="8"/>
        <v>15</v>
      </c>
      <c r="J148" s="105">
        <f t="shared" si="8"/>
        <v>2</v>
      </c>
      <c r="K148" s="105">
        <f t="shared" si="8"/>
        <v>6</v>
      </c>
      <c r="L148" s="105">
        <f t="shared" si="8"/>
        <v>38</v>
      </c>
      <c r="M148" s="105">
        <f t="shared" si="8"/>
        <v>0</v>
      </c>
      <c r="N148" s="105">
        <f t="shared" si="8"/>
        <v>175</v>
      </c>
    </row>
    <row r="149" spans="2:14">
      <c r="B149" s="100">
        <v>219</v>
      </c>
      <c r="C149" s="102" t="s">
        <v>250</v>
      </c>
      <c r="D149" s="105">
        <f t="shared" si="8"/>
        <v>962</v>
      </c>
      <c r="E149" s="105">
        <f t="shared" si="8"/>
        <v>59</v>
      </c>
      <c r="F149" s="105">
        <f t="shared" si="8"/>
        <v>2</v>
      </c>
      <c r="G149" s="105">
        <f t="shared" si="8"/>
        <v>2</v>
      </c>
      <c r="H149" s="105">
        <f t="shared" si="8"/>
        <v>730</v>
      </c>
      <c r="I149" s="105">
        <f t="shared" si="8"/>
        <v>11</v>
      </c>
      <c r="J149" s="105">
        <f t="shared" si="8"/>
        <v>10</v>
      </c>
      <c r="K149" s="105">
        <f t="shared" si="8"/>
        <v>30</v>
      </c>
      <c r="L149" s="105">
        <f t="shared" si="8"/>
        <v>0</v>
      </c>
      <c r="M149" s="105">
        <f t="shared" si="8"/>
        <v>1</v>
      </c>
      <c r="N149" s="105">
        <f t="shared" si="8"/>
        <v>117</v>
      </c>
    </row>
    <row r="150" spans="2:14">
      <c r="B150" s="100">
        <v>220</v>
      </c>
      <c r="C150" s="102" t="s">
        <v>251</v>
      </c>
      <c r="D150" s="105">
        <f t="shared" si="8"/>
        <v>696</v>
      </c>
      <c r="E150" s="105">
        <f t="shared" si="8"/>
        <v>255</v>
      </c>
      <c r="F150" s="105">
        <f t="shared" si="8"/>
        <v>2</v>
      </c>
      <c r="G150" s="105">
        <f t="shared" si="8"/>
        <v>0</v>
      </c>
      <c r="H150" s="105">
        <f t="shared" si="8"/>
        <v>108</v>
      </c>
      <c r="I150" s="105">
        <f t="shared" si="8"/>
        <v>17</v>
      </c>
      <c r="J150" s="105">
        <f t="shared" si="8"/>
        <v>0</v>
      </c>
      <c r="K150" s="105">
        <f t="shared" si="8"/>
        <v>5</v>
      </c>
      <c r="L150" s="105">
        <f t="shared" si="8"/>
        <v>51</v>
      </c>
      <c r="M150" s="105">
        <f t="shared" si="8"/>
        <v>0</v>
      </c>
      <c r="N150" s="105">
        <f t="shared" si="8"/>
        <v>258</v>
      </c>
    </row>
    <row r="151" spans="2:14">
      <c r="B151" s="100">
        <v>221</v>
      </c>
      <c r="C151" s="102" t="s">
        <v>252</v>
      </c>
      <c r="D151" s="105">
        <f t="shared" si="8"/>
        <v>426</v>
      </c>
      <c r="E151" s="411">
        <f t="shared" si="8"/>
        <v>24</v>
      </c>
      <c r="F151" s="105">
        <f t="shared" si="8"/>
        <v>2</v>
      </c>
      <c r="G151" s="105">
        <f t="shared" si="8"/>
        <v>0</v>
      </c>
      <c r="H151" s="105">
        <f t="shared" si="8"/>
        <v>166</v>
      </c>
      <c r="I151" s="105">
        <f t="shared" si="8"/>
        <v>46</v>
      </c>
      <c r="J151" s="105">
        <f t="shared" si="8"/>
        <v>3</v>
      </c>
      <c r="K151" s="105">
        <f t="shared" si="8"/>
        <v>6</v>
      </c>
      <c r="L151" s="105">
        <f t="shared" si="8"/>
        <v>9</v>
      </c>
      <c r="M151" s="105">
        <f t="shared" si="8"/>
        <v>0</v>
      </c>
      <c r="N151" s="105">
        <f t="shared" si="8"/>
        <v>170</v>
      </c>
    </row>
    <row r="152" spans="2:14">
      <c r="B152" s="100">
        <v>222</v>
      </c>
      <c r="C152" s="102" t="s">
        <v>253</v>
      </c>
      <c r="D152" s="105">
        <f>SUM(D96:D99)</f>
        <v>87</v>
      </c>
      <c r="E152" s="105">
        <f t="shared" ref="E152:N152" si="10">SUM(E96:E99)</f>
        <v>34</v>
      </c>
      <c r="F152" s="105">
        <f t="shared" si="10"/>
        <v>1</v>
      </c>
      <c r="G152" s="105">
        <f t="shared" si="10"/>
        <v>0</v>
      </c>
      <c r="H152" s="105">
        <f t="shared" si="10"/>
        <v>7</v>
      </c>
      <c r="I152" s="105">
        <f t="shared" si="10"/>
        <v>30</v>
      </c>
      <c r="J152" s="105">
        <f t="shared" si="10"/>
        <v>0</v>
      </c>
      <c r="K152" s="105">
        <f t="shared" si="10"/>
        <v>4</v>
      </c>
      <c r="L152" s="105">
        <f t="shared" si="10"/>
        <v>0</v>
      </c>
      <c r="M152" s="105">
        <f t="shared" si="10"/>
        <v>0</v>
      </c>
      <c r="N152" s="105">
        <f t="shared" si="10"/>
        <v>11</v>
      </c>
    </row>
    <row r="153" spans="2:14">
      <c r="B153" s="100">
        <v>223</v>
      </c>
      <c r="C153" s="102" t="s">
        <v>254</v>
      </c>
      <c r="D153" s="105">
        <f>SUM(D104:D109)</f>
        <v>643</v>
      </c>
      <c r="E153" s="105">
        <f t="shared" ref="E153:N153" si="11">SUM(E104:E109)</f>
        <v>81</v>
      </c>
      <c r="F153" s="105">
        <f t="shared" si="11"/>
        <v>1</v>
      </c>
      <c r="G153" s="105">
        <f t="shared" si="11"/>
        <v>0</v>
      </c>
      <c r="H153" s="105">
        <f t="shared" si="11"/>
        <v>104</v>
      </c>
      <c r="I153" s="105">
        <f t="shared" si="11"/>
        <v>144</v>
      </c>
      <c r="J153" s="105">
        <f t="shared" si="11"/>
        <v>2</v>
      </c>
      <c r="K153" s="105">
        <f t="shared" si="11"/>
        <v>8</v>
      </c>
      <c r="L153" s="105">
        <f t="shared" si="11"/>
        <v>1</v>
      </c>
      <c r="M153" s="105">
        <f t="shared" si="11"/>
        <v>0</v>
      </c>
      <c r="N153" s="105">
        <f t="shared" si="11"/>
        <v>302</v>
      </c>
    </row>
    <row r="154" spans="2:14">
      <c r="B154" s="100">
        <v>224</v>
      </c>
      <c r="C154" s="102" t="s">
        <v>255</v>
      </c>
      <c r="D154" s="105">
        <f>SUM(D116:D119)</f>
        <v>141</v>
      </c>
      <c r="E154" s="105">
        <f t="shared" ref="E154:N154" si="12">SUM(E116:E119)</f>
        <v>9</v>
      </c>
      <c r="F154" s="105">
        <f t="shared" si="12"/>
        <v>0</v>
      </c>
      <c r="G154" s="105">
        <f t="shared" si="12"/>
        <v>0</v>
      </c>
      <c r="H154" s="105">
        <f t="shared" si="12"/>
        <v>44</v>
      </c>
      <c r="I154" s="105">
        <f t="shared" si="12"/>
        <v>21</v>
      </c>
      <c r="J154" s="105">
        <f t="shared" si="12"/>
        <v>3</v>
      </c>
      <c r="K154" s="105">
        <f t="shared" si="12"/>
        <v>3</v>
      </c>
      <c r="L154" s="105">
        <f t="shared" si="12"/>
        <v>0</v>
      </c>
      <c r="M154" s="105">
        <f t="shared" si="12"/>
        <v>0</v>
      </c>
      <c r="N154" s="105">
        <f t="shared" si="12"/>
        <v>61</v>
      </c>
    </row>
    <row r="155" spans="2:14">
      <c r="B155" s="100">
        <v>225</v>
      </c>
      <c r="C155" s="102" t="s">
        <v>256</v>
      </c>
      <c r="D155" s="105">
        <f>SUM(D100:D103)</f>
        <v>275</v>
      </c>
      <c r="E155" s="105">
        <f t="shared" ref="E155:N155" si="13">SUM(E100:E103)</f>
        <v>157</v>
      </c>
      <c r="F155" s="105">
        <f t="shared" si="13"/>
        <v>0</v>
      </c>
      <c r="G155" s="105">
        <f t="shared" si="13"/>
        <v>0</v>
      </c>
      <c r="H155" s="105">
        <f t="shared" si="13"/>
        <v>22</v>
      </c>
      <c r="I155" s="105">
        <f t="shared" si="13"/>
        <v>3</v>
      </c>
      <c r="J155" s="105">
        <f t="shared" si="13"/>
        <v>0</v>
      </c>
      <c r="K155" s="105">
        <f t="shared" si="13"/>
        <v>7</v>
      </c>
      <c r="L155" s="105">
        <f t="shared" si="13"/>
        <v>3</v>
      </c>
      <c r="M155" s="105">
        <f t="shared" si="13"/>
        <v>0</v>
      </c>
      <c r="N155" s="105">
        <f t="shared" si="13"/>
        <v>83</v>
      </c>
    </row>
    <row r="156" spans="2:14">
      <c r="B156" s="100">
        <v>226</v>
      </c>
      <c r="C156" s="102" t="s">
        <v>257</v>
      </c>
      <c r="D156" s="105">
        <f>SUM(D110:D113)+D115</f>
        <v>216</v>
      </c>
      <c r="E156" s="105">
        <f t="shared" ref="E156:N156" si="14">SUM(E110:E113)+E115</f>
        <v>23</v>
      </c>
      <c r="F156" s="105">
        <f t="shared" si="14"/>
        <v>0</v>
      </c>
      <c r="G156" s="105">
        <f t="shared" si="14"/>
        <v>1</v>
      </c>
      <c r="H156" s="105">
        <f t="shared" si="14"/>
        <v>110</v>
      </c>
      <c r="I156" s="105">
        <f t="shared" si="14"/>
        <v>33</v>
      </c>
      <c r="J156" s="105">
        <f t="shared" si="14"/>
        <v>8</v>
      </c>
      <c r="K156" s="105">
        <f t="shared" si="14"/>
        <v>3</v>
      </c>
      <c r="L156" s="105">
        <f t="shared" si="14"/>
        <v>0</v>
      </c>
      <c r="M156" s="105">
        <f t="shared" si="14"/>
        <v>1</v>
      </c>
      <c r="N156" s="105">
        <f t="shared" si="14"/>
        <v>37</v>
      </c>
    </row>
    <row r="157" spans="2:14">
      <c r="B157" s="100">
        <v>227</v>
      </c>
      <c r="C157" s="102" t="s">
        <v>258</v>
      </c>
      <c r="D157" s="105">
        <f>D81+SUM(D83:D85)</f>
        <v>138</v>
      </c>
      <c r="E157" s="105">
        <f t="shared" ref="E157:N157" si="15">E81+SUM(E83:E85)</f>
        <v>36</v>
      </c>
      <c r="F157" s="105">
        <f t="shared" si="15"/>
        <v>1</v>
      </c>
      <c r="G157" s="105">
        <f t="shared" si="15"/>
        <v>0</v>
      </c>
      <c r="H157" s="105">
        <f t="shared" si="15"/>
        <v>35</v>
      </c>
      <c r="I157" s="105">
        <f t="shared" si="15"/>
        <v>7</v>
      </c>
      <c r="J157" s="105">
        <f t="shared" si="15"/>
        <v>5</v>
      </c>
      <c r="K157" s="105">
        <f t="shared" si="15"/>
        <v>7</v>
      </c>
      <c r="L157" s="105">
        <f t="shared" si="15"/>
        <v>0</v>
      </c>
      <c r="M157" s="105">
        <f t="shared" si="15"/>
        <v>0</v>
      </c>
      <c r="N157" s="105">
        <f t="shared" si="15"/>
        <v>47</v>
      </c>
    </row>
    <row r="158" spans="2:14">
      <c r="B158" s="100">
        <v>228</v>
      </c>
      <c r="C158" s="102" t="s">
        <v>410</v>
      </c>
      <c r="D158" s="105">
        <f>SUM(D56:D58)</f>
        <v>349</v>
      </c>
      <c r="E158" s="105">
        <f t="shared" ref="E158:N158" si="16">SUM(E56:E58)</f>
        <v>51</v>
      </c>
      <c r="F158" s="105">
        <f t="shared" si="16"/>
        <v>0</v>
      </c>
      <c r="G158" s="105">
        <f t="shared" si="16"/>
        <v>2</v>
      </c>
      <c r="H158" s="105">
        <f t="shared" si="16"/>
        <v>116</v>
      </c>
      <c r="I158" s="105">
        <f t="shared" si="16"/>
        <v>13</v>
      </c>
      <c r="J158" s="105">
        <f t="shared" si="16"/>
        <v>3</v>
      </c>
      <c r="K158" s="105">
        <f t="shared" si="16"/>
        <v>9</v>
      </c>
      <c r="L158" s="105">
        <f t="shared" si="16"/>
        <v>1</v>
      </c>
      <c r="M158" s="105">
        <f t="shared" si="16"/>
        <v>1</v>
      </c>
      <c r="N158" s="105">
        <f t="shared" si="16"/>
        <v>153</v>
      </c>
    </row>
    <row r="159" spans="2:14">
      <c r="B159" s="100">
        <v>229</v>
      </c>
      <c r="C159" s="102" t="s">
        <v>259</v>
      </c>
      <c r="D159" s="105">
        <f>D43+SUM(D72:D74)</f>
        <v>403</v>
      </c>
      <c r="E159" s="105">
        <f t="shared" ref="E159:N159" si="17">E43+SUM(E72:E74)</f>
        <v>18</v>
      </c>
      <c r="F159" s="105">
        <f t="shared" si="17"/>
        <v>0</v>
      </c>
      <c r="G159" s="105">
        <f t="shared" si="17"/>
        <v>0</v>
      </c>
      <c r="H159" s="105">
        <f t="shared" si="17"/>
        <v>192</v>
      </c>
      <c r="I159" s="105">
        <f t="shared" si="17"/>
        <v>15</v>
      </c>
      <c r="J159" s="105">
        <f t="shared" si="17"/>
        <v>3</v>
      </c>
      <c r="K159" s="105">
        <f t="shared" si="17"/>
        <v>10</v>
      </c>
      <c r="L159" s="105">
        <f t="shared" si="17"/>
        <v>5</v>
      </c>
      <c r="M159" s="105">
        <f t="shared" si="17"/>
        <v>0</v>
      </c>
      <c r="N159" s="105">
        <f t="shared" si="17"/>
        <v>160</v>
      </c>
    </row>
    <row r="160" spans="2:14">
      <c r="B160" s="100">
        <v>301</v>
      </c>
      <c r="C160" s="102" t="s">
        <v>261</v>
      </c>
      <c r="D160" s="105">
        <f>D54</f>
        <v>121</v>
      </c>
      <c r="E160" s="105">
        <f t="shared" ref="E160:N160" si="18">E54</f>
        <v>4</v>
      </c>
      <c r="F160" s="105">
        <f t="shared" si="18"/>
        <v>1</v>
      </c>
      <c r="G160" s="105">
        <f t="shared" si="18"/>
        <v>0</v>
      </c>
      <c r="H160" s="105">
        <f t="shared" si="18"/>
        <v>92</v>
      </c>
      <c r="I160" s="105">
        <f t="shared" si="18"/>
        <v>5</v>
      </c>
      <c r="J160" s="105">
        <f t="shared" si="18"/>
        <v>2</v>
      </c>
      <c r="K160" s="105">
        <f t="shared" si="18"/>
        <v>9</v>
      </c>
      <c r="L160" s="105">
        <f t="shared" si="18"/>
        <v>0</v>
      </c>
      <c r="M160" s="105">
        <f t="shared" si="18"/>
        <v>0</v>
      </c>
      <c r="N160" s="105">
        <f t="shared" si="18"/>
        <v>8</v>
      </c>
    </row>
    <row r="161" spans="2:14">
      <c r="B161" s="100">
        <v>365</v>
      </c>
      <c r="C161" s="102" t="s">
        <v>265</v>
      </c>
      <c r="D161" s="105">
        <f>SUM(D59:D61)</f>
        <v>96</v>
      </c>
      <c r="E161" s="105">
        <f t="shared" ref="E161:N161" si="19">SUM(E59:E61)</f>
        <v>26</v>
      </c>
      <c r="F161" s="105">
        <f t="shared" si="19"/>
        <v>0</v>
      </c>
      <c r="G161" s="105">
        <f t="shared" si="19"/>
        <v>0</v>
      </c>
      <c r="H161" s="105">
        <f t="shared" si="19"/>
        <v>17</v>
      </c>
      <c r="I161" s="105">
        <f t="shared" si="19"/>
        <v>18</v>
      </c>
      <c r="J161" s="105">
        <f t="shared" si="19"/>
        <v>0</v>
      </c>
      <c r="K161" s="105">
        <f t="shared" si="19"/>
        <v>5</v>
      </c>
      <c r="L161" s="105">
        <f t="shared" si="19"/>
        <v>2</v>
      </c>
      <c r="M161" s="105">
        <f t="shared" si="19"/>
        <v>0</v>
      </c>
      <c r="N161" s="105">
        <f t="shared" si="19"/>
        <v>28</v>
      </c>
    </row>
    <row r="162" spans="2:14">
      <c r="B162" s="100">
        <v>381</v>
      </c>
      <c r="C162" s="102" t="s">
        <v>266</v>
      </c>
      <c r="D162" s="105">
        <f>D63</f>
        <v>191</v>
      </c>
      <c r="E162" s="105">
        <f t="shared" ref="E162:N162" si="20">E63</f>
        <v>22</v>
      </c>
      <c r="F162" s="105">
        <f t="shared" si="20"/>
        <v>0</v>
      </c>
      <c r="G162" s="105">
        <f t="shared" si="20"/>
        <v>0</v>
      </c>
      <c r="H162" s="105">
        <f t="shared" si="20"/>
        <v>80</v>
      </c>
      <c r="I162" s="105">
        <f t="shared" si="20"/>
        <v>42</v>
      </c>
      <c r="J162" s="105">
        <f t="shared" si="20"/>
        <v>0</v>
      </c>
      <c r="K162" s="105">
        <f t="shared" si="20"/>
        <v>0</v>
      </c>
      <c r="L162" s="105">
        <f t="shared" si="20"/>
        <v>2</v>
      </c>
      <c r="M162" s="105">
        <f t="shared" si="20"/>
        <v>1</v>
      </c>
      <c r="N162" s="105">
        <f t="shared" si="20"/>
        <v>44</v>
      </c>
    </row>
    <row r="163" spans="2:14">
      <c r="B163" s="100">
        <v>382</v>
      </c>
      <c r="C163" s="102" t="s">
        <v>267</v>
      </c>
      <c r="D163" s="105">
        <f>D64</f>
        <v>299</v>
      </c>
      <c r="E163" s="105">
        <f t="shared" ref="E163:N163" si="21">E64</f>
        <v>21</v>
      </c>
      <c r="F163" s="105">
        <f t="shared" si="21"/>
        <v>0</v>
      </c>
      <c r="G163" s="105">
        <f t="shared" si="21"/>
        <v>2</v>
      </c>
      <c r="H163" s="105">
        <f t="shared" si="21"/>
        <v>179</v>
      </c>
      <c r="I163" s="105">
        <f t="shared" si="21"/>
        <v>21</v>
      </c>
      <c r="J163" s="105">
        <f t="shared" si="21"/>
        <v>0</v>
      </c>
      <c r="K163" s="105">
        <f t="shared" si="21"/>
        <v>7</v>
      </c>
      <c r="L163" s="105">
        <f t="shared" si="21"/>
        <v>9</v>
      </c>
      <c r="M163" s="105">
        <f t="shared" si="21"/>
        <v>0</v>
      </c>
      <c r="N163" s="105">
        <f t="shared" si="21"/>
        <v>60</v>
      </c>
    </row>
    <row r="164" spans="2:14">
      <c r="B164" s="100">
        <v>442</v>
      </c>
      <c r="C164" s="102" t="s">
        <v>270</v>
      </c>
      <c r="D164" s="105">
        <f>D68</f>
        <v>58</v>
      </c>
      <c r="E164" s="105">
        <f t="shared" ref="E164:N164" si="22">E68</f>
        <v>36</v>
      </c>
      <c r="F164" s="105">
        <f t="shared" si="22"/>
        <v>0</v>
      </c>
      <c r="G164" s="105">
        <f t="shared" si="22"/>
        <v>0</v>
      </c>
      <c r="H164" s="105">
        <f t="shared" si="22"/>
        <v>11</v>
      </c>
      <c r="I164" s="105">
        <f t="shared" si="22"/>
        <v>2</v>
      </c>
      <c r="J164" s="105">
        <f t="shared" si="22"/>
        <v>0</v>
      </c>
      <c r="K164" s="105">
        <f t="shared" si="22"/>
        <v>1</v>
      </c>
      <c r="L164" s="105">
        <f t="shared" si="22"/>
        <v>4</v>
      </c>
      <c r="M164" s="105">
        <f t="shared" si="22"/>
        <v>0</v>
      </c>
      <c r="N164" s="105">
        <f t="shared" si="22"/>
        <v>4</v>
      </c>
    </row>
    <row r="165" spans="2:14">
      <c r="B165" s="100">
        <v>443</v>
      </c>
      <c r="C165" s="102" t="s">
        <v>271</v>
      </c>
      <c r="D165" s="105">
        <f>D69</f>
        <v>220</v>
      </c>
      <c r="E165" s="105">
        <f t="shared" ref="E165:N165" si="23">E69</f>
        <v>89</v>
      </c>
      <c r="F165" s="105">
        <f t="shared" si="23"/>
        <v>0</v>
      </c>
      <c r="G165" s="105">
        <f t="shared" si="23"/>
        <v>0</v>
      </c>
      <c r="H165" s="105">
        <f t="shared" si="23"/>
        <v>55</v>
      </c>
      <c r="I165" s="105">
        <f t="shared" si="23"/>
        <v>4</v>
      </c>
      <c r="J165" s="105">
        <f t="shared" si="23"/>
        <v>0</v>
      </c>
      <c r="K165" s="105">
        <f t="shared" si="23"/>
        <v>1</v>
      </c>
      <c r="L165" s="105">
        <f t="shared" si="23"/>
        <v>14</v>
      </c>
      <c r="M165" s="105">
        <f t="shared" si="23"/>
        <v>0</v>
      </c>
      <c r="N165" s="105">
        <f t="shared" si="23"/>
        <v>57</v>
      </c>
    </row>
    <row r="166" spans="2:14">
      <c r="B166" s="100">
        <v>446</v>
      </c>
      <c r="C166" s="102" t="s">
        <v>273</v>
      </c>
      <c r="D166" s="105">
        <f>D67+D71</f>
        <v>32</v>
      </c>
      <c r="E166" s="105">
        <f t="shared" ref="E166:N166" si="24">E67+E71</f>
        <v>11</v>
      </c>
      <c r="F166" s="105">
        <f t="shared" si="24"/>
        <v>0</v>
      </c>
      <c r="G166" s="105">
        <f t="shared" si="24"/>
        <v>0</v>
      </c>
      <c r="H166" s="105">
        <f t="shared" si="24"/>
        <v>5</v>
      </c>
      <c r="I166" s="105">
        <f t="shared" si="24"/>
        <v>3</v>
      </c>
      <c r="J166" s="105">
        <f t="shared" si="24"/>
        <v>0</v>
      </c>
      <c r="K166" s="105">
        <f t="shared" si="24"/>
        <v>2</v>
      </c>
      <c r="L166" s="105">
        <f t="shared" si="24"/>
        <v>0</v>
      </c>
      <c r="M166" s="105">
        <f t="shared" si="24"/>
        <v>0</v>
      </c>
      <c r="N166" s="105">
        <f t="shared" si="24"/>
        <v>11</v>
      </c>
    </row>
    <row r="167" spans="2:14">
      <c r="B167" s="100">
        <v>464</v>
      </c>
      <c r="C167" s="102" t="s">
        <v>274</v>
      </c>
      <c r="D167" s="105">
        <f>D75</f>
        <v>193</v>
      </c>
      <c r="E167" s="105">
        <f t="shared" ref="E167:N167" si="25">E75</f>
        <v>17</v>
      </c>
      <c r="F167" s="105">
        <f t="shared" si="25"/>
        <v>0</v>
      </c>
      <c r="G167" s="105">
        <f t="shared" si="25"/>
        <v>0</v>
      </c>
      <c r="H167" s="105">
        <f t="shared" si="25"/>
        <v>108</v>
      </c>
      <c r="I167" s="105">
        <f t="shared" si="25"/>
        <v>6</v>
      </c>
      <c r="J167" s="105">
        <f t="shared" si="25"/>
        <v>1</v>
      </c>
      <c r="K167" s="105">
        <f t="shared" si="25"/>
        <v>1</v>
      </c>
      <c r="L167" s="105">
        <f t="shared" si="25"/>
        <v>25</v>
      </c>
      <c r="M167" s="105">
        <f t="shared" si="25"/>
        <v>0</v>
      </c>
      <c r="N167" s="105">
        <f t="shared" si="25"/>
        <v>35</v>
      </c>
    </row>
    <row r="168" spans="2:14">
      <c r="B168" s="100">
        <v>481</v>
      </c>
      <c r="C168" s="102" t="s">
        <v>275</v>
      </c>
      <c r="D168" s="105">
        <f>D76</f>
        <v>109</v>
      </c>
      <c r="E168" s="411">
        <f t="shared" ref="E168:N168" si="26">E76</f>
        <v>7</v>
      </c>
      <c r="F168" s="105">
        <f t="shared" si="26"/>
        <v>0</v>
      </c>
      <c r="G168" s="105">
        <f t="shared" si="26"/>
        <v>4</v>
      </c>
      <c r="H168" s="105">
        <f t="shared" si="26"/>
        <v>45</v>
      </c>
      <c r="I168" s="105">
        <f t="shared" si="26"/>
        <v>18</v>
      </c>
      <c r="J168" s="105">
        <f t="shared" si="26"/>
        <v>0</v>
      </c>
      <c r="K168" s="105">
        <f t="shared" si="26"/>
        <v>1</v>
      </c>
      <c r="L168" s="105">
        <f t="shared" si="26"/>
        <v>6</v>
      </c>
      <c r="M168" s="105">
        <f t="shared" si="26"/>
        <v>0</v>
      </c>
      <c r="N168" s="105">
        <f t="shared" si="26"/>
        <v>28</v>
      </c>
    </row>
    <row r="169" spans="2:14">
      <c r="B169" s="100">
        <v>501</v>
      </c>
      <c r="C169" s="102" t="s">
        <v>276</v>
      </c>
      <c r="D169" s="105">
        <f>SUM(D77:D80)</f>
        <v>65</v>
      </c>
      <c r="E169" s="411">
        <f t="shared" ref="E169:N169" si="27">SUM(E77:E80)</f>
        <v>10</v>
      </c>
      <c r="F169" s="105">
        <f t="shared" si="27"/>
        <v>0</v>
      </c>
      <c r="G169" s="105">
        <f t="shared" si="27"/>
        <v>0</v>
      </c>
      <c r="H169" s="105">
        <f t="shared" si="27"/>
        <v>20</v>
      </c>
      <c r="I169" s="105">
        <f t="shared" si="27"/>
        <v>1</v>
      </c>
      <c r="J169" s="105">
        <f t="shared" si="27"/>
        <v>0</v>
      </c>
      <c r="K169" s="105">
        <f t="shared" si="27"/>
        <v>0</v>
      </c>
      <c r="L169" s="105">
        <f t="shared" si="27"/>
        <v>0</v>
      </c>
      <c r="M169" s="105">
        <f t="shared" si="27"/>
        <v>0</v>
      </c>
      <c r="N169" s="105">
        <f t="shared" si="27"/>
        <v>34</v>
      </c>
    </row>
    <row r="170" spans="2:14">
      <c r="B170" s="100">
        <v>585</v>
      </c>
      <c r="C170" s="102" t="s">
        <v>278</v>
      </c>
      <c r="D170" s="105">
        <f>D88+D92+D94</f>
        <v>54</v>
      </c>
      <c r="E170" s="105">
        <f t="shared" ref="E170:N170" si="28">E88+E92+E94</f>
        <v>7</v>
      </c>
      <c r="F170" s="105">
        <f t="shared" si="28"/>
        <v>0</v>
      </c>
      <c r="G170" s="105">
        <f t="shared" si="28"/>
        <v>0</v>
      </c>
      <c r="H170" s="105">
        <f t="shared" si="28"/>
        <v>29</v>
      </c>
      <c r="I170" s="105">
        <f t="shared" si="28"/>
        <v>5</v>
      </c>
      <c r="J170" s="105">
        <f t="shared" si="28"/>
        <v>1</v>
      </c>
      <c r="K170" s="105">
        <f t="shared" si="28"/>
        <v>2</v>
      </c>
      <c r="L170" s="105">
        <f t="shared" si="28"/>
        <v>2</v>
      </c>
      <c r="M170" s="105">
        <f t="shared" si="28"/>
        <v>0</v>
      </c>
      <c r="N170" s="105">
        <f t="shared" si="28"/>
        <v>8</v>
      </c>
    </row>
    <row r="171" spans="2:14">
      <c r="B171" s="100">
        <v>586</v>
      </c>
      <c r="C171" s="102" t="s">
        <v>279</v>
      </c>
      <c r="D171" s="105">
        <f>D93+D95</f>
        <v>50</v>
      </c>
      <c r="E171" s="105">
        <f t="shared" ref="E171:N171" si="29">E93+E95</f>
        <v>14</v>
      </c>
      <c r="F171" s="105">
        <f t="shared" si="29"/>
        <v>2</v>
      </c>
      <c r="G171" s="105">
        <f t="shared" si="29"/>
        <v>0</v>
      </c>
      <c r="H171" s="105">
        <f t="shared" si="29"/>
        <v>26</v>
      </c>
      <c r="I171" s="105">
        <f t="shared" si="29"/>
        <v>1</v>
      </c>
      <c r="J171" s="105">
        <f t="shared" si="29"/>
        <v>0</v>
      </c>
      <c r="K171" s="105">
        <f t="shared" si="29"/>
        <v>2</v>
      </c>
      <c r="L171" s="105">
        <f t="shared" si="29"/>
        <v>0</v>
      </c>
      <c r="M171" s="105">
        <f t="shared" si="29"/>
        <v>0</v>
      </c>
      <c r="N171" s="105">
        <f t="shared" si="29"/>
        <v>5</v>
      </c>
    </row>
    <row r="172" spans="2:14">
      <c r="D172" s="105">
        <f>SUM(D123:D171)-D11</f>
        <v>0</v>
      </c>
      <c r="E172" s="105">
        <f t="shared" ref="E172:N172" si="30">SUM(E123:E171)-E11</f>
        <v>0</v>
      </c>
      <c r="F172" s="105">
        <f t="shared" si="30"/>
        <v>0</v>
      </c>
      <c r="G172" s="105">
        <f t="shared" si="30"/>
        <v>0</v>
      </c>
      <c r="H172" s="105">
        <f t="shared" si="30"/>
        <v>0</v>
      </c>
      <c r="I172" s="105">
        <f t="shared" si="30"/>
        <v>0</v>
      </c>
      <c r="J172" s="105">
        <f t="shared" si="30"/>
        <v>0</v>
      </c>
      <c r="K172" s="105">
        <f t="shared" si="30"/>
        <v>0</v>
      </c>
      <c r="L172" s="105">
        <f t="shared" si="30"/>
        <v>0</v>
      </c>
      <c r="M172" s="105">
        <f t="shared" si="30"/>
        <v>0</v>
      </c>
      <c r="N172" s="105">
        <f t="shared" si="30"/>
        <v>0</v>
      </c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98D4-C093-413B-8A4D-BDB310376471}">
  <sheetPr>
    <tabColor theme="7" tint="0.79998168889431442"/>
  </sheetPr>
  <dimension ref="B1:Q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3" sqref="J133"/>
    </sheetView>
  </sheetViews>
  <sheetFormatPr defaultColWidth="7.75" defaultRowHeight="13"/>
  <cols>
    <col min="1" max="1" width="0" style="100" hidden="1" customWidth="1"/>
    <col min="2" max="2" width="3.25" style="99" hidden="1" customWidth="1"/>
    <col min="3" max="3" width="3.75" style="100" customWidth="1"/>
    <col min="4" max="4" width="12.33203125" style="100" customWidth="1"/>
    <col min="5" max="15" width="10.082031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800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336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110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386</v>
      </c>
      <c r="E5" s="115">
        <v>99530</v>
      </c>
      <c r="F5" s="113">
        <v>13544</v>
      </c>
      <c r="G5" s="113">
        <v>310</v>
      </c>
      <c r="H5" s="113">
        <v>1088</v>
      </c>
      <c r="I5" s="113">
        <v>67150</v>
      </c>
      <c r="J5" s="113">
        <v>1938</v>
      </c>
      <c r="K5" s="113">
        <v>684</v>
      </c>
      <c r="L5" s="113">
        <v>2320</v>
      </c>
      <c r="M5" s="113">
        <v>2322</v>
      </c>
      <c r="N5" s="113">
        <v>122</v>
      </c>
      <c r="O5" s="113">
        <v>10052</v>
      </c>
      <c r="P5" s="113"/>
    </row>
    <row r="6" spans="2:16" ht="13.9" hidden="1" customHeight="1">
      <c r="D6" s="114" t="s">
        <v>387</v>
      </c>
      <c r="E6" s="116">
        <v>99839</v>
      </c>
      <c r="F6" s="113">
        <v>14264</v>
      </c>
      <c r="G6" s="113">
        <v>308</v>
      </c>
      <c r="H6" s="113">
        <v>1151</v>
      </c>
      <c r="I6" s="113">
        <v>66641</v>
      </c>
      <c r="J6" s="113">
        <v>2035</v>
      </c>
      <c r="K6" s="113">
        <v>675</v>
      </c>
      <c r="L6" s="113">
        <v>2345</v>
      </c>
      <c r="M6" s="113">
        <v>2188</v>
      </c>
      <c r="N6" s="113">
        <v>125</v>
      </c>
      <c r="O6" s="113">
        <v>10107</v>
      </c>
      <c r="P6" s="113"/>
    </row>
    <row r="7" spans="2:16" ht="13.9" hidden="1" customHeight="1">
      <c r="D7" s="114" t="s">
        <v>385</v>
      </c>
      <c r="E7" s="116">
        <v>99654</v>
      </c>
      <c r="F7" s="113">
        <v>14898</v>
      </c>
      <c r="G7" s="113">
        <v>281</v>
      </c>
      <c r="H7" s="113">
        <v>1204</v>
      </c>
      <c r="I7" s="113">
        <v>65824</v>
      </c>
      <c r="J7" s="113">
        <v>2262</v>
      </c>
      <c r="K7" s="113">
        <v>687</v>
      </c>
      <c r="L7" s="113">
        <v>2405</v>
      </c>
      <c r="M7" s="113">
        <v>2344</v>
      </c>
      <c r="N7" s="113">
        <v>119</v>
      </c>
      <c r="O7" s="113">
        <v>9630</v>
      </c>
      <c r="P7" s="113"/>
    </row>
    <row r="8" spans="2:16" ht="13.9" hidden="1" customHeight="1">
      <c r="D8" s="114" t="s">
        <v>373</v>
      </c>
      <c r="E8" s="116">
        <v>99753</v>
      </c>
      <c r="F8" s="113">
        <v>15791</v>
      </c>
      <c r="G8" s="113">
        <v>278</v>
      </c>
      <c r="H8" s="113">
        <v>1160</v>
      </c>
      <c r="I8" s="113">
        <v>64703</v>
      </c>
      <c r="J8" s="113">
        <v>2533</v>
      </c>
      <c r="K8" s="113">
        <v>700</v>
      </c>
      <c r="L8" s="113">
        <v>2389</v>
      </c>
      <c r="M8" s="113">
        <v>2447</v>
      </c>
      <c r="N8" s="113">
        <v>104</v>
      </c>
      <c r="O8" s="113">
        <v>9648</v>
      </c>
      <c r="P8" s="113"/>
    </row>
    <row r="9" spans="2:16" ht="13.9" hidden="1" customHeight="1">
      <c r="D9" s="114" t="s">
        <v>284</v>
      </c>
      <c r="E9" s="117">
        <v>101931</v>
      </c>
      <c r="F9" s="105">
        <v>17477</v>
      </c>
      <c r="G9" s="105">
        <v>322</v>
      </c>
      <c r="H9" s="105">
        <v>1169</v>
      </c>
      <c r="I9" s="105">
        <v>63567</v>
      </c>
      <c r="J9" s="105">
        <v>2769</v>
      </c>
      <c r="K9" s="105">
        <v>757</v>
      </c>
      <c r="L9" s="105">
        <v>2339</v>
      </c>
      <c r="M9" s="105">
        <v>2650</v>
      </c>
      <c r="N9" s="105">
        <v>96</v>
      </c>
      <c r="O9" s="105">
        <v>10785</v>
      </c>
      <c r="P9" s="113"/>
    </row>
    <row r="10" spans="2:16" ht="15.7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3"/>
    </row>
    <row r="11" spans="2:16" ht="15.75" hidden="1" customHeight="1">
      <c r="B11" s="99">
        <v>11</v>
      </c>
      <c r="D11" s="121" t="s">
        <v>128</v>
      </c>
      <c r="E11" s="117">
        <v>21474</v>
      </c>
      <c r="F11" s="105">
        <v>2296</v>
      </c>
      <c r="G11" s="105">
        <v>90</v>
      </c>
      <c r="H11" s="105">
        <v>68</v>
      </c>
      <c r="I11" s="105">
        <v>15958</v>
      </c>
      <c r="J11" s="105">
        <v>448</v>
      </c>
      <c r="K11" s="105">
        <v>153</v>
      </c>
      <c r="L11" s="105">
        <v>548</v>
      </c>
      <c r="M11" s="105">
        <v>220</v>
      </c>
      <c r="N11" s="105">
        <v>18</v>
      </c>
      <c r="O11" s="105">
        <v>1675</v>
      </c>
      <c r="P11" s="113"/>
    </row>
    <row r="12" spans="2:16" ht="15.75" hidden="1" customHeight="1">
      <c r="B12" s="99">
        <v>15</v>
      </c>
      <c r="D12" s="121" t="s">
        <v>129</v>
      </c>
      <c r="E12" s="117">
        <v>9880</v>
      </c>
      <c r="F12" s="105">
        <v>985</v>
      </c>
      <c r="G12" s="105">
        <v>19</v>
      </c>
      <c r="H12" s="105">
        <v>12</v>
      </c>
      <c r="I12" s="105">
        <v>7492</v>
      </c>
      <c r="J12" s="105">
        <v>134</v>
      </c>
      <c r="K12" s="105">
        <v>64</v>
      </c>
      <c r="L12" s="105">
        <v>153</v>
      </c>
      <c r="M12" s="105">
        <v>63</v>
      </c>
      <c r="N12" s="105">
        <v>4</v>
      </c>
      <c r="O12" s="105">
        <v>954</v>
      </c>
      <c r="P12" s="113"/>
    </row>
    <row r="13" spans="2:16" ht="15.75" hidden="1" customHeight="1">
      <c r="B13" s="99">
        <v>21</v>
      </c>
      <c r="D13" s="121" t="s">
        <v>285</v>
      </c>
      <c r="E13" s="117">
        <v>7315</v>
      </c>
      <c r="F13" s="105">
        <v>943</v>
      </c>
      <c r="G13" s="105">
        <v>2</v>
      </c>
      <c r="H13" s="105">
        <v>58</v>
      </c>
      <c r="I13" s="105">
        <v>4444</v>
      </c>
      <c r="J13" s="105">
        <v>399</v>
      </c>
      <c r="K13" s="105">
        <v>32</v>
      </c>
      <c r="L13" s="105">
        <v>88</v>
      </c>
      <c r="M13" s="105">
        <v>139</v>
      </c>
      <c r="N13" s="105">
        <v>9</v>
      </c>
      <c r="O13" s="105">
        <v>1201</v>
      </c>
      <c r="P13" s="113"/>
    </row>
    <row r="14" spans="2:16" ht="15.75" hidden="1" customHeight="1">
      <c r="B14" s="99">
        <v>27</v>
      </c>
      <c r="D14" s="121" t="s">
        <v>131</v>
      </c>
      <c r="E14" s="117">
        <v>3214</v>
      </c>
      <c r="F14" s="105">
        <v>594</v>
      </c>
      <c r="G14" s="105">
        <v>1</v>
      </c>
      <c r="H14" s="105">
        <v>3</v>
      </c>
      <c r="I14" s="105">
        <v>1265</v>
      </c>
      <c r="J14" s="105">
        <v>139</v>
      </c>
      <c r="K14" s="105">
        <v>12</v>
      </c>
      <c r="L14" s="105">
        <v>55</v>
      </c>
      <c r="M14" s="105">
        <v>118</v>
      </c>
      <c r="N14" s="105">
        <v>2</v>
      </c>
      <c r="O14" s="105">
        <v>1025</v>
      </c>
      <c r="P14" s="113"/>
    </row>
    <row r="15" spans="2:16" ht="15.75" hidden="1" customHeight="1">
      <c r="B15" s="99">
        <v>40</v>
      </c>
      <c r="D15" s="121" t="s">
        <v>132</v>
      </c>
      <c r="E15" s="117">
        <v>11374</v>
      </c>
      <c r="F15" s="105">
        <v>1135</v>
      </c>
      <c r="G15" s="105">
        <v>5</v>
      </c>
      <c r="H15" s="105">
        <v>2</v>
      </c>
      <c r="I15" s="105">
        <v>7745</v>
      </c>
      <c r="J15" s="105">
        <v>388</v>
      </c>
      <c r="K15" s="105">
        <v>29</v>
      </c>
      <c r="L15" s="105">
        <v>106</v>
      </c>
      <c r="M15" s="105">
        <v>1021</v>
      </c>
      <c r="N15" s="105">
        <v>4</v>
      </c>
      <c r="O15" s="105">
        <v>939</v>
      </c>
      <c r="P15" s="113"/>
    </row>
    <row r="16" spans="2:16" ht="15.75" hidden="1" customHeight="1">
      <c r="B16" s="99">
        <v>49</v>
      </c>
      <c r="D16" s="121" t="s">
        <v>133</v>
      </c>
      <c r="E16" s="117">
        <v>1777</v>
      </c>
      <c r="F16" s="105">
        <v>190</v>
      </c>
      <c r="G16" s="105">
        <v>3</v>
      </c>
      <c r="H16" s="105">
        <v>3</v>
      </c>
      <c r="I16" s="105">
        <v>932</v>
      </c>
      <c r="J16" s="105">
        <v>84</v>
      </c>
      <c r="K16" s="105">
        <v>15</v>
      </c>
      <c r="L16" s="105">
        <v>35</v>
      </c>
      <c r="M16" s="105">
        <v>36</v>
      </c>
      <c r="N16" s="105">
        <v>0</v>
      </c>
      <c r="O16" s="105">
        <v>479</v>
      </c>
      <c r="P16" s="113"/>
    </row>
    <row r="17" spans="2:17" ht="15.75" hidden="1" customHeight="1">
      <c r="B17" s="99">
        <v>67</v>
      </c>
      <c r="D17" s="121" t="s">
        <v>217</v>
      </c>
      <c r="E17" s="117">
        <v>1071</v>
      </c>
      <c r="F17" s="105">
        <v>354</v>
      </c>
      <c r="G17" s="105">
        <v>3</v>
      </c>
      <c r="H17" s="105">
        <v>1</v>
      </c>
      <c r="I17" s="105">
        <v>243</v>
      </c>
      <c r="J17" s="105">
        <v>213</v>
      </c>
      <c r="K17" s="105">
        <v>5</v>
      </c>
      <c r="L17" s="105">
        <v>32</v>
      </c>
      <c r="M17" s="105">
        <v>2</v>
      </c>
      <c r="N17" s="105">
        <v>0</v>
      </c>
      <c r="O17" s="105">
        <v>218</v>
      </c>
      <c r="P17" s="113"/>
    </row>
    <row r="18" spans="2:17" ht="15.75" hidden="1" customHeight="1">
      <c r="B18" s="99">
        <v>87</v>
      </c>
      <c r="D18" s="121" t="s">
        <v>219</v>
      </c>
      <c r="E18" s="117">
        <v>1189</v>
      </c>
      <c r="F18" s="105">
        <v>140</v>
      </c>
      <c r="G18" s="105">
        <v>3</v>
      </c>
      <c r="H18" s="105">
        <v>0</v>
      </c>
      <c r="I18" s="105">
        <v>245</v>
      </c>
      <c r="J18" s="105">
        <v>210</v>
      </c>
      <c r="K18" s="105">
        <v>6</v>
      </c>
      <c r="L18" s="105">
        <v>11</v>
      </c>
      <c r="M18" s="105">
        <v>11</v>
      </c>
      <c r="N18" s="105">
        <v>1</v>
      </c>
      <c r="O18" s="105">
        <v>562</v>
      </c>
      <c r="P18" s="113"/>
    </row>
    <row r="19" spans="2:17" ht="15.75" hidden="1" customHeight="1">
      <c r="B19" s="99">
        <v>95</v>
      </c>
      <c r="D19" s="121" t="s">
        <v>221</v>
      </c>
      <c r="E19" s="117">
        <v>555</v>
      </c>
      <c r="F19" s="105">
        <v>75</v>
      </c>
      <c r="G19" s="105">
        <v>0</v>
      </c>
      <c r="H19" s="105">
        <v>0</v>
      </c>
      <c r="I19" s="105">
        <v>203</v>
      </c>
      <c r="J19" s="105">
        <v>97</v>
      </c>
      <c r="K19" s="105">
        <v>10</v>
      </c>
      <c r="L19" s="105">
        <v>17</v>
      </c>
      <c r="M19" s="105">
        <v>11</v>
      </c>
      <c r="N19" s="105">
        <v>1</v>
      </c>
      <c r="O19" s="105">
        <v>141</v>
      </c>
      <c r="P19" s="113"/>
    </row>
    <row r="20" spans="2:17" ht="15.7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13"/>
    </row>
    <row r="21" spans="2:17" ht="15.75" hidden="1" customHeight="1">
      <c r="B21" s="99">
        <v>1</v>
      </c>
      <c r="C21" s="100">
        <v>100</v>
      </c>
      <c r="D21" s="121" t="s">
        <v>223</v>
      </c>
      <c r="E21" s="117">
        <v>44082</v>
      </c>
      <c r="F21" s="105">
        <v>10765</v>
      </c>
      <c r="G21" s="105">
        <v>196</v>
      </c>
      <c r="H21" s="105">
        <v>1022</v>
      </c>
      <c r="I21" s="105">
        <v>25040</v>
      </c>
      <c r="J21" s="105">
        <v>657</v>
      </c>
      <c r="K21" s="105">
        <v>431</v>
      </c>
      <c r="L21" s="105">
        <v>1294</v>
      </c>
      <c r="M21" s="105">
        <v>1029</v>
      </c>
      <c r="N21" s="105">
        <v>57</v>
      </c>
      <c r="O21" s="105">
        <v>3591</v>
      </c>
      <c r="P21" s="113"/>
    </row>
    <row r="22" spans="2:17" ht="15.75" hidden="1" customHeight="1">
      <c r="B22" s="99">
        <v>2</v>
      </c>
      <c r="C22" s="100">
        <v>101</v>
      </c>
      <c r="D22" s="114" t="s">
        <v>286</v>
      </c>
      <c r="E22" s="117">
        <v>5055</v>
      </c>
      <c r="F22" s="105">
        <v>844</v>
      </c>
      <c r="G22" s="105">
        <v>83</v>
      </c>
      <c r="H22" s="105">
        <v>179</v>
      </c>
      <c r="I22" s="105">
        <v>1773</v>
      </c>
      <c r="J22" s="105">
        <v>256</v>
      </c>
      <c r="K22" s="105">
        <v>93</v>
      </c>
      <c r="L22" s="105">
        <v>567</v>
      </c>
      <c r="M22" s="105">
        <v>24</v>
      </c>
      <c r="N22" s="105">
        <v>6</v>
      </c>
      <c r="O22" s="105">
        <v>1230</v>
      </c>
      <c r="P22" s="113"/>
    </row>
    <row r="23" spans="2:17" ht="15.75" hidden="1" customHeight="1">
      <c r="B23" s="99">
        <v>3</v>
      </c>
      <c r="C23" s="100">
        <v>102</v>
      </c>
      <c r="D23" s="114" t="s">
        <v>287</v>
      </c>
      <c r="E23" s="117">
        <v>3761</v>
      </c>
      <c r="F23" s="105">
        <v>939</v>
      </c>
      <c r="G23" s="105">
        <v>52</v>
      </c>
      <c r="H23" s="105">
        <v>141</v>
      </c>
      <c r="I23" s="105">
        <v>1891</v>
      </c>
      <c r="J23" s="105">
        <v>54</v>
      </c>
      <c r="K23" s="105">
        <v>75</v>
      </c>
      <c r="L23" s="105">
        <v>187</v>
      </c>
      <c r="M23" s="105">
        <v>7</v>
      </c>
      <c r="N23" s="105">
        <v>9</v>
      </c>
      <c r="O23" s="105">
        <v>406</v>
      </c>
      <c r="P23" s="113"/>
    </row>
    <row r="24" spans="2:17" ht="15.75" hidden="1" customHeight="1">
      <c r="B24" s="99">
        <v>5</v>
      </c>
      <c r="C24" s="100">
        <v>105</v>
      </c>
      <c r="D24" s="114" t="s">
        <v>288</v>
      </c>
      <c r="E24" s="117">
        <v>3517</v>
      </c>
      <c r="F24" s="105">
        <v>1209</v>
      </c>
      <c r="G24" s="105">
        <v>2</v>
      </c>
      <c r="H24" s="105">
        <v>5</v>
      </c>
      <c r="I24" s="105">
        <v>1845</v>
      </c>
      <c r="J24" s="105">
        <v>53</v>
      </c>
      <c r="K24" s="105">
        <v>10</v>
      </c>
      <c r="L24" s="105">
        <v>22</v>
      </c>
      <c r="M24" s="105">
        <v>164</v>
      </c>
      <c r="N24" s="105">
        <v>3</v>
      </c>
      <c r="O24" s="105">
        <v>204</v>
      </c>
      <c r="P24" s="113"/>
    </row>
    <row r="25" spans="2:17" ht="15.75" hidden="1" customHeight="1">
      <c r="B25" s="99">
        <v>7</v>
      </c>
      <c r="C25" s="100">
        <v>106</v>
      </c>
      <c r="D25" s="114" t="s">
        <v>289</v>
      </c>
      <c r="E25" s="117">
        <v>8345</v>
      </c>
      <c r="F25" s="105">
        <v>437</v>
      </c>
      <c r="G25" s="105">
        <v>2</v>
      </c>
      <c r="H25" s="105">
        <v>0</v>
      </c>
      <c r="I25" s="105">
        <v>7118</v>
      </c>
      <c r="J25" s="105">
        <v>36</v>
      </c>
      <c r="K25" s="105">
        <v>14</v>
      </c>
      <c r="L25" s="105">
        <v>31</v>
      </c>
      <c r="M25" s="105">
        <v>571</v>
      </c>
      <c r="N25" s="105">
        <v>4</v>
      </c>
      <c r="O25" s="105">
        <v>132</v>
      </c>
      <c r="P25" s="113"/>
      <c r="Q25" s="104"/>
    </row>
    <row r="26" spans="2:17" ht="15.75" hidden="1" customHeight="1">
      <c r="B26" s="99">
        <v>8</v>
      </c>
      <c r="C26" s="100">
        <v>107</v>
      </c>
      <c r="D26" s="114" t="s">
        <v>290</v>
      </c>
      <c r="E26" s="117">
        <v>4970</v>
      </c>
      <c r="F26" s="105">
        <v>397</v>
      </c>
      <c r="G26" s="105">
        <v>2</v>
      </c>
      <c r="H26" s="105">
        <v>7</v>
      </c>
      <c r="I26" s="105">
        <v>4150</v>
      </c>
      <c r="J26" s="105">
        <v>33</v>
      </c>
      <c r="K26" s="105">
        <v>19</v>
      </c>
      <c r="L26" s="105">
        <v>47</v>
      </c>
      <c r="M26" s="105">
        <v>131</v>
      </c>
      <c r="N26" s="105">
        <v>3</v>
      </c>
      <c r="O26" s="105">
        <v>181</v>
      </c>
      <c r="P26" s="113"/>
      <c r="Q26" s="104"/>
    </row>
    <row r="27" spans="2:17" ht="15.75" hidden="1" customHeight="1">
      <c r="B27" s="99">
        <v>9</v>
      </c>
      <c r="C27" s="100">
        <v>108</v>
      </c>
      <c r="D27" s="114" t="s">
        <v>291</v>
      </c>
      <c r="E27" s="117">
        <v>2937</v>
      </c>
      <c r="F27" s="105">
        <v>838</v>
      </c>
      <c r="G27" s="105">
        <v>12</v>
      </c>
      <c r="H27" s="105">
        <v>12</v>
      </c>
      <c r="I27" s="105">
        <v>1662</v>
      </c>
      <c r="J27" s="105">
        <v>39</v>
      </c>
      <c r="K27" s="105">
        <v>22</v>
      </c>
      <c r="L27" s="105">
        <v>132</v>
      </c>
      <c r="M27" s="105">
        <v>7</v>
      </c>
      <c r="N27" s="105">
        <v>3</v>
      </c>
      <c r="O27" s="105">
        <v>210</v>
      </c>
      <c r="P27" s="113"/>
      <c r="Q27" s="104"/>
    </row>
    <row r="28" spans="2:17" ht="15.75" hidden="1" customHeight="1">
      <c r="B28" s="99">
        <v>6</v>
      </c>
      <c r="C28" s="100">
        <v>109</v>
      </c>
      <c r="D28" s="114" t="s">
        <v>292</v>
      </c>
      <c r="E28" s="117">
        <v>2252</v>
      </c>
      <c r="F28" s="105">
        <v>489</v>
      </c>
      <c r="G28" s="105">
        <v>13</v>
      </c>
      <c r="H28" s="105">
        <v>35</v>
      </c>
      <c r="I28" s="105">
        <v>1452</v>
      </c>
      <c r="J28" s="105">
        <v>18</v>
      </c>
      <c r="K28" s="105">
        <v>28</v>
      </c>
      <c r="L28" s="105">
        <v>77</v>
      </c>
      <c r="M28" s="105">
        <v>5</v>
      </c>
      <c r="N28" s="105">
        <v>9</v>
      </c>
      <c r="O28" s="105">
        <v>126</v>
      </c>
      <c r="P28" s="113"/>
    </row>
    <row r="29" spans="2:17" ht="15.75" hidden="1" customHeight="1">
      <c r="B29" s="99">
        <v>4</v>
      </c>
      <c r="C29" s="100">
        <v>110</v>
      </c>
      <c r="D29" s="114" t="s">
        <v>293</v>
      </c>
      <c r="E29" s="117">
        <v>10709</v>
      </c>
      <c r="F29" s="105">
        <v>5043</v>
      </c>
      <c r="G29" s="105">
        <v>26</v>
      </c>
      <c r="H29" s="105">
        <v>640</v>
      </c>
      <c r="I29" s="105">
        <v>3521</v>
      </c>
      <c r="J29" s="105">
        <v>121</v>
      </c>
      <c r="K29" s="105">
        <v>152</v>
      </c>
      <c r="L29" s="105">
        <v>200</v>
      </c>
      <c r="M29" s="105">
        <v>91</v>
      </c>
      <c r="N29" s="105">
        <v>19</v>
      </c>
      <c r="O29" s="105">
        <v>896</v>
      </c>
      <c r="P29" s="113"/>
    </row>
    <row r="30" spans="2:17" ht="15.75" hidden="1" customHeight="1">
      <c r="B30" s="99">
        <v>10</v>
      </c>
      <c r="C30" s="100">
        <v>111</v>
      </c>
      <c r="D30" s="114" t="s">
        <v>294</v>
      </c>
      <c r="E30" s="117">
        <v>2536</v>
      </c>
      <c r="F30" s="105">
        <v>569</v>
      </c>
      <c r="G30" s="105">
        <v>4</v>
      </c>
      <c r="H30" s="105">
        <v>3</v>
      </c>
      <c r="I30" s="105">
        <v>1628</v>
      </c>
      <c r="J30" s="105">
        <v>47</v>
      </c>
      <c r="K30" s="105">
        <v>18</v>
      </c>
      <c r="L30" s="105">
        <v>31</v>
      </c>
      <c r="M30" s="105">
        <v>29</v>
      </c>
      <c r="N30" s="105">
        <v>1</v>
      </c>
      <c r="O30" s="105">
        <v>206</v>
      </c>
      <c r="P30" s="113"/>
    </row>
    <row r="31" spans="2:17" ht="15.75" hidden="1" customHeight="1">
      <c r="B31" s="99">
        <v>41</v>
      </c>
      <c r="C31" s="100">
        <v>201</v>
      </c>
      <c r="D31" s="121" t="s">
        <v>233</v>
      </c>
      <c r="E31" s="117">
        <v>10675</v>
      </c>
      <c r="F31" s="105">
        <v>796</v>
      </c>
      <c r="G31" s="105">
        <v>5</v>
      </c>
      <c r="H31" s="105">
        <v>2</v>
      </c>
      <c r="I31" s="105">
        <v>7575</v>
      </c>
      <c r="J31" s="105">
        <v>368</v>
      </c>
      <c r="K31" s="105">
        <v>29</v>
      </c>
      <c r="L31" s="105">
        <v>94</v>
      </c>
      <c r="M31" s="105">
        <v>1000</v>
      </c>
      <c r="N31" s="105">
        <v>4</v>
      </c>
      <c r="O31" s="105">
        <v>802</v>
      </c>
      <c r="P31" s="113"/>
    </row>
    <row r="32" spans="2:17" ht="15.75" hidden="1" customHeight="1">
      <c r="B32" s="99">
        <v>12</v>
      </c>
      <c r="C32" s="100">
        <v>202</v>
      </c>
      <c r="D32" s="121" t="s">
        <v>295</v>
      </c>
      <c r="E32" s="117">
        <v>12955</v>
      </c>
      <c r="F32" s="105">
        <v>1155</v>
      </c>
      <c r="G32" s="105">
        <v>2</v>
      </c>
      <c r="H32" s="105">
        <v>16</v>
      </c>
      <c r="I32" s="105">
        <v>10568</v>
      </c>
      <c r="J32" s="105">
        <v>216</v>
      </c>
      <c r="K32" s="105">
        <v>25</v>
      </c>
      <c r="L32" s="105">
        <v>85</v>
      </c>
      <c r="M32" s="105">
        <v>182</v>
      </c>
      <c r="N32" s="105">
        <v>9</v>
      </c>
      <c r="O32" s="105">
        <v>697</v>
      </c>
      <c r="P32" s="113"/>
    </row>
    <row r="33" spans="2:17" ht="15.75" hidden="1" customHeight="1">
      <c r="B33" s="99">
        <v>22</v>
      </c>
      <c r="C33" s="100">
        <v>203</v>
      </c>
      <c r="D33" s="121" t="s">
        <v>296</v>
      </c>
      <c r="E33" s="117">
        <v>3220</v>
      </c>
      <c r="F33" s="105">
        <v>583</v>
      </c>
      <c r="G33" s="105">
        <v>1</v>
      </c>
      <c r="H33" s="105">
        <v>15</v>
      </c>
      <c r="I33" s="105">
        <v>1794</v>
      </c>
      <c r="J33" s="105">
        <v>77</v>
      </c>
      <c r="K33" s="105">
        <v>22</v>
      </c>
      <c r="L33" s="105">
        <v>44</v>
      </c>
      <c r="M33" s="105">
        <v>21</v>
      </c>
      <c r="N33" s="105">
        <v>6</v>
      </c>
      <c r="O33" s="105">
        <v>657</v>
      </c>
      <c r="P33" s="113"/>
    </row>
    <row r="34" spans="2:17" ht="15.75" hidden="1" customHeight="1">
      <c r="B34" s="99">
        <v>13</v>
      </c>
      <c r="C34" s="100">
        <v>204</v>
      </c>
      <c r="D34" s="121" t="s">
        <v>297</v>
      </c>
      <c r="E34" s="117">
        <v>6770</v>
      </c>
      <c r="F34" s="105">
        <v>859</v>
      </c>
      <c r="G34" s="105">
        <v>43</v>
      </c>
      <c r="H34" s="105">
        <v>11</v>
      </c>
      <c r="I34" s="105">
        <v>4654</v>
      </c>
      <c r="J34" s="105">
        <v>103</v>
      </c>
      <c r="K34" s="105">
        <v>90</v>
      </c>
      <c r="L34" s="105">
        <v>314</v>
      </c>
      <c r="M34" s="105">
        <v>7</v>
      </c>
      <c r="N34" s="105">
        <v>5</v>
      </c>
      <c r="O34" s="105">
        <v>684</v>
      </c>
      <c r="P34" s="113"/>
    </row>
    <row r="35" spans="2:17" ht="15.75" hidden="1" customHeight="1">
      <c r="B35" s="99">
        <v>96</v>
      </c>
      <c r="C35" s="100">
        <v>205</v>
      </c>
      <c r="D35" s="121" t="s">
        <v>298</v>
      </c>
      <c r="E35" s="117">
        <v>177</v>
      </c>
      <c r="F35" s="105">
        <v>21</v>
      </c>
      <c r="G35" s="105">
        <v>0</v>
      </c>
      <c r="H35" s="105">
        <v>0</v>
      </c>
      <c r="I35" s="105">
        <v>57</v>
      </c>
      <c r="J35" s="105">
        <v>38</v>
      </c>
      <c r="K35" s="105">
        <v>1</v>
      </c>
      <c r="L35" s="105">
        <v>8</v>
      </c>
      <c r="M35" s="105">
        <v>8</v>
      </c>
      <c r="N35" s="105">
        <v>0</v>
      </c>
      <c r="O35" s="105">
        <v>44</v>
      </c>
      <c r="P35" s="113"/>
    </row>
    <row r="36" spans="2:17" ht="15.75" hidden="1" customHeight="1">
      <c r="B36" s="99">
        <v>14</v>
      </c>
      <c r="C36" s="100">
        <v>206</v>
      </c>
      <c r="D36" s="121" t="s">
        <v>299</v>
      </c>
      <c r="E36" s="117">
        <v>1749</v>
      </c>
      <c r="F36" s="105">
        <v>282</v>
      </c>
      <c r="G36" s="105">
        <v>45</v>
      </c>
      <c r="H36" s="105">
        <v>41</v>
      </c>
      <c r="I36" s="105">
        <v>736</v>
      </c>
      <c r="J36" s="105">
        <v>129</v>
      </c>
      <c r="K36" s="105">
        <v>38</v>
      </c>
      <c r="L36" s="105">
        <v>149</v>
      </c>
      <c r="M36" s="105">
        <v>31</v>
      </c>
      <c r="N36" s="105">
        <v>4</v>
      </c>
      <c r="O36" s="105">
        <v>294</v>
      </c>
      <c r="P36" s="113"/>
    </row>
    <row r="37" spans="2:17" ht="15.75" hidden="1" customHeight="1">
      <c r="B37" s="99">
        <v>16</v>
      </c>
      <c r="C37" s="100">
        <v>207</v>
      </c>
      <c r="D37" s="121" t="s">
        <v>300</v>
      </c>
      <c r="E37" s="117">
        <v>3601</v>
      </c>
      <c r="F37" s="105">
        <v>469</v>
      </c>
      <c r="G37" s="105">
        <v>1</v>
      </c>
      <c r="H37" s="105">
        <v>1</v>
      </c>
      <c r="I37" s="105">
        <v>2773</v>
      </c>
      <c r="J37" s="105">
        <v>54</v>
      </c>
      <c r="K37" s="105">
        <v>8</v>
      </c>
      <c r="L37" s="105">
        <v>16</v>
      </c>
      <c r="M37" s="105">
        <v>33</v>
      </c>
      <c r="N37" s="105">
        <v>0</v>
      </c>
      <c r="O37" s="105">
        <v>246</v>
      </c>
      <c r="P37" s="113"/>
      <c r="Q37" s="104"/>
    </row>
    <row r="38" spans="2:17" ht="15.75" hidden="1" customHeight="1">
      <c r="B38" s="99">
        <v>50</v>
      </c>
      <c r="C38" s="100">
        <v>208</v>
      </c>
      <c r="D38" s="121" t="s">
        <v>301</v>
      </c>
      <c r="E38" s="117">
        <v>404</v>
      </c>
      <c r="F38" s="105">
        <v>19</v>
      </c>
      <c r="G38" s="105">
        <v>0</v>
      </c>
      <c r="H38" s="105">
        <v>0</v>
      </c>
      <c r="I38" s="105">
        <v>349</v>
      </c>
      <c r="J38" s="105">
        <v>6</v>
      </c>
      <c r="K38" s="105">
        <v>1</v>
      </c>
      <c r="L38" s="105">
        <v>11</v>
      </c>
      <c r="M38" s="105">
        <v>0</v>
      </c>
      <c r="N38" s="105">
        <v>0</v>
      </c>
      <c r="O38" s="105">
        <v>18</v>
      </c>
      <c r="P38" s="113"/>
      <c r="Q38" s="104"/>
    </row>
    <row r="39" spans="2:17" ht="15.75" hidden="1" customHeight="1">
      <c r="B39" s="99">
        <v>68</v>
      </c>
      <c r="C39" s="100">
        <v>209</v>
      </c>
      <c r="D39" s="121" t="s">
        <v>302</v>
      </c>
      <c r="E39" s="117">
        <v>327</v>
      </c>
      <c r="F39" s="105">
        <v>50</v>
      </c>
      <c r="G39" s="105">
        <v>0</v>
      </c>
      <c r="H39" s="105">
        <v>1</v>
      </c>
      <c r="I39" s="105">
        <v>140</v>
      </c>
      <c r="J39" s="105">
        <v>77</v>
      </c>
      <c r="K39" s="105">
        <v>2</v>
      </c>
      <c r="L39" s="105">
        <v>13</v>
      </c>
      <c r="M39" s="105">
        <v>0</v>
      </c>
      <c r="N39" s="105">
        <v>0</v>
      </c>
      <c r="O39" s="105">
        <v>44</v>
      </c>
      <c r="P39" s="113"/>
      <c r="Q39" s="104"/>
    </row>
    <row r="40" spans="2:17" ht="15.75" hidden="1" customHeight="1">
      <c r="B40" s="99">
        <v>23</v>
      </c>
      <c r="C40" s="100">
        <v>210</v>
      </c>
      <c r="D40" s="121" t="s">
        <v>303</v>
      </c>
      <c r="E40" s="117">
        <v>2326</v>
      </c>
      <c r="F40" s="105">
        <v>258</v>
      </c>
      <c r="G40" s="105">
        <v>1</v>
      </c>
      <c r="H40" s="105">
        <v>38</v>
      </c>
      <c r="I40" s="105">
        <v>1414</v>
      </c>
      <c r="J40" s="105">
        <v>174</v>
      </c>
      <c r="K40" s="105">
        <v>6</v>
      </c>
      <c r="L40" s="105">
        <v>30</v>
      </c>
      <c r="M40" s="105">
        <v>87</v>
      </c>
      <c r="N40" s="105">
        <v>1</v>
      </c>
      <c r="O40" s="105">
        <v>317</v>
      </c>
      <c r="P40" s="113"/>
      <c r="Q40" s="104"/>
    </row>
    <row r="41" spans="2:17" ht="15.75" hidden="1" customHeight="1">
      <c r="B41" s="99">
        <v>51</v>
      </c>
      <c r="C41" s="100">
        <v>211</v>
      </c>
      <c r="D41" s="121" t="s">
        <v>304</v>
      </c>
      <c r="E41" s="117">
        <v>196</v>
      </c>
      <c r="F41" s="105">
        <v>19</v>
      </c>
      <c r="G41" s="105">
        <v>0</v>
      </c>
      <c r="H41" s="105">
        <v>0</v>
      </c>
      <c r="I41" s="105">
        <v>47</v>
      </c>
      <c r="J41" s="105">
        <v>6</v>
      </c>
      <c r="K41" s="105">
        <v>1</v>
      </c>
      <c r="L41" s="105">
        <v>3</v>
      </c>
      <c r="M41" s="105">
        <v>9</v>
      </c>
      <c r="N41" s="105">
        <v>0</v>
      </c>
      <c r="O41" s="105">
        <v>111</v>
      </c>
      <c r="P41" s="113"/>
      <c r="Q41" s="104"/>
    </row>
    <row r="42" spans="2:17" ht="15.75" hidden="1" customHeight="1">
      <c r="B42" s="99">
        <v>52</v>
      </c>
      <c r="C42" s="100">
        <v>212</v>
      </c>
      <c r="D42" s="121" t="s">
        <v>305</v>
      </c>
      <c r="E42" s="117">
        <v>325</v>
      </c>
      <c r="F42" s="105">
        <v>24</v>
      </c>
      <c r="G42" s="105">
        <v>0</v>
      </c>
      <c r="H42" s="105">
        <v>0</v>
      </c>
      <c r="I42" s="105">
        <v>197</v>
      </c>
      <c r="J42" s="105">
        <v>13</v>
      </c>
      <c r="K42" s="105">
        <v>1</v>
      </c>
      <c r="L42" s="105">
        <v>4</v>
      </c>
      <c r="M42" s="105">
        <v>0</v>
      </c>
      <c r="N42" s="105">
        <v>0</v>
      </c>
      <c r="O42" s="105">
        <v>86</v>
      </c>
      <c r="P42" s="113"/>
      <c r="Q42" s="104"/>
    </row>
    <row r="43" spans="2:17" ht="15.75" hidden="1" customHeight="1">
      <c r="B43" s="99">
        <v>28</v>
      </c>
      <c r="C43" s="100">
        <v>213</v>
      </c>
      <c r="D43" s="121" t="s">
        <v>306</v>
      </c>
      <c r="E43" s="117">
        <v>544</v>
      </c>
      <c r="F43" s="105">
        <v>67</v>
      </c>
      <c r="G43" s="105">
        <v>0</v>
      </c>
      <c r="H43" s="105">
        <v>1</v>
      </c>
      <c r="I43" s="105">
        <v>357</v>
      </c>
      <c r="J43" s="105">
        <v>18</v>
      </c>
      <c r="K43" s="105">
        <v>2</v>
      </c>
      <c r="L43" s="105">
        <v>13</v>
      </c>
      <c r="M43" s="105">
        <v>0</v>
      </c>
      <c r="N43" s="105">
        <v>0</v>
      </c>
      <c r="O43" s="105">
        <v>86</v>
      </c>
      <c r="P43" s="113"/>
      <c r="Q43" s="104"/>
    </row>
    <row r="44" spans="2:17" ht="15.75" hidden="1" customHeight="1">
      <c r="B44" s="99">
        <v>17</v>
      </c>
      <c r="C44" s="100">
        <v>214</v>
      </c>
      <c r="D44" s="121" t="s">
        <v>307</v>
      </c>
      <c r="E44" s="117">
        <v>3495</v>
      </c>
      <c r="F44" s="105">
        <v>334</v>
      </c>
      <c r="G44" s="105">
        <v>5</v>
      </c>
      <c r="H44" s="105">
        <v>8</v>
      </c>
      <c r="I44" s="105">
        <v>2632</v>
      </c>
      <c r="J44" s="105">
        <v>40</v>
      </c>
      <c r="K44" s="105">
        <v>29</v>
      </c>
      <c r="L44" s="105">
        <v>70</v>
      </c>
      <c r="M44" s="105">
        <v>10</v>
      </c>
      <c r="N44" s="105">
        <v>3</v>
      </c>
      <c r="O44" s="105">
        <v>364</v>
      </c>
      <c r="P44" s="113"/>
      <c r="Q44" s="104"/>
    </row>
    <row r="45" spans="2:17" ht="15.75" hidden="1" customHeight="1">
      <c r="B45" s="99">
        <v>29</v>
      </c>
      <c r="C45" s="100">
        <v>215</v>
      </c>
      <c r="D45" s="121" t="s">
        <v>308</v>
      </c>
      <c r="E45" s="117">
        <v>666</v>
      </c>
      <c r="F45" s="105">
        <v>54</v>
      </c>
      <c r="G45" s="105">
        <v>0</v>
      </c>
      <c r="H45" s="105">
        <v>1</v>
      </c>
      <c r="I45" s="105">
        <v>440</v>
      </c>
      <c r="J45" s="105">
        <v>18</v>
      </c>
      <c r="K45" s="105">
        <v>3</v>
      </c>
      <c r="L45" s="105">
        <v>11</v>
      </c>
      <c r="M45" s="105">
        <v>7</v>
      </c>
      <c r="N45" s="105">
        <v>0</v>
      </c>
      <c r="O45" s="105">
        <v>132</v>
      </c>
      <c r="P45" s="113"/>
      <c r="Q45" s="104"/>
    </row>
    <row r="46" spans="2:17" ht="15.75" hidden="1" customHeight="1">
      <c r="B46" s="99">
        <v>24</v>
      </c>
      <c r="C46" s="100">
        <v>216</v>
      </c>
      <c r="D46" s="121" t="s">
        <v>309</v>
      </c>
      <c r="E46" s="117">
        <v>1216</v>
      </c>
      <c r="F46" s="105">
        <v>46</v>
      </c>
      <c r="G46" s="105">
        <v>0</v>
      </c>
      <c r="H46" s="105">
        <v>3</v>
      </c>
      <c r="I46" s="105">
        <v>974</v>
      </c>
      <c r="J46" s="105">
        <v>33</v>
      </c>
      <c r="K46" s="105">
        <v>4</v>
      </c>
      <c r="L46" s="105">
        <v>8</v>
      </c>
      <c r="M46" s="105">
        <v>19</v>
      </c>
      <c r="N46" s="105">
        <v>1</v>
      </c>
      <c r="O46" s="105">
        <v>128</v>
      </c>
      <c r="P46" s="113"/>
      <c r="Q46" s="104"/>
    </row>
    <row r="47" spans="2:17" ht="15.75" hidden="1" customHeight="1">
      <c r="B47" s="99">
        <v>18</v>
      </c>
      <c r="C47" s="100">
        <v>217</v>
      </c>
      <c r="D47" s="121" t="s">
        <v>310</v>
      </c>
      <c r="E47" s="117">
        <v>1656</v>
      </c>
      <c r="F47" s="105">
        <v>95</v>
      </c>
      <c r="G47" s="105">
        <v>8</v>
      </c>
      <c r="H47" s="105">
        <v>0</v>
      </c>
      <c r="I47" s="105">
        <v>1265</v>
      </c>
      <c r="J47" s="105">
        <v>26</v>
      </c>
      <c r="K47" s="105">
        <v>15</v>
      </c>
      <c r="L47" s="105">
        <v>30</v>
      </c>
      <c r="M47" s="105">
        <v>20</v>
      </c>
      <c r="N47" s="105">
        <v>0</v>
      </c>
      <c r="O47" s="105">
        <v>197</v>
      </c>
      <c r="P47" s="113"/>
      <c r="Q47" s="104"/>
    </row>
    <row r="48" spans="2:17" ht="15.75" hidden="1" customHeight="1">
      <c r="B48" s="99">
        <v>30</v>
      </c>
      <c r="C48" s="100">
        <v>218</v>
      </c>
      <c r="D48" s="121" t="s">
        <v>311</v>
      </c>
      <c r="E48" s="117">
        <v>599</v>
      </c>
      <c r="F48" s="105">
        <v>51</v>
      </c>
      <c r="G48" s="105">
        <v>0</v>
      </c>
      <c r="H48" s="105">
        <v>0</v>
      </c>
      <c r="I48" s="105">
        <v>223</v>
      </c>
      <c r="J48" s="105">
        <v>18</v>
      </c>
      <c r="K48" s="105">
        <v>4</v>
      </c>
      <c r="L48" s="105">
        <v>6</v>
      </c>
      <c r="M48" s="105">
        <v>48</v>
      </c>
      <c r="N48" s="105">
        <v>0</v>
      </c>
      <c r="O48" s="105">
        <v>249</v>
      </c>
      <c r="P48" s="113"/>
      <c r="Q48" s="104"/>
    </row>
    <row r="49" spans="2:17" ht="15.75" hidden="1" customHeight="1">
      <c r="B49" s="99">
        <v>19</v>
      </c>
      <c r="C49" s="100">
        <v>219</v>
      </c>
      <c r="D49" s="121" t="s">
        <v>312</v>
      </c>
      <c r="E49" s="117">
        <v>1023</v>
      </c>
      <c r="F49" s="105">
        <v>82</v>
      </c>
      <c r="G49" s="105">
        <v>4</v>
      </c>
      <c r="H49" s="105">
        <v>3</v>
      </c>
      <c r="I49" s="105">
        <v>740</v>
      </c>
      <c r="J49" s="105">
        <v>11</v>
      </c>
      <c r="K49" s="105">
        <v>10</v>
      </c>
      <c r="L49" s="105">
        <v>33</v>
      </c>
      <c r="M49" s="105">
        <v>0</v>
      </c>
      <c r="N49" s="105">
        <v>1</v>
      </c>
      <c r="O49" s="105">
        <v>139</v>
      </c>
      <c r="P49" s="113"/>
      <c r="Q49" s="104"/>
    </row>
    <row r="50" spans="2:17" ht="15.75" hidden="1" customHeight="1">
      <c r="B50" s="99">
        <v>31</v>
      </c>
      <c r="C50" s="100">
        <v>220</v>
      </c>
      <c r="D50" s="121" t="s">
        <v>313</v>
      </c>
      <c r="E50" s="117">
        <v>840</v>
      </c>
      <c r="F50" s="105">
        <v>324</v>
      </c>
      <c r="G50" s="105">
        <v>1</v>
      </c>
      <c r="H50" s="105">
        <v>0</v>
      </c>
      <c r="I50" s="105">
        <v>107</v>
      </c>
      <c r="J50" s="105">
        <v>53</v>
      </c>
      <c r="K50" s="105">
        <v>0</v>
      </c>
      <c r="L50" s="105">
        <v>6</v>
      </c>
      <c r="M50" s="105">
        <v>61</v>
      </c>
      <c r="N50" s="105">
        <v>0</v>
      </c>
      <c r="O50" s="105">
        <v>288</v>
      </c>
      <c r="P50" s="113"/>
      <c r="Q50" s="104"/>
    </row>
    <row r="51" spans="2:17" ht="15.75" hidden="1" customHeight="1">
      <c r="B51" s="99">
        <v>88</v>
      </c>
      <c r="C51" s="100">
        <v>221</v>
      </c>
      <c r="D51" s="121" t="s">
        <v>314</v>
      </c>
      <c r="E51" s="117">
        <v>506</v>
      </c>
      <c r="F51" s="105">
        <v>50</v>
      </c>
      <c r="G51" s="105">
        <v>2</v>
      </c>
      <c r="H51" s="105">
        <v>0</v>
      </c>
      <c r="I51" s="105">
        <v>150</v>
      </c>
      <c r="J51" s="105">
        <v>60</v>
      </c>
      <c r="K51" s="105">
        <v>5</v>
      </c>
      <c r="L51" s="105">
        <v>3</v>
      </c>
      <c r="M51" s="105">
        <v>8</v>
      </c>
      <c r="N51" s="105">
        <v>1</v>
      </c>
      <c r="O51" s="105">
        <v>227</v>
      </c>
      <c r="P51" s="113"/>
      <c r="Q51" s="104"/>
    </row>
    <row r="52" spans="2:17" ht="15.75" hidden="1" customHeight="1">
      <c r="B52" s="99">
        <v>20</v>
      </c>
      <c r="C52" s="100">
        <v>301</v>
      </c>
      <c r="D52" s="121" t="s">
        <v>260</v>
      </c>
      <c r="E52" s="117">
        <v>105</v>
      </c>
      <c r="F52" s="105">
        <v>5</v>
      </c>
      <c r="G52" s="105">
        <v>1</v>
      </c>
      <c r="H52" s="105">
        <v>0</v>
      </c>
      <c r="I52" s="105">
        <v>82</v>
      </c>
      <c r="J52" s="105">
        <v>3</v>
      </c>
      <c r="K52" s="105">
        <v>2</v>
      </c>
      <c r="L52" s="105">
        <v>4</v>
      </c>
      <c r="M52" s="105">
        <v>0</v>
      </c>
      <c r="N52" s="105">
        <v>0</v>
      </c>
      <c r="O52" s="105">
        <v>8</v>
      </c>
      <c r="P52" s="113"/>
      <c r="Q52" s="104"/>
    </row>
    <row r="53" spans="2:17" ht="15.75" hidden="1" customHeight="1">
      <c r="B53" s="99">
        <v>32</v>
      </c>
      <c r="C53" s="402">
        <v>321</v>
      </c>
      <c r="D53" s="404" t="s">
        <v>317</v>
      </c>
      <c r="E53" s="117">
        <v>92</v>
      </c>
      <c r="F53" s="105">
        <v>4</v>
      </c>
      <c r="G53" s="105">
        <v>0</v>
      </c>
      <c r="H53" s="105">
        <v>0</v>
      </c>
      <c r="I53" s="105">
        <v>10</v>
      </c>
      <c r="J53" s="105">
        <v>2</v>
      </c>
      <c r="K53" s="105">
        <v>0</v>
      </c>
      <c r="L53" s="105">
        <v>2</v>
      </c>
      <c r="M53" s="105">
        <v>0</v>
      </c>
      <c r="N53" s="105">
        <v>0</v>
      </c>
      <c r="O53" s="105">
        <v>74</v>
      </c>
      <c r="P53" s="113"/>
      <c r="Q53" s="104"/>
    </row>
    <row r="54" spans="2:17" ht="15.75" hidden="1" customHeight="1">
      <c r="B54" s="99">
        <v>33</v>
      </c>
      <c r="C54" s="402">
        <v>341</v>
      </c>
      <c r="D54" s="404" t="s">
        <v>318</v>
      </c>
      <c r="E54" s="117">
        <v>229</v>
      </c>
      <c r="F54" s="105">
        <v>42</v>
      </c>
      <c r="G54" s="105">
        <v>0</v>
      </c>
      <c r="H54" s="105">
        <v>1</v>
      </c>
      <c r="I54" s="105">
        <v>75</v>
      </c>
      <c r="J54" s="105">
        <v>5</v>
      </c>
      <c r="K54" s="105">
        <v>0</v>
      </c>
      <c r="L54" s="105">
        <v>10</v>
      </c>
      <c r="M54" s="105">
        <v>1</v>
      </c>
      <c r="N54" s="105">
        <v>2</v>
      </c>
      <c r="O54" s="105">
        <v>93</v>
      </c>
      <c r="P54" s="113"/>
      <c r="Q54" s="104"/>
    </row>
    <row r="55" spans="2:17" ht="15.75" hidden="1" customHeight="1">
      <c r="B55" s="99">
        <v>34</v>
      </c>
      <c r="C55" s="402">
        <v>342</v>
      </c>
      <c r="D55" s="404" t="s">
        <v>319</v>
      </c>
      <c r="E55" s="117">
        <v>60</v>
      </c>
      <c r="F55" s="105">
        <v>6</v>
      </c>
      <c r="G55" s="105">
        <v>0</v>
      </c>
      <c r="H55" s="105">
        <v>0</v>
      </c>
      <c r="I55" s="105">
        <v>21</v>
      </c>
      <c r="J55" s="105">
        <v>2</v>
      </c>
      <c r="K55" s="105">
        <v>1</v>
      </c>
      <c r="L55" s="105">
        <v>1</v>
      </c>
      <c r="M55" s="105">
        <v>0</v>
      </c>
      <c r="N55" s="105">
        <v>0</v>
      </c>
      <c r="O55" s="105">
        <v>29</v>
      </c>
      <c r="P55" s="113"/>
      <c r="Q55" s="104"/>
    </row>
    <row r="56" spans="2:17" ht="15.75" hidden="1" customHeight="1">
      <c r="B56" s="99">
        <v>35</v>
      </c>
      <c r="C56" s="402">
        <v>343</v>
      </c>
      <c r="D56" s="404" t="s">
        <v>320</v>
      </c>
      <c r="E56" s="117">
        <v>61</v>
      </c>
      <c r="F56" s="105">
        <v>9</v>
      </c>
      <c r="G56" s="105">
        <v>0</v>
      </c>
      <c r="H56" s="105">
        <v>0</v>
      </c>
      <c r="I56" s="105">
        <v>8</v>
      </c>
      <c r="J56" s="105">
        <v>3</v>
      </c>
      <c r="K56" s="105">
        <v>2</v>
      </c>
      <c r="L56" s="105">
        <v>0</v>
      </c>
      <c r="M56" s="105">
        <v>0</v>
      </c>
      <c r="N56" s="105">
        <v>0</v>
      </c>
      <c r="O56" s="105">
        <v>39</v>
      </c>
      <c r="P56" s="113"/>
      <c r="Q56" s="104"/>
    </row>
    <row r="57" spans="2:17" ht="15.75" hidden="1" customHeight="1">
      <c r="B57" s="99">
        <v>36</v>
      </c>
      <c r="C57" s="402">
        <v>361</v>
      </c>
      <c r="D57" s="404" t="s">
        <v>321</v>
      </c>
      <c r="E57" s="117">
        <v>59</v>
      </c>
      <c r="F57" s="105">
        <v>18</v>
      </c>
      <c r="G57" s="105">
        <v>0</v>
      </c>
      <c r="H57" s="105">
        <v>0</v>
      </c>
      <c r="I57" s="105">
        <v>10</v>
      </c>
      <c r="J57" s="105">
        <v>4</v>
      </c>
      <c r="K57" s="105">
        <v>0</v>
      </c>
      <c r="L57" s="105">
        <v>3</v>
      </c>
      <c r="M57" s="105">
        <v>0</v>
      </c>
      <c r="N57" s="105">
        <v>0</v>
      </c>
      <c r="O57" s="105">
        <v>24</v>
      </c>
      <c r="P57" s="113"/>
      <c r="Q57" s="104"/>
    </row>
    <row r="58" spans="2:17" ht="15.75" hidden="1" customHeight="1">
      <c r="B58" s="99">
        <v>37</v>
      </c>
      <c r="C58" s="402">
        <v>362</v>
      </c>
      <c r="D58" s="404" t="s">
        <v>322</v>
      </c>
      <c r="E58" s="117">
        <v>22</v>
      </c>
      <c r="F58" s="105">
        <v>14</v>
      </c>
      <c r="G58" s="105">
        <v>0</v>
      </c>
      <c r="H58" s="105">
        <v>0</v>
      </c>
      <c r="I58" s="105">
        <v>0</v>
      </c>
      <c r="J58" s="105">
        <v>3</v>
      </c>
      <c r="K58" s="105">
        <v>0</v>
      </c>
      <c r="L58" s="105">
        <v>1</v>
      </c>
      <c r="M58" s="105">
        <v>0</v>
      </c>
      <c r="N58" s="105">
        <v>0</v>
      </c>
      <c r="O58" s="105">
        <v>4</v>
      </c>
      <c r="P58" s="113"/>
      <c r="Q58" s="104"/>
    </row>
    <row r="59" spans="2:17" ht="15.75" hidden="1" customHeight="1">
      <c r="B59" s="99">
        <v>38</v>
      </c>
      <c r="C59" s="402">
        <v>363</v>
      </c>
      <c r="D59" s="404" t="s">
        <v>323</v>
      </c>
      <c r="E59" s="117">
        <v>24</v>
      </c>
      <c r="F59" s="105">
        <v>4</v>
      </c>
      <c r="G59" s="105">
        <v>0</v>
      </c>
      <c r="H59" s="105">
        <v>0</v>
      </c>
      <c r="I59" s="105">
        <v>5</v>
      </c>
      <c r="J59" s="105">
        <v>10</v>
      </c>
      <c r="K59" s="105">
        <v>0</v>
      </c>
      <c r="L59" s="105">
        <v>1</v>
      </c>
      <c r="M59" s="105">
        <v>1</v>
      </c>
      <c r="N59" s="105">
        <v>0</v>
      </c>
      <c r="O59" s="105">
        <v>3</v>
      </c>
      <c r="P59" s="113"/>
      <c r="Q59" s="104"/>
    </row>
    <row r="60" spans="2:17" ht="15.75" hidden="1" customHeight="1">
      <c r="B60" s="99">
        <v>39</v>
      </c>
      <c r="C60" s="402">
        <v>364</v>
      </c>
      <c r="D60" s="404" t="s">
        <v>324</v>
      </c>
      <c r="E60" s="117">
        <v>18</v>
      </c>
      <c r="F60" s="105">
        <v>1</v>
      </c>
      <c r="G60" s="105">
        <v>0</v>
      </c>
      <c r="H60" s="105">
        <v>0</v>
      </c>
      <c r="I60" s="105">
        <v>9</v>
      </c>
      <c r="J60" s="105">
        <v>3</v>
      </c>
      <c r="K60" s="105">
        <v>0</v>
      </c>
      <c r="L60" s="105">
        <v>1</v>
      </c>
      <c r="M60" s="105">
        <v>0</v>
      </c>
      <c r="N60" s="105">
        <v>0</v>
      </c>
      <c r="O60" s="105">
        <v>4</v>
      </c>
      <c r="P60" s="113"/>
      <c r="Q60" s="104"/>
    </row>
    <row r="61" spans="2:17" ht="15.75" hidden="1" customHeight="1">
      <c r="B61" s="99">
        <v>25</v>
      </c>
      <c r="C61" s="101">
        <v>381</v>
      </c>
      <c r="D61" s="122" t="s">
        <v>325</v>
      </c>
      <c r="E61" s="123">
        <v>226</v>
      </c>
      <c r="F61" s="106">
        <v>29</v>
      </c>
      <c r="G61" s="106">
        <v>0</v>
      </c>
      <c r="H61" s="106">
        <v>0</v>
      </c>
      <c r="I61" s="106">
        <v>85</v>
      </c>
      <c r="J61" s="106">
        <v>67</v>
      </c>
      <c r="K61" s="106">
        <v>0</v>
      </c>
      <c r="L61" s="106">
        <v>0</v>
      </c>
      <c r="M61" s="106">
        <v>3</v>
      </c>
      <c r="N61" s="106">
        <v>1</v>
      </c>
      <c r="O61" s="106">
        <v>41</v>
      </c>
      <c r="P61" s="113"/>
      <c r="Q61" s="104"/>
    </row>
    <row r="62" spans="2:17" ht="15.75" hidden="1" customHeight="1">
      <c r="B62" s="99">
        <v>26</v>
      </c>
      <c r="C62" s="100">
        <v>382</v>
      </c>
      <c r="D62" s="121" t="s">
        <v>326</v>
      </c>
      <c r="E62" s="117">
        <v>327</v>
      </c>
      <c r="F62" s="105">
        <v>27</v>
      </c>
      <c r="G62" s="105">
        <v>0</v>
      </c>
      <c r="H62" s="105">
        <v>2</v>
      </c>
      <c r="I62" s="105">
        <v>177</v>
      </c>
      <c r="J62" s="105">
        <v>48</v>
      </c>
      <c r="K62" s="105">
        <v>0</v>
      </c>
      <c r="L62" s="105">
        <v>6</v>
      </c>
      <c r="M62" s="105">
        <v>9</v>
      </c>
      <c r="N62" s="105">
        <v>0</v>
      </c>
      <c r="O62" s="105">
        <v>58</v>
      </c>
      <c r="P62" s="113"/>
      <c r="Q62" s="104"/>
    </row>
    <row r="63" spans="2:17" ht="15.75" hidden="1" customHeight="1">
      <c r="B63" s="99">
        <v>42</v>
      </c>
      <c r="C63" s="402">
        <v>421</v>
      </c>
      <c r="D63" s="404" t="s">
        <v>327</v>
      </c>
      <c r="E63" s="117">
        <v>46</v>
      </c>
      <c r="F63" s="105">
        <v>3</v>
      </c>
      <c r="G63" s="105">
        <v>0</v>
      </c>
      <c r="H63" s="105">
        <v>0</v>
      </c>
      <c r="I63" s="105">
        <v>19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21</v>
      </c>
      <c r="P63" s="113"/>
      <c r="Q63" s="104"/>
    </row>
    <row r="64" spans="2:17" ht="15.75" hidden="1" customHeight="1">
      <c r="B64" s="99">
        <v>43</v>
      </c>
      <c r="C64" s="402">
        <v>422</v>
      </c>
      <c r="D64" s="404" t="s">
        <v>328</v>
      </c>
      <c r="E64" s="117">
        <v>83</v>
      </c>
      <c r="F64" s="105">
        <v>17</v>
      </c>
      <c r="G64" s="105">
        <v>0</v>
      </c>
      <c r="H64" s="105">
        <v>0</v>
      </c>
      <c r="I64" s="105">
        <v>27</v>
      </c>
      <c r="J64" s="105">
        <v>6</v>
      </c>
      <c r="K64" s="105">
        <v>0</v>
      </c>
      <c r="L64" s="105">
        <v>1</v>
      </c>
      <c r="M64" s="105">
        <v>1</v>
      </c>
      <c r="N64" s="105">
        <v>0</v>
      </c>
      <c r="O64" s="105">
        <v>31</v>
      </c>
      <c r="P64" s="113"/>
      <c r="Q64" s="104"/>
    </row>
    <row r="65" spans="2:17" ht="15.75" hidden="1" customHeight="1">
      <c r="B65" s="99">
        <v>44</v>
      </c>
      <c r="C65" s="402">
        <v>441</v>
      </c>
      <c r="D65" s="404" t="s">
        <v>329</v>
      </c>
      <c r="E65" s="117">
        <v>26</v>
      </c>
      <c r="F65" s="105">
        <v>10</v>
      </c>
      <c r="G65" s="105">
        <v>0</v>
      </c>
      <c r="H65" s="105">
        <v>0</v>
      </c>
      <c r="I65" s="105">
        <v>3</v>
      </c>
      <c r="J65" s="105">
        <v>3</v>
      </c>
      <c r="K65" s="105">
        <v>0</v>
      </c>
      <c r="L65" s="105">
        <v>2</v>
      </c>
      <c r="M65" s="105">
        <v>0</v>
      </c>
      <c r="N65" s="105">
        <v>0</v>
      </c>
      <c r="O65" s="105">
        <v>8</v>
      </c>
      <c r="P65" s="113"/>
      <c r="Q65" s="104"/>
    </row>
    <row r="66" spans="2:17" ht="15.75" hidden="1" customHeight="1">
      <c r="B66" s="99">
        <v>45</v>
      </c>
      <c r="C66" s="100">
        <v>442</v>
      </c>
      <c r="D66" s="121" t="s">
        <v>330</v>
      </c>
      <c r="E66" s="117">
        <v>70</v>
      </c>
      <c r="F66" s="105">
        <v>47</v>
      </c>
      <c r="G66" s="105">
        <v>0</v>
      </c>
      <c r="H66" s="105">
        <v>0</v>
      </c>
      <c r="I66" s="105">
        <v>10</v>
      </c>
      <c r="J66" s="105">
        <v>1</v>
      </c>
      <c r="K66" s="105">
        <v>0</v>
      </c>
      <c r="L66" s="105">
        <v>2</v>
      </c>
      <c r="M66" s="105">
        <v>3</v>
      </c>
      <c r="N66" s="105">
        <v>0</v>
      </c>
      <c r="O66" s="105">
        <v>7</v>
      </c>
      <c r="P66" s="113"/>
      <c r="Q66" s="104"/>
    </row>
    <row r="67" spans="2:17" ht="15.75" hidden="1" customHeight="1">
      <c r="B67" s="99">
        <v>46</v>
      </c>
      <c r="C67" s="100">
        <v>443</v>
      </c>
      <c r="D67" s="121" t="s">
        <v>331</v>
      </c>
      <c r="E67" s="117">
        <v>306</v>
      </c>
      <c r="F67" s="105">
        <v>187</v>
      </c>
      <c r="G67" s="105">
        <v>0</v>
      </c>
      <c r="H67" s="105">
        <v>0</v>
      </c>
      <c r="I67" s="105">
        <v>53</v>
      </c>
      <c r="J67" s="105">
        <v>3</v>
      </c>
      <c r="K67" s="105">
        <v>0</v>
      </c>
      <c r="L67" s="105">
        <v>0</v>
      </c>
      <c r="M67" s="105">
        <v>13</v>
      </c>
      <c r="N67" s="105">
        <v>0</v>
      </c>
      <c r="O67" s="105">
        <v>50</v>
      </c>
      <c r="P67" s="113"/>
      <c r="Q67" s="104"/>
    </row>
    <row r="68" spans="2:17" ht="15.75" hidden="1" customHeight="1">
      <c r="B68" s="99">
        <v>47</v>
      </c>
      <c r="C68" s="402">
        <v>444</v>
      </c>
      <c r="D68" s="404" t="s">
        <v>332</v>
      </c>
      <c r="E68" s="117">
        <v>159</v>
      </c>
      <c r="F68" s="105">
        <v>74</v>
      </c>
      <c r="G68" s="105">
        <v>0</v>
      </c>
      <c r="H68" s="105">
        <v>0</v>
      </c>
      <c r="I68" s="105">
        <v>57</v>
      </c>
      <c r="J68" s="105">
        <v>4</v>
      </c>
      <c r="K68" s="105">
        <v>0</v>
      </c>
      <c r="L68" s="105">
        <v>6</v>
      </c>
      <c r="M68" s="105">
        <v>4</v>
      </c>
      <c r="N68" s="105">
        <v>0</v>
      </c>
      <c r="O68" s="105">
        <v>14</v>
      </c>
      <c r="P68" s="113"/>
      <c r="Q68" s="104"/>
    </row>
    <row r="69" spans="2:17" ht="15.75" hidden="1" customHeight="1">
      <c r="B69" s="99">
        <v>48</v>
      </c>
      <c r="C69" s="402">
        <v>445</v>
      </c>
      <c r="D69" s="404" t="s">
        <v>333</v>
      </c>
      <c r="E69" s="117">
        <v>9</v>
      </c>
      <c r="F69" s="105">
        <v>1</v>
      </c>
      <c r="G69" s="105">
        <v>0</v>
      </c>
      <c r="H69" s="105">
        <v>0</v>
      </c>
      <c r="I69" s="105">
        <v>1</v>
      </c>
      <c r="J69" s="105">
        <v>1</v>
      </c>
      <c r="K69" s="105">
        <v>0</v>
      </c>
      <c r="L69" s="105">
        <v>0</v>
      </c>
      <c r="M69" s="105">
        <v>0</v>
      </c>
      <c r="N69" s="105">
        <v>0</v>
      </c>
      <c r="O69" s="105">
        <v>6</v>
      </c>
      <c r="P69" s="113"/>
      <c r="Q69" s="104"/>
    </row>
    <row r="70" spans="2:17" ht="15.75" hidden="1" customHeight="1">
      <c r="B70" s="99">
        <v>53</v>
      </c>
      <c r="C70" s="402">
        <v>461</v>
      </c>
      <c r="D70" s="404" t="s">
        <v>334</v>
      </c>
      <c r="E70" s="117">
        <v>77</v>
      </c>
      <c r="F70" s="105">
        <v>16</v>
      </c>
      <c r="G70" s="105">
        <v>1</v>
      </c>
      <c r="H70" s="105">
        <v>0</v>
      </c>
      <c r="I70" s="105">
        <v>27</v>
      </c>
      <c r="J70" s="105">
        <v>2</v>
      </c>
      <c r="K70" s="105">
        <v>0</v>
      </c>
      <c r="L70" s="105">
        <v>4</v>
      </c>
      <c r="M70" s="105">
        <v>0</v>
      </c>
      <c r="N70" s="105">
        <v>0</v>
      </c>
      <c r="O70" s="105">
        <v>27</v>
      </c>
      <c r="P70" s="113"/>
      <c r="Q70" s="104"/>
    </row>
    <row r="71" spans="2:17" ht="15.75" hidden="1" customHeight="1">
      <c r="B71" s="99">
        <v>54</v>
      </c>
      <c r="C71" s="402">
        <v>462</v>
      </c>
      <c r="D71" s="404" t="s">
        <v>335</v>
      </c>
      <c r="E71" s="117">
        <v>61</v>
      </c>
      <c r="F71" s="105">
        <v>4</v>
      </c>
      <c r="G71" s="105">
        <v>0</v>
      </c>
      <c r="H71" s="105">
        <v>0</v>
      </c>
      <c r="I71" s="105">
        <v>26</v>
      </c>
      <c r="J71" s="105">
        <v>4</v>
      </c>
      <c r="K71" s="105">
        <v>2</v>
      </c>
      <c r="L71" s="105">
        <v>2</v>
      </c>
      <c r="M71" s="105">
        <v>0</v>
      </c>
      <c r="N71" s="105">
        <v>0</v>
      </c>
      <c r="O71" s="105">
        <v>23</v>
      </c>
      <c r="P71" s="113"/>
      <c r="Q71" s="104"/>
    </row>
    <row r="72" spans="2:17" ht="15.75" hidden="1" customHeight="1">
      <c r="B72" s="99">
        <v>55</v>
      </c>
      <c r="C72" s="402">
        <v>463</v>
      </c>
      <c r="D72" s="404" t="s">
        <v>336</v>
      </c>
      <c r="E72" s="117">
        <v>91</v>
      </c>
      <c r="F72" s="105">
        <v>11</v>
      </c>
      <c r="G72" s="105">
        <v>0</v>
      </c>
      <c r="H72" s="105">
        <v>0</v>
      </c>
      <c r="I72" s="105">
        <v>75</v>
      </c>
      <c r="J72" s="105">
        <v>1</v>
      </c>
      <c r="K72" s="105">
        <v>0</v>
      </c>
      <c r="L72" s="105">
        <v>1</v>
      </c>
      <c r="M72" s="105">
        <v>0</v>
      </c>
      <c r="N72" s="105">
        <v>0</v>
      </c>
      <c r="O72" s="105">
        <v>3</v>
      </c>
      <c r="P72" s="113"/>
      <c r="Q72" s="104"/>
    </row>
    <row r="73" spans="2:17" ht="15.75" hidden="1" customHeight="1">
      <c r="B73" s="99">
        <v>56</v>
      </c>
      <c r="C73" s="100">
        <v>464</v>
      </c>
      <c r="D73" s="121" t="s">
        <v>337</v>
      </c>
      <c r="E73" s="117">
        <v>207</v>
      </c>
      <c r="F73" s="105">
        <v>21</v>
      </c>
      <c r="G73" s="105">
        <v>0</v>
      </c>
      <c r="H73" s="105">
        <v>0</v>
      </c>
      <c r="I73" s="105">
        <v>110</v>
      </c>
      <c r="J73" s="105">
        <v>6</v>
      </c>
      <c r="K73" s="105">
        <v>2</v>
      </c>
      <c r="L73" s="105">
        <v>0</v>
      </c>
      <c r="M73" s="105">
        <v>21</v>
      </c>
      <c r="N73" s="105">
        <v>0</v>
      </c>
      <c r="O73" s="105">
        <v>47</v>
      </c>
      <c r="P73" s="113"/>
      <c r="Q73" s="104"/>
    </row>
    <row r="74" spans="2:17" ht="15.75" hidden="1" customHeight="1">
      <c r="B74" s="99">
        <v>57</v>
      </c>
      <c r="C74" s="100">
        <v>481</v>
      </c>
      <c r="D74" s="121" t="s">
        <v>338</v>
      </c>
      <c r="E74" s="117">
        <v>134</v>
      </c>
      <c r="F74" s="105">
        <v>7</v>
      </c>
      <c r="G74" s="105">
        <v>1</v>
      </c>
      <c r="H74" s="105">
        <v>3</v>
      </c>
      <c r="I74" s="105">
        <v>49</v>
      </c>
      <c r="J74" s="105">
        <v>37</v>
      </c>
      <c r="K74" s="105">
        <v>0</v>
      </c>
      <c r="L74" s="105">
        <v>2</v>
      </c>
      <c r="M74" s="105">
        <v>6</v>
      </c>
      <c r="N74" s="105">
        <v>0</v>
      </c>
      <c r="O74" s="105">
        <v>29</v>
      </c>
      <c r="P74" s="113"/>
      <c r="Q74" s="104"/>
    </row>
    <row r="75" spans="2:17" ht="15.75" hidden="1" customHeight="1">
      <c r="B75" s="99">
        <v>58</v>
      </c>
      <c r="C75" s="402">
        <v>501</v>
      </c>
      <c r="D75" s="404" t="s">
        <v>339</v>
      </c>
      <c r="E75" s="117">
        <v>52</v>
      </c>
      <c r="F75" s="105">
        <v>14</v>
      </c>
      <c r="G75" s="105">
        <v>0</v>
      </c>
      <c r="H75" s="105">
        <v>0</v>
      </c>
      <c r="I75" s="105">
        <v>10</v>
      </c>
      <c r="J75" s="105">
        <v>2</v>
      </c>
      <c r="K75" s="105">
        <v>0</v>
      </c>
      <c r="L75" s="105">
        <v>0</v>
      </c>
      <c r="M75" s="105">
        <v>0</v>
      </c>
      <c r="N75" s="105">
        <v>0</v>
      </c>
      <c r="O75" s="105">
        <v>26</v>
      </c>
      <c r="P75" s="113"/>
      <c r="Q75" s="104"/>
    </row>
    <row r="76" spans="2:17" ht="15.75" hidden="1" customHeight="1">
      <c r="B76" s="99">
        <v>59</v>
      </c>
      <c r="C76" s="402">
        <v>502</v>
      </c>
      <c r="D76" s="404" t="s">
        <v>340</v>
      </c>
      <c r="E76" s="117">
        <v>16</v>
      </c>
      <c r="F76" s="105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05">
        <v>16</v>
      </c>
      <c r="P76" s="113"/>
      <c r="Q76" s="104"/>
    </row>
    <row r="77" spans="2:17" ht="15.75" hidden="1" customHeight="1">
      <c r="B77" s="99">
        <v>60</v>
      </c>
      <c r="C77" s="402">
        <v>503</v>
      </c>
      <c r="D77" s="404" t="s">
        <v>341</v>
      </c>
      <c r="E77" s="117">
        <v>9</v>
      </c>
      <c r="F77" s="105">
        <v>0</v>
      </c>
      <c r="G77" s="105">
        <v>0</v>
      </c>
      <c r="H77" s="105">
        <v>0</v>
      </c>
      <c r="I77" s="105">
        <v>4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5</v>
      </c>
      <c r="P77" s="113"/>
      <c r="Q77" s="104"/>
    </row>
    <row r="78" spans="2:17" ht="15.75" hidden="1" customHeight="1">
      <c r="B78" s="99">
        <v>61</v>
      </c>
      <c r="C78" s="402">
        <v>504</v>
      </c>
      <c r="D78" s="404" t="s">
        <v>342</v>
      </c>
      <c r="E78" s="117">
        <v>1</v>
      </c>
      <c r="F78" s="105">
        <v>0</v>
      </c>
      <c r="G78" s="105">
        <v>0</v>
      </c>
      <c r="H78" s="105">
        <v>0</v>
      </c>
      <c r="I78" s="105">
        <v>1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13"/>
      <c r="Q78" s="104"/>
    </row>
    <row r="79" spans="2:17" ht="15.75" hidden="1" customHeight="1">
      <c r="B79" s="99">
        <v>62</v>
      </c>
      <c r="C79" s="402">
        <v>521</v>
      </c>
      <c r="D79" s="404" t="s">
        <v>343</v>
      </c>
      <c r="E79" s="117">
        <v>101</v>
      </c>
      <c r="F79" s="105">
        <v>20</v>
      </c>
      <c r="G79" s="105">
        <v>1</v>
      </c>
      <c r="H79" s="105">
        <v>0</v>
      </c>
      <c r="I79" s="105">
        <v>23</v>
      </c>
      <c r="J79" s="105">
        <v>6</v>
      </c>
      <c r="K79" s="105">
        <v>2</v>
      </c>
      <c r="L79" s="105">
        <v>3</v>
      </c>
      <c r="M79" s="105">
        <v>0</v>
      </c>
      <c r="N79" s="105">
        <v>0</v>
      </c>
      <c r="O79" s="105">
        <v>46</v>
      </c>
      <c r="P79" s="113"/>
      <c r="Q79" s="104"/>
    </row>
    <row r="80" spans="2:17" ht="15.75" hidden="1" customHeight="1">
      <c r="B80" s="99">
        <v>63</v>
      </c>
      <c r="C80" s="402">
        <v>522</v>
      </c>
      <c r="D80" s="404" t="s">
        <v>344</v>
      </c>
      <c r="E80" s="117">
        <v>33</v>
      </c>
      <c r="F80" s="105">
        <v>1</v>
      </c>
      <c r="G80" s="105">
        <v>0</v>
      </c>
      <c r="H80" s="105">
        <v>0</v>
      </c>
      <c r="I80" s="105">
        <v>6</v>
      </c>
      <c r="J80" s="105">
        <v>1</v>
      </c>
      <c r="K80" s="105">
        <v>0</v>
      </c>
      <c r="L80" s="105">
        <v>1</v>
      </c>
      <c r="M80" s="105">
        <v>0</v>
      </c>
      <c r="N80" s="105">
        <v>0</v>
      </c>
      <c r="O80" s="105">
        <v>24</v>
      </c>
      <c r="P80" s="113"/>
      <c r="Q80" s="104"/>
    </row>
    <row r="81" spans="2:17" ht="15.75" hidden="1" customHeight="1">
      <c r="B81" s="99">
        <v>64</v>
      </c>
      <c r="C81" s="402">
        <v>523</v>
      </c>
      <c r="D81" s="404" t="s">
        <v>345</v>
      </c>
      <c r="E81" s="117">
        <v>33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15</v>
      </c>
      <c r="P81" s="113"/>
      <c r="Q81" s="104"/>
    </row>
    <row r="82" spans="2:17" ht="15.75" hidden="1" customHeight="1">
      <c r="B82" s="99">
        <v>65</v>
      </c>
      <c r="C82" s="402">
        <v>524</v>
      </c>
      <c r="D82" s="404" t="s">
        <v>346</v>
      </c>
      <c r="E82" s="117">
        <v>22</v>
      </c>
      <c r="F82" s="105">
        <v>15</v>
      </c>
      <c r="G82" s="105">
        <v>0</v>
      </c>
      <c r="H82" s="105">
        <v>0</v>
      </c>
      <c r="I82" s="105">
        <v>2</v>
      </c>
      <c r="J82" s="105">
        <v>0</v>
      </c>
      <c r="K82" s="105">
        <v>3</v>
      </c>
      <c r="L82" s="105">
        <v>0</v>
      </c>
      <c r="M82" s="105">
        <v>0</v>
      </c>
      <c r="N82" s="105">
        <v>0</v>
      </c>
      <c r="O82" s="105">
        <v>2</v>
      </c>
      <c r="P82" s="113"/>
      <c r="Q82" s="104"/>
    </row>
    <row r="83" spans="2:17" ht="15.75" hidden="1" customHeight="1">
      <c r="B83" s="99">
        <v>66</v>
      </c>
      <c r="C83" s="402">
        <v>525</v>
      </c>
      <c r="D83" s="404" t="s">
        <v>347</v>
      </c>
      <c r="E83" s="117">
        <v>15</v>
      </c>
      <c r="F83" s="105">
        <v>12</v>
      </c>
      <c r="G83" s="105">
        <v>0</v>
      </c>
      <c r="H83" s="105">
        <v>0</v>
      </c>
      <c r="I83" s="105">
        <v>1</v>
      </c>
      <c r="J83" s="105">
        <v>0</v>
      </c>
      <c r="K83" s="105">
        <v>0</v>
      </c>
      <c r="L83" s="105">
        <v>1</v>
      </c>
      <c r="M83" s="105">
        <v>0</v>
      </c>
      <c r="N83" s="105">
        <v>0</v>
      </c>
      <c r="O83" s="105">
        <v>1</v>
      </c>
      <c r="P83" s="113"/>
      <c r="Q83" s="104"/>
    </row>
    <row r="84" spans="2:17" ht="15.75" hidden="1" customHeight="1">
      <c r="B84" s="99">
        <v>69</v>
      </c>
      <c r="C84" s="402">
        <v>541</v>
      </c>
      <c r="D84" s="404" t="s">
        <v>348</v>
      </c>
      <c r="E84" s="117">
        <v>23</v>
      </c>
      <c r="F84" s="105">
        <v>1</v>
      </c>
      <c r="G84" s="105">
        <v>0</v>
      </c>
      <c r="H84" s="105">
        <v>0</v>
      </c>
      <c r="I84" s="105">
        <v>3</v>
      </c>
      <c r="J84" s="105">
        <v>3</v>
      </c>
      <c r="K84" s="105">
        <v>1</v>
      </c>
      <c r="L84" s="105">
        <v>0</v>
      </c>
      <c r="M84" s="105">
        <v>0</v>
      </c>
      <c r="N84" s="105">
        <v>0</v>
      </c>
      <c r="O84" s="105">
        <v>15</v>
      </c>
      <c r="P84" s="113"/>
      <c r="Q84" s="104"/>
    </row>
    <row r="85" spans="2:17" ht="15.75" hidden="1" customHeight="1">
      <c r="B85" s="99">
        <v>70</v>
      </c>
      <c r="C85" s="402">
        <v>542</v>
      </c>
      <c r="D85" s="404" t="s">
        <v>349</v>
      </c>
      <c r="E85" s="117">
        <v>10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0</v>
      </c>
      <c r="L85" s="105">
        <v>1</v>
      </c>
      <c r="M85" s="105">
        <v>0</v>
      </c>
      <c r="N85" s="105">
        <v>0</v>
      </c>
      <c r="O85" s="105">
        <v>0</v>
      </c>
      <c r="P85" s="113"/>
      <c r="Q85" s="104"/>
    </row>
    <row r="86" spans="2:17" ht="15.75" hidden="1" customHeight="1">
      <c r="B86" s="99">
        <v>71</v>
      </c>
      <c r="C86" s="402">
        <v>543</v>
      </c>
      <c r="D86" s="404" t="s">
        <v>350</v>
      </c>
      <c r="E86" s="117">
        <v>49</v>
      </c>
      <c r="F86" s="105">
        <v>16</v>
      </c>
      <c r="G86" s="105">
        <v>0</v>
      </c>
      <c r="H86" s="105">
        <v>0</v>
      </c>
      <c r="I86" s="105">
        <v>25</v>
      </c>
      <c r="J86" s="105">
        <v>4</v>
      </c>
      <c r="K86" s="105">
        <v>1</v>
      </c>
      <c r="L86" s="105">
        <v>2</v>
      </c>
      <c r="M86" s="105">
        <v>0</v>
      </c>
      <c r="N86" s="105">
        <v>0</v>
      </c>
      <c r="O86" s="105">
        <v>1</v>
      </c>
      <c r="P86" s="113"/>
      <c r="Q86" s="104"/>
    </row>
    <row r="87" spans="2:17" ht="15.75" hidden="1" customHeight="1">
      <c r="B87" s="99">
        <v>72</v>
      </c>
      <c r="C87" s="402">
        <v>544</v>
      </c>
      <c r="D87" s="404" t="s">
        <v>351</v>
      </c>
      <c r="E87" s="117">
        <v>112</v>
      </c>
      <c r="F87" s="105">
        <v>30</v>
      </c>
      <c r="G87" s="105">
        <v>0</v>
      </c>
      <c r="H87" s="105">
        <v>0</v>
      </c>
      <c r="I87" s="105">
        <v>15</v>
      </c>
      <c r="J87" s="105">
        <v>42</v>
      </c>
      <c r="K87" s="105">
        <v>1</v>
      </c>
      <c r="L87" s="105">
        <v>2</v>
      </c>
      <c r="M87" s="105">
        <v>0</v>
      </c>
      <c r="N87" s="105">
        <v>0</v>
      </c>
      <c r="O87" s="105">
        <v>22</v>
      </c>
      <c r="P87" s="113"/>
      <c r="Q87" s="104"/>
    </row>
    <row r="88" spans="2:17" ht="15.75" hidden="1" customHeight="1">
      <c r="B88" s="99">
        <v>73</v>
      </c>
      <c r="C88" s="402">
        <v>561</v>
      </c>
      <c r="D88" s="404" t="s">
        <v>352</v>
      </c>
      <c r="E88" s="117">
        <v>35</v>
      </c>
      <c r="F88" s="105">
        <v>3</v>
      </c>
      <c r="G88" s="105">
        <v>0</v>
      </c>
      <c r="H88" s="105">
        <v>0</v>
      </c>
      <c r="I88" s="105">
        <v>7</v>
      </c>
      <c r="J88" s="105">
        <v>6</v>
      </c>
      <c r="K88" s="105">
        <v>0</v>
      </c>
      <c r="L88" s="105">
        <v>3</v>
      </c>
      <c r="M88" s="105">
        <v>0</v>
      </c>
      <c r="N88" s="105">
        <v>0</v>
      </c>
      <c r="O88" s="105">
        <v>16</v>
      </c>
      <c r="P88" s="113"/>
      <c r="Q88" s="104"/>
    </row>
    <row r="89" spans="2:17" ht="15.75" hidden="1" customHeight="1">
      <c r="B89" s="99">
        <v>74</v>
      </c>
      <c r="C89" s="402">
        <v>562</v>
      </c>
      <c r="D89" s="404" t="s">
        <v>353</v>
      </c>
      <c r="E89" s="117">
        <v>30</v>
      </c>
      <c r="F89" s="105">
        <v>23</v>
      </c>
      <c r="G89" s="105">
        <v>0</v>
      </c>
      <c r="H89" s="105">
        <v>0</v>
      </c>
      <c r="I89" s="105">
        <v>1</v>
      </c>
      <c r="J89" s="105">
        <v>1</v>
      </c>
      <c r="K89" s="105">
        <v>0</v>
      </c>
      <c r="L89" s="105">
        <v>0</v>
      </c>
      <c r="M89" s="105">
        <v>0</v>
      </c>
      <c r="N89" s="105">
        <v>0</v>
      </c>
      <c r="O89" s="105">
        <v>5</v>
      </c>
      <c r="P89" s="113"/>
      <c r="Q89" s="104"/>
    </row>
    <row r="90" spans="2:17" ht="15.75" hidden="1" customHeight="1">
      <c r="B90" s="99">
        <v>75</v>
      </c>
      <c r="C90" s="402">
        <v>581</v>
      </c>
      <c r="D90" s="404" t="s">
        <v>354</v>
      </c>
      <c r="E90" s="117">
        <v>11</v>
      </c>
      <c r="F90" s="105">
        <v>4</v>
      </c>
      <c r="G90" s="105">
        <v>0</v>
      </c>
      <c r="H90" s="105">
        <v>0</v>
      </c>
      <c r="I90" s="105">
        <v>2</v>
      </c>
      <c r="J90" s="105">
        <v>1</v>
      </c>
      <c r="K90" s="105">
        <v>0</v>
      </c>
      <c r="L90" s="105">
        <v>0</v>
      </c>
      <c r="M90" s="105">
        <v>1</v>
      </c>
      <c r="N90" s="105">
        <v>0</v>
      </c>
      <c r="O90" s="105">
        <v>3</v>
      </c>
      <c r="P90" s="113"/>
      <c r="Q90" s="104"/>
    </row>
    <row r="91" spans="2:17" ht="15.75" hidden="1" customHeight="1">
      <c r="B91" s="99">
        <v>76</v>
      </c>
      <c r="C91" s="402">
        <v>582</v>
      </c>
      <c r="D91" s="404" t="s">
        <v>355</v>
      </c>
      <c r="E91" s="117">
        <v>46</v>
      </c>
      <c r="F91" s="105">
        <v>5</v>
      </c>
      <c r="G91" s="105">
        <v>2</v>
      </c>
      <c r="H91" s="105">
        <v>0</v>
      </c>
      <c r="I91" s="105">
        <v>19</v>
      </c>
      <c r="J91" s="105">
        <v>15</v>
      </c>
      <c r="K91" s="105">
        <v>0</v>
      </c>
      <c r="L91" s="105">
        <v>1</v>
      </c>
      <c r="M91" s="105">
        <v>0</v>
      </c>
      <c r="N91" s="105">
        <v>0</v>
      </c>
      <c r="O91" s="105">
        <v>4</v>
      </c>
      <c r="P91" s="113"/>
      <c r="Q91" s="104"/>
    </row>
    <row r="92" spans="2:17" ht="15.75" hidden="1" customHeight="1">
      <c r="B92" s="99">
        <v>77</v>
      </c>
      <c r="C92" s="402">
        <v>583</v>
      </c>
      <c r="D92" s="404" t="s">
        <v>356</v>
      </c>
      <c r="E92" s="117">
        <v>4</v>
      </c>
      <c r="F92" s="105">
        <v>0</v>
      </c>
      <c r="G92" s="105">
        <v>0</v>
      </c>
      <c r="H92" s="105">
        <v>0</v>
      </c>
      <c r="I92" s="105">
        <v>2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1</v>
      </c>
      <c r="P92" s="113"/>
      <c r="Q92" s="104"/>
    </row>
    <row r="93" spans="2:17" ht="15.75" hidden="1" customHeight="1">
      <c r="B93" s="99">
        <v>78</v>
      </c>
      <c r="C93" s="402">
        <v>584</v>
      </c>
      <c r="D93" s="404" t="s">
        <v>357</v>
      </c>
      <c r="E93" s="117">
        <v>19</v>
      </c>
      <c r="F93" s="105">
        <v>7</v>
      </c>
      <c r="G93" s="105">
        <v>0</v>
      </c>
      <c r="H93" s="105">
        <v>0</v>
      </c>
      <c r="I93" s="105">
        <v>3</v>
      </c>
      <c r="J93" s="105">
        <v>8</v>
      </c>
      <c r="K93" s="105">
        <v>0</v>
      </c>
      <c r="L93" s="105">
        <v>0</v>
      </c>
      <c r="M93" s="105">
        <v>0</v>
      </c>
      <c r="N93" s="105">
        <v>0</v>
      </c>
      <c r="O93" s="105">
        <v>1</v>
      </c>
      <c r="P93" s="113"/>
      <c r="Q93" s="104"/>
    </row>
    <row r="94" spans="2:17" ht="15.75" hidden="1" customHeight="1">
      <c r="B94" s="99">
        <v>79</v>
      </c>
      <c r="C94" s="402">
        <v>601</v>
      </c>
      <c r="D94" s="404" t="s">
        <v>374</v>
      </c>
      <c r="E94" s="117">
        <v>44</v>
      </c>
      <c r="F94" s="105">
        <v>3</v>
      </c>
      <c r="G94" s="105">
        <v>1</v>
      </c>
      <c r="H94" s="105">
        <v>0</v>
      </c>
      <c r="I94" s="105">
        <v>4</v>
      </c>
      <c r="J94" s="105">
        <v>15</v>
      </c>
      <c r="K94" s="105">
        <v>0</v>
      </c>
      <c r="L94" s="105">
        <v>2</v>
      </c>
      <c r="M94" s="105">
        <v>0</v>
      </c>
      <c r="N94" s="105">
        <v>0</v>
      </c>
      <c r="O94" s="105">
        <v>19</v>
      </c>
      <c r="P94" s="113"/>
      <c r="Q94" s="104"/>
    </row>
    <row r="95" spans="2:17" ht="15.75" hidden="1" customHeight="1">
      <c r="B95" s="99">
        <v>80</v>
      </c>
      <c r="C95" s="402">
        <v>602</v>
      </c>
      <c r="D95" s="404" t="s">
        <v>375</v>
      </c>
      <c r="E95" s="117">
        <v>17</v>
      </c>
      <c r="F95" s="105">
        <v>10</v>
      </c>
      <c r="G95" s="105">
        <v>0</v>
      </c>
      <c r="H95" s="105">
        <v>0</v>
      </c>
      <c r="I95" s="105">
        <v>1</v>
      </c>
      <c r="J95" s="105">
        <v>5</v>
      </c>
      <c r="K95" s="105">
        <v>0</v>
      </c>
      <c r="L95" s="105">
        <v>1</v>
      </c>
      <c r="M95" s="105">
        <v>0</v>
      </c>
      <c r="N95" s="105">
        <v>0</v>
      </c>
      <c r="O95" s="105">
        <v>0</v>
      </c>
      <c r="P95" s="113"/>
      <c r="Q95" s="104"/>
    </row>
    <row r="96" spans="2:17" ht="15.75" hidden="1" customHeight="1">
      <c r="B96" s="99">
        <v>81</v>
      </c>
      <c r="C96" s="402">
        <v>603</v>
      </c>
      <c r="D96" s="404" t="s">
        <v>376</v>
      </c>
      <c r="E96" s="117">
        <v>14</v>
      </c>
      <c r="F96" s="105">
        <v>9</v>
      </c>
      <c r="G96" s="105">
        <v>0</v>
      </c>
      <c r="H96" s="105">
        <v>0</v>
      </c>
      <c r="I96" s="105">
        <v>0</v>
      </c>
      <c r="J96" s="105">
        <v>3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13"/>
      <c r="Q96" s="104"/>
    </row>
    <row r="97" spans="2:17" ht="15.75" hidden="1" customHeight="1">
      <c r="B97" s="99">
        <v>82</v>
      </c>
      <c r="C97" s="402">
        <v>604</v>
      </c>
      <c r="D97" s="404" t="s">
        <v>377</v>
      </c>
      <c r="E97" s="117">
        <v>8</v>
      </c>
      <c r="F97" s="105">
        <v>4</v>
      </c>
      <c r="G97" s="105">
        <v>0</v>
      </c>
      <c r="H97" s="105">
        <v>0</v>
      </c>
      <c r="I97" s="105">
        <v>2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13"/>
      <c r="Q97" s="104"/>
    </row>
    <row r="98" spans="2:17" ht="15.75" hidden="1" customHeight="1">
      <c r="B98" s="99">
        <v>83</v>
      </c>
      <c r="C98" s="402">
        <v>621</v>
      </c>
      <c r="D98" s="404" t="s">
        <v>358</v>
      </c>
      <c r="E98" s="117">
        <v>37</v>
      </c>
      <c r="F98" s="105">
        <v>5</v>
      </c>
      <c r="G98" s="105">
        <v>0</v>
      </c>
      <c r="H98" s="105">
        <v>0</v>
      </c>
      <c r="I98" s="105">
        <v>7</v>
      </c>
      <c r="J98" s="105">
        <v>0</v>
      </c>
      <c r="K98" s="105">
        <v>0</v>
      </c>
      <c r="L98" s="105">
        <v>1</v>
      </c>
      <c r="M98" s="105">
        <v>0</v>
      </c>
      <c r="N98" s="105">
        <v>0</v>
      </c>
      <c r="O98" s="105">
        <v>24</v>
      </c>
      <c r="P98" s="113"/>
    </row>
    <row r="99" spans="2:17" ht="15.75" hidden="1" customHeight="1">
      <c r="B99" s="99">
        <v>84</v>
      </c>
      <c r="C99" s="402">
        <v>622</v>
      </c>
      <c r="D99" s="404" t="s">
        <v>359</v>
      </c>
      <c r="E99" s="117">
        <v>145</v>
      </c>
      <c r="F99" s="105">
        <v>87</v>
      </c>
      <c r="G99" s="105">
        <v>0</v>
      </c>
      <c r="H99" s="105">
        <v>0</v>
      </c>
      <c r="I99" s="105">
        <v>7</v>
      </c>
      <c r="J99" s="105">
        <v>7</v>
      </c>
      <c r="K99" s="105">
        <v>0</v>
      </c>
      <c r="L99" s="105">
        <v>4</v>
      </c>
      <c r="M99" s="105">
        <v>0</v>
      </c>
      <c r="N99" s="105">
        <v>0</v>
      </c>
      <c r="O99" s="105">
        <v>40</v>
      </c>
      <c r="P99" s="113"/>
    </row>
    <row r="100" spans="2:17" ht="15.75" hidden="1" customHeight="1">
      <c r="B100" s="99">
        <v>85</v>
      </c>
      <c r="C100" s="402">
        <v>623</v>
      </c>
      <c r="D100" s="404" t="s">
        <v>360</v>
      </c>
      <c r="E100" s="117">
        <v>45</v>
      </c>
      <c r="F100" s="105">
        <v>42</v>
      </c>
      <c r="G100" s="105">
        <v>0</v>
      </c>
      <c r="H100" s="105">
        <v>0</v>
      </c>
      <c r="I100" s="105">
        <v>2</v>
      </c>
      <c r="J100" s="105">
        <v>0</v>
      </c>
      <c r="K100" s="105">
        <v>0</v>
      </c>
      <c r="L100" s="105">
        <v>1</v>
      </c>
      <c r="M100" s="105">
        <v>0</v>
      </c>
      <c r="N100" s="105">
        <v>0</v>
      </c>
      <c r="O100" s="105">
        <v>0</v>
      </c>
      <c r="P100" s="113"/>
    </row>
    <row r="101" spans="2:17" ht="15.75" hidden="1" customHeight="1">
      <c r="B101" s="99">
        <v>86</v>
      </c>
      <c r="C101" s="402">
        <v>624</v>
      </c>
      <c r="D101" s="404" t="s">
        <v>361</v>
      </c>
      <c r="E101" s="117">
        <v>95</v>
      </c>
      <c r="F101" s="105">
        <v>55</v>
      </c>
      <c r="G101" s="105">
        <v>0</v>
      </c>
      <c r="H101" s="105">
        <v>0</v>
      </c>
      <c r="I101" s="105">
        <v>2</v>
      </c>
      <c r="J101" s="105">
        <v>17</v>
      </c>
      <c r="K101" s="105">
        <v>0</v>
      </c>
      <c r="L101" s="105">
        <v>0</v>
      </c>
      <c r="M101" s="105">
        <v>1</v>
      </c>
      <c r="N101" s="105">
        <v>0</v>
      </c>
      <c r="O101" s="105">
        <v>20</v>
      </c>
      <c r="P101" s="113"/>
    </row>
    <row r="102" spans="2:17" ht="15.75" hidden="1" customHeight="1">
      <c r="B102" s="99">
        <v>89</v>
      </c>
      <c r="C102" s="402">
        <v>641</v>
      </c>
      <c r="D102" s="404" t="s">
        <v>378</v>
      </c>
      <c r="E102" s="117">
        <v>151</v>
      </c>
      <c r="F102" s="105">
        <v>11</v>
      </c>
      <c r="G102" s="105">
        <v>0</v>
      </c>
      <c r="H102" s="105">
        <v>0</v>
      </c>
      <c r="I102" s="105">
        <v>20</v>
      </c>
      <c r="J102" s="105">
        <v>15</v>
      </c>
      <c r="K102" s="105">
        <v>1</v>
      </c>
      <c r="L102" s="105">
        <v>4</v>
      </c>
      <c r="M102" s="105">
        <v>0</v>
      </c>
      <c r="N102" s="105">
        <v>0</v>
      </c>
      <c r="O102" s="105">
        <v>100</v>
      </c>
      <c r="P102" s="113"/>
    </row>
    <row r="103" spans="2:17" ht="15.75" hidden="1" customHeight="1">
      <c r="B103" s="99">
        <v>90</v>
      </c>
      <c r="C103" s="402">
        <v>642</v>
      </c>
      <c r="D103" s="404" t="s">
        <v>379</v>
      </c>
      <c r="E103" s="117">
        <v>203</v>
      </c>
      <c r="F103" s="105">
        <v>28</v>
      </c>
      <c r="G103" s="105">
        <v>1</v>
      </c>
      <c r="H103" s="105">
        <v>0</v>
      </c>
      <c r="I103" s="105">
        <v>12</v>
      </c>
      <c r="J103" s="105">
        <v>79</v>
      </c>
      <c r="K103" s="105">
        <v>0</v>
      </c>
      <c r="L103" s="105">
        <v>1</v>
      </c>
      <c r="M103" s="105">
        <v>0</v>
      </c>
      <c r="N103" s="105">
        <v>0</v>
      </c>
      <c r="O103" s="105">
        <v>82</v>
      </c>
      <c r="P103" s="113"/>
    </row>
    <row r="104" spans="2:17" ht="15.75" hidden="1" customHeight="1">
      <c r="B104" s="99">
        <v>91</v>
      </c>
      <c r="C104" s="402">
        <v>643</v>
      </c>
      <c r="D104" s="404" t="s">
        <v>380</v>
      </c>
      <c r="E104" s="117">
        <v>43</v>
      </c>
      <c r="F104" s="105">
        <v>24</v>
      </c>
      <c r="G104" s="105">
        <v>0</v>
      </c>
      <c r="H104" s="105">
        <v>0</v>
      </c>
      <c r="I104" s="105">
        <v>2</v>
      </c>
      <c r="J104" s="105">
        <v>3</v>
      </c>
      <c r="K104" s="105">
        <v>0</v>
      </c>
      <c r="L104" s="105">
        <v>1</v>
      </c>
      <c r="M104" s="105">
        <v>0</v>
      </c>
      <c r="N104" s="105">
        <v>0</v>
      </c>
      <c r="O104" s="105">
        <v>13</v>
      </c>
      <c r="P104" s="113"/>
    </row>
    <row r="105" spans="2:17" ht="15.75" hidden="1" customHeight="1">
      <c r="B105" s="99">
        <v>92</v>
      </c>
      <c r="C105" s="402">
        <v>644</v>
      </c>
      <c r="D105" s="404" t="s">
        <v>381</v>
      </c>
      <c r="E105" s="117">
        <v>87</v>
      </c>
      <c r="F105" s="105">
        <v>9</v>
      </c>
      <c r="G105" s="105">
        <v>0</v>
      </c>
      <c r="H105" s="105">
        <v>0</v>
      </c>
      <c r="I105" s="105">
        <v>37</v>
      </c>
      <c r="J105" s="105">
        <v>16</v>
      </c>
      <c r="K105" s="105">
        <v>0</v>
      </c>
      <c r="L105" s="105">
        <v>2</v>
      </c>
      <c r="M105" s="105">
        <v>0</v>
      </c>
      <c r="N105" s="105">
        <v>0</v>
      </c>
      <c r="O105" s="105">
        <v>23</v>
      </c>
      <c r="P105" s="113"/>
    </row>
    <row r="106" spans="2:17" ht="15.75" hidden="1" customHeight="1">
      <c r="B106" s="99">
        <v>93</v>
      </c>
      <c r="C106" s="402">
        <v>645</v>
      </c>
      <c r="D106" s="404" t="s">
        <v>382</v>
      </c>
      <c r="E106" s="117">
        <v>124</v>
      </c>
      <c r="F106" s="105">
        <v>8</v>
      </c>
      <c r="G106" s="105">
        <v>0</v>
      </c>
      <c r="H106" s="105">
        <v>0</v>
      </c>
      <c r="I106" s="105">
        <v>7</v>
      </c>
      <c r="J106" s="105">
        <v>34</v>
      </c>
      <c r="K106" s="105">
        <v>0</v>
      </c>
      <c r="L106" s="105">
        <v>0</v>
      </c>
      <c r="M106" s="105">
        <v>3</v>
      </c>
      <c r="N106" s="105">
        <v>0</v>
      </c>
      <c r="O106" s="105">
        <v>72</v>
      </c>
      <c r="P106" s="113"/>
    </row>
    <row r="107" spans="2:17" ht="15.75" hidden="1" customHeight="1">
      <c r="B107" s="99">
        <v>94</v>
      </c>
      <c r="C107" s="402">
        <v>646</v>
      </c>
      <c r="D107" s="404" t="s">
        <v>383</v>
      </c>
      <c r="E107" s="117">
        <v>75</v>
      </c>
      <c r="F107" s="105">
        <v>10</v>
      </c>
      <c r="G107" s="105">
        <v>0</v>
      </c>
      <c r="H107" s="105">
        <v>0</v>
      </c>
      <c r="I107" s="105">
        <v>17</v>
      </c>
      <c r="J107" s="105">
        <v>3</v>
      </c>
      <c r="K107" s="105">
        <v>0</v>
      </c>
      <c r="L107" s="105">
        <v>0</v>
      </c>
      <c r="M107" s="105">
        <v>0</v>
      </c>
      <c r="N107" s="105">
        <v>0</v>
      </c>
      <c r="O107" s="105">
        <v>45</v>
      </c>
      <c r="P107" s="113"/>
    </row>
    <row r="108" spans="2:17" ht="15.75" hidden="1" customHeight="1">
      <c r="B108" s="99">
        <v>97</v>
      </c>
      <c r="C108" s="402">
        <v>681</v>
      </c>
      <c r="D108" s="404" t="s">
        <v>362</v>
      </c>
      <c r="E108" s="117">
        <v>55</v>
      </c>
      <c r="F108" s="105">
        <v>6</v>
      </c>
      <c r="G108" s="105">
        <v>0</v>
      </c>
      <c r="H108" s="105">
        <v>0</v>
      </c>
      <c r="I108" s="105">
        <v>19</v>
      </c>
      <c r="J108" s="105">
        <v>9</v>
      </c>
      <c r="K108" s="105">
        <v>0</v>
      </c>
      <c r="L108" s="105">
        <v>1</v>
      </c>
      <c r="M108" s="105">
        <v>3</v>
      </c>
      <c r="N108" s="105">
        <v>0</v>
      </c>
      <c r="O108" s="105">
        <v>17</v>
      </c>
      <c r="P108" s="113"/>
    </row>
    <row r="109" spans="2:17" ht="15.75" hidden="1" customHeight="1">
      <c r="B109" s="99">
        <v>98</v>
      </c>
      <c r="C109" s="402">
        <v>682</v>
      </c>
      <c r="D109" s="404" t="s">
        <v>363</v>
      </c>
      <c r="E109" s="117">
        <v>45</v>
      </c>
      <c r="F109" s="105">
        <v>4</v>
      </c>
      <c r="G109" s="105">
        <v>0</v>
      </c>
      <c r="H109" s="105">
        <v>0</v>
      </c>
      <c r="I109" s="105">
        <v>19</v>
      </c>
      <c r="J109" s="105">
        <v>17</v>
      </c>
      <c r="K109" s="105">
        <v>1</v>
      </c>
      <c r="L109" s="105">
        <v>0</v>
      </c>
      <c r="M109" s="105">
        <v>0</v>
      </c>
      <c r="N109" s="105">
        <v>1</v>
      </c>
      <c r="O109" s="105">
        <v>3</v>
      </c>
      <c r="P109" s="113"/>
    </row>
    <row r="110" spans="2:17" ht="15.75" hidden="1" customHeight="1">
      <c r="B110" s="99">
        <v>99</v>
      </c>
      <c r="C110" s="402">
        <v>683</v>
      </c>
      <c r="D110" s="404" t="s">
        <v>364</v>
      </c>
      <c r="E110" s="117">
        <v>19</v>
      </c>
      <c r="F110" s="105">
        <v>1</v>
      </c>
      <c r="G110" s="105">
        <v>0</v>
      </c>
      <c r="H110" s="105">
        <v>0</v>
      </c>
      <c r="I110" s="105">
        <v>16</v>
      </c>
      <c r="J110" s="105">
        <v>0</v>
      </c>
      <c r="K110" s="105">
        <v>0</v>
      </c>
      <c r="L110" s="105">
        <v>1</v>
      </c>
      <c r="M110" s="105">
        <v>0</v>
      </c>
      <c r="N110" s="105">
        <v>0</v>
      </c>
      <c r="O110" s="105">
        <v>1</v>
      </c>
      <c r="P110" s="113"/>
    </row>
    <row r="111" spans="2:17" ht="15.75" hidden="1" customHeight="1">
      <c r="B111" s="99">
        <v>100</v>
      </c>
      <c r="C111" s="402">
        <v>684</v>
      </c>
      <c r="D111" s="404" t="s">
        <v>365</v>
      </c>
      <c r="E111" s="117">
        <v>24</v>
      </c>
      <c r="F111" s="105">
        <v>9</v>
      </c>
      <c r="G111" s="105">
        <v>0</v>
      </c>
      <c r="H111" s="105">
        <v>0</v>
      </c>
      <c r="I111" s="105">
        <v>11</v>
      </c>
      <c r="J111" s="105">
        <v>0</v>
      </c>
      <c r="K111" s="105">
        <v>1</v>
      </c>
      <c r="L111" s="105">
        <v>0</v>
      </c>
      <c r="M111" s="105">
        <v>0</v>
      </c>
      <c r="N111" s="105">
        <v>0</v>
      </c>
      <c r="O111" s="105">
        <v>3</v>
      </c>
      <c r="P111" s="113"/>
    </row>
    <row r="112" spans="2:17" ht="15.75" hidden="1" customHeight="1">
      <c r="B112" s="99">
        <v>101</v>
      </c>
      <c r="C112" s="402">
        <v>685</v>
      </c>
      <c r="D112" s="404" t="s">
        <v>366</v>
      </c>
      <c r="E112" s="117">
        <v>29</v>
      </c>
      <c r="F112" s="105">
        <v>8</v>
      </c>
      <c r="G112" s="105">
        <v>0</v>
      </c>
      <c r="H112" s="105">
        <v>0</v>
      </c>
      <c r="I112" s="105">
        <v>14</v>
      </c>
      <c r="J112" s="105">
        <v>3</v>
      </c>
      <c r="K112" s="105">
        <v>1</v>
      </c>
      <c r="L112" s="105">
        <v>2</v>
      </c>
      <c r="M112" s="105">
        <v>0</v>
      </c>
      <c r="N112" s="105">
        <v>0</v>
      </c>
      <c r="O112" s="105">
        <v>1</v>
      </c>
      <c r="P112" s="113"/>
    </row>
    <row r="113" spans="2:16" ht="15.75" hidden="1" customHeight="1">
      <c r="B113" s="99">
        <v>102</v>
      </c>
      <c r="C113" s="402">
        <v>686</v>
      </c>
      <c r="D113" s="404" t="s">
        <v>367</v>
      </c>
      <c r="E113" s="117">
        <v>50</v>
      </c>
      <c r="F113" s="105">
        <v>13</v>
      </c>
      <c r="G113" s="105">
        <v>0</v>
      </c>
      <c r="H113" s="105">
        <v>0</v>
      </c>
      <c r="I113" s="105">
        <v>25</v>
      </c>
      <c r="J113" s="105">
        <v>2</v>
      </c>
      <c r="K113" s="105">
        <v>3</v>
      </c>
      <c r="L113" s="105">
        <v>0</v>
      </c>
      <c r="M113" s="105">
        <v>0</v>
      </c>
      <c r="N113" s="105">
        <v>0</v>
      </c>
      <c r="O113" s="105">
        <v>7</v>
      </c>
      <c r="P113" s="113"/>
    </row>
    <row r="114" spans="2:16" ht="15.75" hidden="1" customHeight="1">
      <c r="B114" s="99">
        <v>103</v>
      </c>
      <c r="C114" s="402">
        <v>701</v>
      </c>
      <c r="D114" s="404" t="s">
        <v>368</v>
      </c>
      <c r="E114" s="117">
        <v>16</v>
      </c>
      <c r="F114" s="105">
        <v>1</v>
      </c>
      <c r="G114" s="105">
        <v>0</v>
      </c>
      <c r="H114" s="105">
        <v>0</v>
      </c>
      <c r="I114" s="105">
        <v>6</v>
      </c>
      <c r="J114" s="105">
        <v>6</v>
      </c>
      <c r="K114" s="105">
        <v>0</v>
      </c>
      <c r="L114" s="105">
        <v>2</v>
      </c>
      <c r="M114" s="105">
        <v>0</v>
      </c>
      <c r="N114" s="105">
        <v>0</v>
      </c>
      <c r="O114" s="105">
        <v>1</v>
      </c>
      <c r="P114" s="113"/>
    </row>
    <row r="115" spans="2:16" ht="15.75" hidden="1" customHeight="1">
      <c r="B115" s="99">
        <v>104</v>
      </c>
      <c r="C115" s="402">
        <v>702</v>
      </c>
      <c r="D115" s="404" t="s">
        <v>369</v>
      </c>
      <c r="E115" s="117">
        <v>58</v>
      </c>
      <c r="F115" s="105">
        <v>3</v>
      </c>
      <c r="G115" s="105">
        <v>0</v>
      </c>
      <c r="H115" s="105">
        <v>0</v>
      </c>
      <c r="I115" s="105">
        <v>17</v>
      </c>
      <c r="J115" s="105">
        <v>9</v>
      </c>
      <c r="K115" s="105">
        <v>1</v>
      </c>
      <c r="L115" s="105">
        <v>1</v>
      </c>
      <c r="M115" s="105">
        <v>0</v>
      </c>
      <c r="N115" s="105">
        <v>0</v>
      </c>
      <c r="O115" s="105">
        <v>27</v>
      </c>
      <c r="P115" s="113"/>
    </row>
    <row r="116" spans="2:16" ht="15.75" hidden="1" customHeight="1">
      <c r="B116" s="99">
        <v>105</v>
      </c>
      <c r="C116" s="402">
        <v>703</v>
      </c>
      <c r="D116" s="404" t="s">
        <v>370</v>
      </c>
      <c r="E116" s="117">
        <v>35</v>
      </c>
      <c r="F116" s="105">
        <v>2</v>
      </c>
      <c r="G116" s="105">
        <v>0</v>
      </c>
      <c r="H116" s="105">
        <v>0</v>
      </c>
      <c r="I116" s="105">
        <v>14</v>
      </c>
      <c r="J116" s="105">
        <v>8</v>
      </c>
      <c r="K116" s="105">
        <v>1</v>
      </c>
      <c r="L116" s="105">
        <v>1</v>
      </c>
      <c r="M116" s="105">
        <v>0</v>
      </c>
      <c r="N116" s="105">
        <v>0</v>
      </c>
      <c r="O116" s="105">
        <v>9</v>
      </c>
      <c r="P116" s="113"/>
    </row>
    <row r="117" spans="2:16" ht="15.75" hidden="1" customHeight="1">
      <c r="B117" s="99">
        <v>106</v>
      </c>
      <c r="C117" s="405">
        <v>704</v>
      </c>
      <c r="D117" s="406" t="s">
        <v>371</v>
      </c>
      <c r="E117" s="123">
        <v>47</v>
      </c>
      <c r="F117" s="106">
        <v>7</v>
      </c>
      <c r="G117" s="106">
        <v>0</v>
      </c>
      <c r="H117" s="106">
        <v>0</v>
      </c>
      <c r="I117" s="106">
        <v>5</v>
      </c>
      <c r="J117" s="106">
        <v>5</v>
      </c>
      <c r="K117" s="106">
        <v>1</v>
      </c>
      <c r="L117" s="106">
        <v>1</v>
      </c>
      <c r="M117" s="106">
        <v>0</v>
      </c>
      <c r="N117" s="106">
        <v>0</v>
      </c>
      <c r="O117" s="106">
        <v>28</v>
      </c>
      <c r="P117" s="113"/>
    </row>
    <row r="118" spans="2:16" ht="15.7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6">
      <c r="C119" s="100" t="s">
        <v>800</v>
      </c>
    </row>
    <row r="120" spans="2:16">
      <c r="C120" s="108"/>
      <c r="D120" s="336" t="s">
        <v>155</v>
      </c>
      <c r="E120" s="110" t="s">
        <v>44</v>
      </c>
      <c r="F120" s="111" t="s">
        <v>0</v>
      </c>
      <c r="G120" s="111" t="s">
        <v>156</v>
      </c>
      <c r="H120" s="111" t="s">
        <v>157</v>
      </c>
      <c r="I120" s="111" t="s">
        <v>158</v>
      </c>
      <c r="J120" s="111" t="s">
        <v>1</v>
      </c>
      <c r="K120" s="111" t="s">
        <v>159</v>
      </c>
      <c r="L120" s="111" t="s">
        <v>160</v>
      </c>
      <c r="M120" s="354" t="s">
        <v>161</v>
      </c>
      <c r="N120" s="111" t="s">
        <v>162</v>
      </c>
      <c r="O120" s="112" t="s">
        <v>163</v>
      </c>
    </row>
    <row r="121" spans="2:16">
      <c r="C121" s="100">
        <v>100</v>
      </c>
      <c r="D121" s="102" t="s">
        <v>223</v>
      </c>
      <c r="E121" s="410">
        <f>E21</f>
        <v>44082</v>
      </c>
      <c r="F121" s="410">
        <f t="shared" ref="F121:O121" si="0">F21</f>
        <v>10765</v>
      </c>
      <c r="G121" s="410">
        <f t="shared" si="0"/>
        <v>196</v>
      </c>
      <c r="H121" s="410">
        <f t="shared" si="0"/>
        <v>1022</v>
      </c>
      <c r="I121" s="410">
        <f t="shared" si="0"/>
        <v>25040</v>
      </c>
      <c r="J121" s="410">
        <f t="shared" si="0"/>
        <v>657</v>
      </c>
      <c r="K121" s="410">
        <f t="shared" si="0"/>
        <v>431</v>
      </c>
      <c r="L121" s="410">
        <f t="shared" si="0"/>
        <v>1294</v>
      </c>
      <c r="M121" s="410">
        <f t="shared" si="0"/>
        <v>1029</v>
      </c>
      <c r="N121" s="410">
        <f t="shared" si="0"/>
        <v>57</v>
      </c>
      <c r="O121" s="410">
        <f t="shared" si="0"/>
        <v>3591</v>
      </c>
    </row>
    <row r="122" spans="2:16">
      <c r="C122" s="100">
        <v>101</v>
      </c>
      <c r="D122" s="102" t="s">
        <v>224</v>
      </c>
      <c r="E122" s="410">
        <f t="shared" ref="E122:O140" si="1">E22</f>
        <v>5055</v>
      </c>
      <c r="F122" s="410">
        <f t="shared" si="1"/>
        <v>844</v>
      </c>
      <c r="G122" s="410">
        <f t="shared" si="1"/>
        <v>83</v>
      </c>
      <c r="H122" s="410">
        <f t="shared" si="1"/>
        <v>179</v>
      </c>
      <c r="I122" s="410">
        <f t="shared" si="1"/>
        <v>1773</v>
      </c>
      <c r="J122" s="410">
        <f t="shared" si="1"/>
        <v>256</v>
      </c>
      <c r="K122" s="410">
        <f t="shared" si="1"/>
        <v>93</v>
      </c>
      <c r="L122" s="410">
        <f t="shared" si="1"/>
        <v>567</v>
      </c>
      <c r="M122" s="410">
        <f t="shared" si="1"/>
        <v>24</v>
      </c>
      <c r="N122" s="410">
        <f t="shared" si="1"/>
        <v>6</v>
      </c>
      <c r="O122" s="410">
        <f t="shared" si="1"/>
        <v>1230</v>
      </c>
    </row>
    <row r="123" spans="2:16">
      <c r="C123" s="100">
        <v>102</v>
      </c>
      <c r="D123" s="102" t="s">
        <v>225</v>
      </c>
      <c r="E123" s="410">
        <f t="shared" si="1"/>
        <v>3761</v>
      </c>
      <c r="F123" s="410">
        <f t="shared" si="1"/>
        <v>939</v>
      </c>
      <c r="G123" s="410">
        <f t="shared" si="1"/>
        <v>52</v>
      </c>
      <c r="H123" s="410">
        <f t="shared" si="1"/>
        <v>141</v>
      </c>
      <c r="I123" s="410">
        <f t="shared" si="1"/>
        <v>1891</v>
      </c>
      <c r="J123" s="410">
        <f t="shared" si="1"/>
        <v>54</v>
      </c>
      <c r="K123" s="410">
        <f t="shared" si="1"/>
        <v>75</v>
      </c>
      <c r="L123" s="410">
        <f t="shared" si="1"/>
        <v>187</v>
      </c>
      <c r="M123" s="410">
        <f t="shared" si="1"/>
        <v>7</v>
      </c>
      <c r="N123" s="410">
        <f t="shared" si="1"/>
        <v>9</v>
      </c>
      <c r="O123" s="410">
        <f t="shared" si="1"/>
        <v>406</v>
      </c>
    </row>
    <row r="124" spans="2:16">
      <c r="C124" s="100">
        <v>105</v>
      </c>
      <c r="D124" s="102" t="s">
        <v>226</v>
      </c>
      <c r="E124" s="410">
        <f t="shared" si="1"/>
        <v>3517</v>
      </c>
      <c r="F124" s="410">
        <f t="shared" si="1"/>
        <v>1209</v>
      </c>
      <c r="G124" s="410">
        <f t="shared" si="1"/>
        <v>2</v>
      </c>
      <c r="H124" s="410">
        <f t="shared" si="1"/>
        <v>5</v>
      </c>
      <c r="I124" s="410">
        <f t="shared" si="1"/>
        <v>1845</v>
      </c>
      <c r="J124" s="410">
        <f t="shared" si="1"/>
        <v>53</v>
      </c>
      <c r="K124" s="410">
        <f t="shared" si="1"/>
        <v>10</v>
      </c>
      <c r="L124" s="410">
        <f t="shared" si="1"/>
        <v>22</v>
      </c>
      <c r="M124" s="410">
        <f t="shared" si="1"/>
        <v>164</v>
      </c>
      <c r="N124" s="410">
        <f t="shared" si="1"/>
        <v>3</v>
      </c>
      <c r="O124" s="410">
        <f t="shared" si="1"/>
        <v>204</v>
      </c>
    </row>
    <row r="125" spans="2:16">
      <c r="C125" s="100">
        <v>106</v>
      </c>
      <c r="D125" s="102" t="s">
        <v>227</v>
      </c>
      <c r="E125" s="410">
        <f t="shared" si="1"/>
        <v>8345</v>
      </c>
      <c r="F125" s="410">
        <f t="shared" si="1"/>
        <v>437</v>
      </c>
      <c r="G125" s="410">
        <f t="shared" si="1"/>
        <v>2</v>
      </c>
      <c r="H125" s="410">
        <f t="shared" si="1"/>
        <v>0</v>
      </c>
      <c r="I125" s="410">
        <f t="shared" si="1"/>
        <v>7118</v>
      </c>
      <c r="J125" s="410">
        <f t="shared" si="1"/>
        <v>36</v>
      </c>
      <c r="K125" s="410">
        <f t="shared" si="1"/>
        <v>14</v>
      </c>
      <c r="L125" s="410">
        <f t="shared" si="1"/>
        <v>31</v>
      </c>
      <c r="M125" s="410">
        <f t="shared" si="1"/>
        <v>571</v>
      </c>
      <c r="N125" s="410">
        <f t="shared" si="1"/>
        <v>4</v>
      </c>
      <c r="O125" s="410">
        <f t="shared" si="1"/>
        <v>132</v>
      </c>
    </row>
    <row r="126" spans="2:16">
      <c r="C126" s="100">
        <v>107</v>
      </c>
      <c r="D126" s="102" t="s">
        <v>228</v>
      </c>
      <c r="E126" s="410">
        <f t="shared" si="1"/>
        <v>4970</v>
      </c>
      <c r="F126" s="410">
        <f t="shared" si="1"/>
        <v>397</v>
      </c>
      <c r="G126" s="410">
        <f t="shared" si="1"/>
        <v>2</v>
      </c>
      <c r="H126" s="410">
        <f t="shared" si="1"/>
        <v>7</v>
      </c>
      <c r="I126" s="410">
        <f t="shared" si="1"/>
        <v>4150</v>
      </c>
      <c r="J126" s="410">
        <f t="shared" si="1"/>
        <v>33</v>
      </c>
      <c r="K126" s="410">
        <f t="shared" si="1"/>
        <v>19</v>
      </c>
      <c r="L126" s="410">
        <f t="shared" si="1"/>
        <v>47</v>
      </c>
      <c r="M126" s="410">
        <f t="shared" si="1"/>
        <v>131</v>
      </c>
      <c r="N126" s="410">
        <f t="shared" si="1"/>
        <v>3</v>
      </c>
      <c r="O126" s="410">
        <f t="shared" si="1"/>
        <v>181</v>
      </c>
    </row>
    <row r="127" spans="2:16">
      <c r="C127" s="100">
        <v>108</v>
      </c>
      <c r="D127" s="102" t="s">
        <v>229</v>
      </c>
      <c r="E127" s="410">
        <f t="shared" si="1"/>
        <v>2937</v>
      </c>
      <c r="F127" s="410">
        <f t="shared" si="1"/>
        <v>838</v>
      </c>
      <c r="G127" s="410">
        <f t="shared" si="1"/>
        <v>12</v>
      </c>
      <c r="H127" s="410">
        <f t="shared" si="1"/>
        <v>12</v>
      </c>
      <c r="I127" s="410">
        <f t="shared" si="1"/>
        <v>1662</v>
      </c>
      <c r="J127" s="410">
        <f t="shared" si="1"/>
        <v>39</v>
      </c>
      <c r="K127" s="410">
        <f t="shared" si="1"/>
        <v>22</v>
      </c>
      <c r="L127" s="410">
        <f t="shared" si="1"/>
        <v>132</v>
      </c>
      <c r="M127" s="410">
        <f t="shared" si="1"/>
        <v>7</v>
      </c>
      <c r="N127" s="410">
        <f t="shared" si="1"/>
        <v>3</v>
      </c>
      <c r="O127" s="410">
        <f t="shared" si="1"/>
        <v>210</v>
      </c>
    </row>
    <row r="128" spans="2:16">
      <c r="C128" s="100">
        <v>109</v>
      </c>
      <c r="D128" s="102" t="s">
        <v>230</v>
      </c>
      <c r="E128" s="410">
        <f t="shared" si="1"/>
        <v>2252</v>
      </c>
      <c r="F128" s="410">
        <f t="shared" si="1"/>
        <v>489</v>
      </c>
      <c r="G128" s="410">
        <f t="shared" si="1"/>
        <v>13</v>
      </c>
      <c r="H128" s="410">
        <f t="shared" si="1"/>
        <v>35</v>
      </c>
      <c r="I128" s="410">
        <f t="shared" si="1"/>
        <v>1452</v>
      </c>
      <c r="J128" s="410">
        <f t="shared" si="1"/>
        <v>18</v>
      </c>
      <c r="K128" s="410">
        <f t="shared" si="1"/>
        <v>28</v>
      </c>
      <c r="L128" s="410">
        <f t="shared" si="1"/>
        <v>77</v>
      </c>
      <c r="M128" s="410">
        <f t="shared" si="1"/>
        <v>5</v>
      </c>
      <c r="N128" s="410">
        <f t="shared" si="1"/>
        <v>9</v>
      </c>
      <c r="O128" s="410">
        <f t="shared" si="1"/>
        <v>126</v>
      </c>
    </row>
    <row r="129" spans="3:15">
      <c r="C129" s="100">
        <v>110</v>
      </c>
      <c r="D129" s="102" t="s">
        <v>231</v>
      </c>
      <c r="E129" s="410">
        <f t="shared" si="1"/>
        <v>10709</v>
      </c>
      <c r="F129" s="410">
        <f t="shared" si="1"/>
        <v>5043</v>
      </c>
      <c r="G129" s="410">
        <f t="shared" si="1"/>
        <v>26</v>
      </c>
      <c r="H129" s="410">
        <f t="shared" si="1"/>
        <v>640</v>
      </c>
      <c r="I129" s="410">
        <f t="shared" si="1"/>
        <v>3521</v>
      </c>
      <c r="J129" s="410">
        <f t="shared" si="1"/>
        <v>121</v>
      </c>
      <c r="K129" s="410">
        <f t="shared" si="1"/>
        <v>152</v>
      </c>
      <c r="L129" s="410">
        <f t="shared" si="1"/>
        <v>200</v>
      </c>
      <c r="M129" s="410">
        <f t="shared" si="1"/>
        <v>91</v>
      </c>
      <c r="N129" s="410">
        <f t="shared" si="1"/>
        <v>19</v>
      </c>
      <c r="O129" s="410">
        <f t="shared" si="1"/>
        <v>896</v>
      </c>
    </row>
    <row r="130" spans="3:15">
      <c r="C130" s="100">
        <v>111</v>
      </c>
      <c r="D130" s="102" t="s">
        <v>232</v>
      </c>
      <c r="E130" s="410">
        <f t="shared" si="1"/>
        <v>2536</v>
      </c>
      <c r="F130" s="410">
        <f t="shared" si="1"/>
        <v>569</v>
      </c>
      <c r="G130" s="410">
        <f t="shared" si="1"/>
        <v>4</v>
      </c>
      <c r="H130" s="410">
        <f t="shared" si="1"/>
        <v>3</v>
      </c>
      <c r="I130" s="410">
        <f t="shared" si="1"/>
        <v>1628</v>
      </c>
      <c r="J130" s="410">
        <f t="shared" si="1"/>
        <v>47</v>
      </c>
      <c r="K130" s="410">
        <f t="shared" si="1"/>
        <v>18</v>
      </c>
      <c r="L130" s="410">
        <f t="shared" si="1"/>
        <v>31</v>
      </c>
      <c r="M130" s="410">
        <f t="shared" si="1"/>
        <v>29</v>
      </c>
      <c r="N130" s="410">
        <f t="shared" si="1"/>
        <v>1</v>
      </c>
      <c r="O130" s="410">
        <f t="shared" si="1"/>
        <v>206</v>
      </c>
    </row>
    <row r="131" spans="3:15">
      <c r="C131" s="100">
        <v>201</v>
      </c>
      <c r="D131" s="102" t="s">
        <v>234</v>
      </c>
      <c r="E131" s="410">
        <f>E31+E63+E64+E68+E80</f>
        <v>10996</v>
      </c>
      <c r="F131" s="410">
        <f t="shared" ref="F131:O131" si="2">F31+F63+F64+F68+F80</f>
        <v>891</v>
      </c>
      <c r="G131" s="410">
        <f t="shared" si="2"/>
        <v>5</v>
      </c>
      <c r="H131" s="410">
        <f t="shared" si="2"/>
        <v>2</v>
      </c>
      <c r="I131" s="410">
        <f t="shared" si="2"/>
        <v>7684</v>
      </c>
      <c r="J131" s="410">
        <f t="shared" si="2"/>
        <v>381</v>
      </c>
      <c r="K131" s="410">
        <f t="shared" si="2"/>
        <v>29</v>
      </c>
      <c r="L131" s="410">
        <f t="shared" si="2"/>
        <v>103</v>
      </c>
      <c r="M131" s="410">
        <f t="shared" si="2"/>
        <v>1005</v>
      </c>
      <c r="N131" s="410">
        <f t="shared" si="2"/>
        <v>4</v>
      </c>
      <c r="O131" s="410">
        <f t="shared" si="2"/>
        <v>892</v>
      </c>
    </row>
    <row r="132" spans="3:15">
      <c r="C132" s="100">
        <v>202</v>
      </c>
      <c r="D132" s="102" t="s">
        <v>235</v>
      </c>
      <c r="E132" s="410">
        <f t="shared" si="1"/>
        <v>12955</v>
      </c>
      <c r="F132" s="410">
        <f t="shared" si="1"/>
        <v>1155</v>
      </c>
      <c r="G132" s="410">
        <f t="shared" si="1"/>
        <v>2</v>
      </c>
      <c r="H132" s="410">
        <f t="shared" si="1"/>
        <v>16</v>
      </c>
      <c r="I132" s="410">
        <f t="shared" si="1"/>
        <v>10568</v>
      </c>
      <c r="J132" s="410">
        <f t="shared" si="1"/>
        <v>216</v>
      </c>
      <c r="K132" s="410">
        <f t="shared" si="1"/>
        <v>25</v>
      </c>
      <c r="L132" s="410">
        <f t="shared" si="1"/>
        <v>85</v>
      </c>
      <c r="M132" s="410">
        <f t="shared" si="1"/>
        <v>182</v>
      </c>
      <c r="N132" s="410">
        <f t="shared" si="1"/>
        <v>9</v>
      </c>
      <c r="O132" s="410">
        <f t="shared" si="1"/>
        <v>697</v>
      </c>
    </row>
    <row r="133" spans="3:15">
      <c r="C133" s="100">
        <v>203</v>
      </c>
      <c r="D133" s="102" t="s">
        <v>236</v>
      </c>
      <c r="E133" s="410">
        <f t="shared" si="1"/>
        <v>3220</v>
      </c>
      <c r="F133" s="410">
        <f t="shared" si="1"/>
        <v>583</v>
      </c>
      <c r="G133" s="410">
        <f t="shared" si="1"/>
        <v>1</v>
      </c>
      <c r="H133" s="410">
        <f t="shared" si="1"/>
        <v>15</v>
      </c>
      <c r="I133" s="410">
        <f t="shared" si="1"/>
        <v>1794</v>
      </c>
      <c r="J133" s="410">
        <f t="shared" si="1"/>
        <v>77</v>
      </c>
      <c r="K133" s="410">
        <f t="shared" si="1"/>
        <v>22</v>
      </c>
      <c r="L133" s="410">
        <f t="shared" si="1"/>
        <v>44</v>
      </c>
      <c r="M133" s="410">
        <f t="shared" si="1"/>
        <v>21</v>
      </c>
      <c r="N133" s="410">
        <f t="shared" si="1"/>
        <v>6</v>
      </c>
      <c r="O133" s="410">
        <f t="shared" si="1"/>
        <v>657</v>
      </c>
    </row>
    <row r="134" spans="3:15">
      <c r="C134" s="100">
        <v>204</v>
      </c>
      <c r="D134" s="102" t="s">
        <v>237</v>
      </c>
      <c r="E134" s="410">
        <f t="shared" si="1"/>
        <v>6770</v>
      </c>
      <c r="F134" s="410">
        <f t="shared" si="1"/>
        <v>859</v>
      </c>
      <c r="G134" s="410">
        <f t="shared" si="1"/>
        <v>43</v>
      </c>
      <c r="H134" s="410">
        <f t="shared" si="1"/>
        <v>11</v>
      </c>
      <c r="I134" s="410">
        <f t="shared" si="1"/>
        <v>4654</v>
      </c>
      <c r="J134" s="410">
        <f t="shared" si="1"/>
        <v>103</v>
      </c>
      <c r="K134" s="410">
        <f t="shared" si="1"/>
        <v>90</v>
      </c>
      <c r="L134" s="410">
        <f t="shared" si="1"/>
        <v>314</v>
      </c>
      <c r="M134" s="410">
        <f t="shared" si="1"/>
        <v>7</v>
      </c>
      <c r="N134" s="410">
        <f t="shared" si="1"/>
        <v>5</v>
      </c>
      <c r="O134" s="410">
        <f t="shared" si="1"/>
        <v>684</v>
      </c>
    </row>
    <row r="135" spans="3:15">
      <c r="C135" s="100">
        <v>205</v>
      </c>
      <c r="D135" s="102" t="s">
        <v>238</v>
      </c>
      <c r="E135" s="410">
        <f>E35+E112</f>
        <v>206</v>
      </c>
      <c r="F135" s="410">
        <f t="shared" ref="F135:O135" si="3">F35+F112</f>
        <v>29</v>
      </c>
      <c r="G135" s="410">
        <f t="shared" si="3"/>
        <v>0</v>
      </c>
      <c r="H135" s="410">
        <f t="shared" si="3"/>
        <v>0</v>
      </c>
      <c r="I135" s="410">
        <f t="shared" si="3"/>
        <v>71</v>
      </c>
      <c r="J135" s="410">
        <f t="shared" si="3"/>
        <v>41</v>
      </c>
      <c r="K135" s="410">
        <f t="shared" si="3"/>
        <v>2</v>
      </c>
      <c r="L135" s="410">
        <f t="shared" si="3"/>
        <v>10</v>
      </c>
      <c r="M135" s="410">
        <f t="shared" si="3"/>
        <v>8</v>
      </c>
      <c r="N135" s="410">
        <f t="shared" si="3"/>
        <v>0</v>
      </c>
      <c r="O135" s="410">
        <f t="shared" si="3"/>
        <v>45</v>
      </c>
    </row>
    <row r="136" spans="3:15">
      <c r="C136" s="100">
        <v>206</v>
      </c>
      <c r="D136" s="102" t="s">
        <v>239</v>
      </c>
      <c r="E136" s="410">
        <f t="shared" si="1"/>
        <v>1749</v>
      </c>
      <c r="F136" s="410">
        <f t="shared" si="1"/>
        <v>282</v>
      </c>
      <c r="G136" s="410">
        <f t="shared" si="1"/>
        <v>45</v>
      </c>
      <c r="H136" s="410">
        <f t="shared" si="1"/>
        <v>41</v>
      </c>
      <c r="I136" s="410">
        <f t="shared" si="1"/>
        <v>736</v>
      </c>
      <c r="J136" s="410">
        <f t="shared" si="1"/>
        <v>129</v>
      </c>
      <c r="K136" s="410">
        <f t="shared" si="1"/>
        <v>38</v>
      </c>
      <c r="L136" s="410">
        <f t="shared" si="1"/>
        <v>149</v>
      </c>
      <c r="M136" s="410">
        <f t="shared" si="1"/>
        <v>31</v>
      </c>
      <c r="N136" s="410">
        <f t="shared" si="1"/>
        <v>4</v>
      </c>
      <c r="O136" s="410">
        <f t="shared" si="1"/>
        <v>294</v>
      </c>
    </row>
    <row r="137" spans="3:15">
      <c r="C137" s="100">
        <v>207</v>
      </c>
      <c r="D137" s="102" t="s">
        <v>240</v>
      </c>
      <c r="E137" s="410">
        <f t="shared" si="1"/>
        <v>3601</v>
      </c>
      <c r="F137" s="410">
        <f t="shared" si="1"/>
        <v>469</v>
      </c>
      <c r="G137" s="410">
        <f t="shared" si="1"/>
        <v>1</v>
      </c>
      <c r="H137" s="410">
        <f t="shared" si="1"/>
        <v>1</v>
      </c>
      <c r="I137" s="410">
        <f t="shared" si="1"/>
        <v>2773</v>
      </c>
      <c r="J137" s="410">
        <f t="shared" si="1"/>
        <v>54</v>
      </c>
      <c r="K137" s="410">
        <f t="shared" si="1"/>
        <v>8</v>
      </c>
      <c r="L137" s="410">
        <f t="shared" si="1"/>
        <v>16</v>
      </c>
      <c r="M137" s="410">
        <f t="shared" si="1"/>
        <v>33</v>
      </c>
      <c r="N137" s="410">
        <f t="shared" si="1"/>
        <v>0</v>
      </c>
      <c r="O137" s="410">
        <f t="shared" si="1"/>
        <v>246</v>
      </c>
    </row>
    <row r="138" spans="3:15">
      <c r="C138" s="100">
        <v>208</v>
      </c>
      <c r="D138" s="102" t="s">
        <v>241</v>
      </c>
      <c r="E138" s="410">
        <f t="shared" si="1"/>
        <v>404</v>
      </c>
      <c r="F138" s="410">
        <f t="shared" si="1"/>
        <v>19</v>
      </c>
      <c r="G138" s="410">
        <f t="shared" si="1"/>
        <v>0</v>
      </c>
      <c r="H138" s="410">
        <f t="shared" si="1"/>
        <v>0</v>
      </c>
      <c r="I138" s="410">
        <f t="shared" si="1"/>
        <v>349</v>
      </c>
      <c r="J138" s="410">
        <f t="shared" si="1"/>
        <v>6</v>
      </c>
      <c r="K138" s="410">
        <f t="shared" si="1"/>
        <v>1</v>
      </c>
      <c r="L138" s="410">
        <f t="shared" si="1"/>
        <v>11</v>
      </c>
      <c r="M138" s="410">
        <f t="shared" si="1"/>
        <v>0</v>
      </c>
      <c r="N138" s="410">
        <f t="shared" si="1"/>
        <v>0</v>
      </c>
      <c r="O138" s="410">
        <f t="shared" si="1"/>
        <v>18</v>
      </c>
    </row>
    <row r="139" spans="3:15">
      <c r="C139" s="100">
        <v>209</v>
      </c>
      <c r="D139" s="102" t="s">
        <v>242</v>
      </c>
      <c r="E139" s="410">
        <f>E39+SUM(E84:E85)+SUM(E87:E89)</f>
        <v>537</v>
      </c>
      <c r="F139" s="410">
        <f t="shared" ref="F139:O139" si="4">F39+SUM(F84:F85)+SUM(F87:F89)</f>
        <v>107</v>
      </c>
      <c r="G139" s="410">
        <f t="shared" si="4"/>
        <v>0</v>
      </c>
      <c r="H139" s="410">
        <f t="shared" si="4"/>
        <v>1</v>
      </c>
      <c r="I139" s="410">
        <f t="shared" si="4"/>
        <v>167</v>
      </c>
      <c r="J139" s="410">
        <f t="shared" si="4"/>
        <v>137</v>
      </c>
      <c r="K139" s="410">
        <f t="shared" si="4"/>
        <v>4</v>
      </c>
      <c r="L139" s="410">
        <f t="shared" si="4"/>
        <v>19</v>
      </c>
      <c r="M139" s="410">
        <f t="shared" si="4"/>
        <v>0</v>
      </c>
      <c r="N139" s="410">
        <f t="shared" si="4"/>
        <v>0</v>
      </c>
      <c r="O139" s="410">
        <f t="shared" si="4"/>
        <v>102</v>
      </c>
    </row>
    <row r="140" spans="3:15">
      <c r="C140" s="100">
        <v>210</v>
      </c>
      <c r="D140" s="102" t="s">
        <v>14</v>
      </c>
      <c r="E140" s="410">
        <f t="shared" si="1"/>
        <v>2326</v>
      </c>
      <c r="F140" s="410">
        <f t="shared" si="1"/>
        <v>258</v>
      </c>
      <c r="G140" s="410">
        <f t="shared" si="1"/>
        <v>1</v>
      </c>
      <c r="H140" s="410">
        <f t="shared" si="1"/>
        <v>38</v>
      </c>
      <c r="I140" s="410">
        <f t="shared" si="1"/>
        <v>1414</v>
      </c>
      <c r="J140" s="410">
        <f t="shared" si="1"/>
        <v>174</v>
      </c>
      <c r="K140" s="410">
        <f t="shared" si="1"/>
        <v>6</v>
      </c>
      <c r="L140" s="410">
        <f t="shared" si="1"/>
        <v>30</v>
      </c>
      <c r="M140" s="410">
        <f t="shared" si="1"/>
        <v>87</v>
      </c>
      <c r="N140" s="410">
        <f t="shared" si="1"/>
        <v>1</v>
      </c>
      <c r="O140" s="410">
        <f t="shared" si="1"/>
        <v>317</v>
      </c>
    </row>
    <row r="141" spans="3:15">
      <c r="C141" s="100">
        <v>212</v>
      </c>
      <c r="D141" s="102" t="s">
        <v>243</v>
      </c>
      <c r="E141" s="410">
        <f>E42</f>
        <v>325</v>
      </c>
      <c r="F141" s="410">
        <f t="shared" ref="F141:O141" si="5">F42</f>
        <v>24</v>
      </c>
      <c r="G141" s="410">
        <f t="shared" si="5"/>
        <v>0</v>
      </c>
      <c r="H141" s="410">
        <f t="shared" si="5"/>
        <v>0</v>
      </c>
      <c r="I141" s="410">
        <f t="shared" si="5"/>
        <v>197</v>
      </c>
      <c r="J141" s="410">
        <f t="shared" si="5"/>
        <v>13</v>
      </c>
      <c r="K141" s="410">
        <f t="shared" si="5"/>
        <v>1</v>
      </c>
      <c r="L141" s="410">
        <f t="shared" si="5"/>
        <v>4</v>
      </c>
      <c r="M141" s="410">
        <f t="shared" si="5"/>
        <v>0</v>
      </c>
      <c r="N141" s="410">
        <f t="shared" si="5"/>
        <v>0</v>
      </c>
      <c r="O141" s="410">
        <f t="shared" si="5"/>
        <v>86</v>
      </c>
    </row>
    <row r="142" spans="3:15">
      <c r="C142" s="100">
        <v>213</v>
      </c>
      <c r="D142" s="102" t="s">
        <v>244</v>
      </c>
      <c r="E142" s="410">
        <f>E43+E60</f>
        <v>562</v>
      </c>
      <c r="F142" s="410">
        <f t="shared" ref="F142:O142" si="6">F43+F60</f>
        <v>68</v>
      </c>
      <c r="G142" s="410">
        <f t="shared" si="6"/>
        <v>0</v>
      </c>
      <c r="H142" s="410">
        <f t="shared" si="6"/>
        <v>1</v>
      </c>
      <c r="I142" s="410">
        <f t="shared" si="6"/>
        <v>366</v>
      </c>
      <c r="J142" s="410">
        <f t="shared" si="6"/>
        <v>21</v>
      </c>
      <c r="K142" s="410">
        <f t="shared" si="6"/>
        <v>2</v>
      </c>
      <c r="L142" s="410">
        <f t="shared" si="6"/>
        <v>14</v>
      </c>
      <c r="M142" s="410">
        <f t="shared" si="6"/>
        <v>0</v>
      </c>
      <c r="N142" s="410">
        <f t="shared" si="6"/>
        <v>0</v>
      </c>
      <c r="O142" s="410">
        <f t="shared" si="6"/>
        <v>90</v>
      </c>
    </row>
    <row r="143" spans="3:15">
      <c r="C143" s="100">
        <v>214</v>
      </c>
      <c r="D143" s="102" t="s">
        <v>245</v>
      </c>
      <c r="E143" s="410">
        <f t="shared" ref="E143:O150" si="7">E44</f>
        <v>3495</v>
      </c>
      <c r="F143" s="410">
        <f t="shared" si="7"/>
        <v>334</v>
      </c>
      <c r="G143" s="410">
        <f t="shared" si="7"/>
        <v>5</v>
      </c>
      <c r="H143" s="410">
        <f t="shared" si="7"/>
        <v>8</v>
      </c>
      <c r="I143" s="410">
        <f t="shared" si="7"/>
        <v>2632</v>
      </c>
      <c r="J143" s="410">
        <f t="shared" si="7"/>
        <v>40</v>
      </c>
      <c r="K143" s="410">
        <f t="shared" si="7"/>
        <v>29</v>
      </c>
      <c r="L143" s="410">
        <f t="shared" si="7"/>
        <v>70</v>
      </c>
      <c r="M143" s="410">
        <f t="shared" si="7"/>
        <v>10</v>
      </c>
      <c r="N143" s="410">
        <f t="shared" si="7"/>
        <v>3</v>
      </c>
      <c r="O143" s="410">
        <f t="shared" si="7"/>
        <v>364</v>
      </c>
    </row>
    <row r="144" spans="3:15">
      <c r="C144" s="100">
        <v>215</v>
      </c>
      <c r="D144" s="102" t="s">
        <v>246</v>
      </c>
      <c r="E144" s="410">
        <f>E45+E53</f>
        <v>758</v>
      </c>
      <c r="F144" s="410">
        <f t="shared" ref="F144:O144" si="8">F45+F53</f>
        <v>58</v>
      </c>
      <c r="G144" s="410">
        <f t="shared" si="8"/>
        <v>0</v>
      </c>
      <c r="H144" s="410">
        <f t="shared" si="8"/>
        <v>1</v>
      </c>
      <c r="I144" s="410">
        <f t="shared" si="8"/>
        <v>450</v>
      </c>
      <c r="J144" s="410">
        <f t="shared" si="8"/>
        <v>20</v>
      </c>
      <c r="K144" s="410">
        <f t="shared" si="8"/>
        <v>3</v>
      </c>
      <c r="L144" s="410">
        <f t="shared" si="8"/>
        <v>13</v>
      </c>
      <c r="M144" s="410">
        <f t="shared" si="8"/>
        <v>7</v>
      </c>
      <c r="N144" s="410">
        <f t="shared" si="8"/>
        <v>0</v>
      </c>
      <c r="O144" s="410">
        <f t="shared" si="8"/>
        <v>206</v>
      </c>
    </row>
    <row r="145" spans="3:15">
      <c r="C145" s="100">
        <v>216</v>
      </c>
      <c r="D145" s="102" t="s">
        <v>247</v>
      </c>
      <c r="E145" s="410">
        <f t="shared" si="7"/>
        <v>1216</v>
      </c>
      <c r="F145" s="410">
        <f t="shared" si="7"/>
        <v>46</v>
      </c>
      <c r="G145" s="410">
        <f t="shared" si="7"/>
        <v>0</v>
      </c>
      <c r="H145" s="410">
        <f t="shared" si="7"/>
        <v>3</v>
      </c>
      <c r="I145" s="410">
        <f t="shared" si="7"/>
        <v>974</v>
      </c>
      <c r="J145" s="410">
        <f t="shared" si="7"/>
        <v>33</v>
      </c>
      <c r="K145" s="410">
        <f t="shared" si="7"/>
        <v>4</v>
      </c>
      <c r="L145" s="410">
        <f t="shared" si="7"/>
        <v>8</v>
      </c>
      <c r="M145" s="410">
        <f t="shared" si="7"/>
        <v>19</v>
      </c>
      <c r="N145" s="410">
        <f t="shared" si="7"/>
        <v>1</v>
      </c>
      <c r="O145" s="410">
        <f t="shared" si="7"/>
        <v>128</v>
      </c>
    </row>
    <row r="146" spans="3:15">
      <c r="C146" s="100">
        <v>217</v>
      </c>
      <c r="D146" s="102" t="s">
        <v>248</v>
      </c>
      <c r="E146" s="410">
        <f t="shared" si="7"/>
        <v>1656</v>
      </c>
      <c r="F146" s="410">
        <f t="shared" si="7"/>
        <v>95</v>
      </c>
      <c r="G146" s="410">
        <f t="shared" si="7"/>
        <v>8</v>
      </c>
      <c r="H146" s="410">
        <f t="shared" si="7"/>
        <v>0</v>
      </c>
      <c r="I146" s="410">
        <f t="shared" si="7"/>
        <v>1265</v>
      </c>
      <c r="J146" s="410">
        <f t="shared" si="7"/>
        <v>26</v>
      </c>
      <c r="K146" s="410">
        <f t="shared" si="7"/>
        <v>15</v>
      </c>
      <c r="L146" s="410">
        <f t="shared" si="7"/>
        <v>30</v>
      </c>
      <c r="M146" s="410">
        <f t="shared" si="7"/>
        <v>20</v>
      </c>
      <c r="N146" s="410">
        <f t="shared" si="7"/>
        <v>0</v>
      </c>
      <c r="O146" s="410">
        <f t="shared" si="7"/>
        <v>197</v>
      </c>
    </row>
    <row r="147" spans="3:15">
      <c r="C147" s="100">
        <v>218</v>
      </c>
      <c r="D147" s="102" t="s">
        <v>249</v>
      </c>
      <c r="E147" s="410">
        <f t="shared" si="7"/>
        <v>599</v>
      </c>
      <c r="F147" s="410">
        <f t="shared" si="7"/>
        <v>51</v>
      </c>
      <c r="G147" s="410">
        <f t="shared" si="7"/>
        <v>0</v>
      </c>
      <c r="H147" s="410">
        <f t="shared" si="7"/>
        <v>0</v>
      </c>
      <c r="I147" s="410">
        <f t="shared" si="7"/>
        <v>223</v>
      </c>
      <c r="J147" s="410">
        <f t="shared" si="7"/>
        <v>18</v>
      </c>
      <c r="K147" s="410">
        <f t="shared" si="7"/>
        <v>4</v>
      </c>
      <c r="L147" s="410">
        <f t="shared" si="7"/>
        <v>6</v>
      </c>
      <c r="M147" s="410">
        <f t="shared" si="7"/>
        <v>48</v>
      </c>
      <c r="N147" s="410">
        <f t="shared" si="7"/>
        <v>0</v>
      </c>
      <c r="O147" s="410">
        <f t="shared" si="7"/>
        <v>249</v>
      </c>
    </row>
    <row r="148" spans="3:15">
      <c r="C148" s="100">
        <v>219</v>
      </c>
      <c r="D148" s="102" t="s">
        <v>250</v>
      </c>
      <c r="E148" s="410">
        <f t="shared" si="7"/>
        <v>1023</v>
      </c>
      <c r="F148" s="410">
        <f t="shared" si="7"/>
        <v>82</v>
      </c>
      <c r="G148" s="410">
        <f t="shared" si="7"/>
        <v>4</v>
      </c>
      <c r="H148" s="410">
        <f t="shared" si="7"/>
        <v>3</v>
      </c>
      <c r="I148" s="410">
        <f t="shared" si="7"/>
        <v>740</v>
      </c>
      <c r="J148" s="410">
        <f t="shared" si="7"/>
        <v>11</v>
      </c>
      <c r="K148" s="410">
        <f t="shared" si="7"/>
        <v>10</v>
      </c>
      <c r="L148" s="410">
        <f t="shared" si="7"/>
        <v>33</v>
      </c>
      <c r="M148" s="410">
        <f t="shared" si="7"/>
        <v>0</v>
      </c>
      <c r="N148" s="410">
        <f t="shared" si="7"/>
        <v>1</v>
      </c>
      <c r="O148" s="410">
        <f t="shared" si="7"/>
        <v>139</v>
      </c>
    </row>
    <row r="149" spans="3:15">
      <c r="C149" s="100">
        <v>220</v>
      </c>
      <c r="D149" s="102" t="s">
        <v>251</v>
      </c>
      <c r="E149" s="410">
        <f t="shared" si="7"/>
        <v>840</v>
      </c>
      <c r="F149" s="410">
        <f t="shared" si="7"/>
        <v>324</v>
      </c>
      <c r="G149" s="410">
        <f t="shared" si="7"/>
        <v>1</v>
      </c>
      <c r="H149" s="410">
        <f t="shared" si="7"/>
        <v>0</v>
      </c>
      <c r="I149" s="410">
        <f t="shared" si="7"/>
        <v>107</v>
      </c>
      <c r="J149" s="410">
        <f t="shared" si="7"/>
        <v>53</v>
      </c>
      <c r="K149" s="410">
        <f t="shared" si="7"/>
        <v>0</v>
      </c>
      <c r="L149" s="410">
        <f t="shared" si="7"/>
        <v>6</v>
      </c>
      <c r="M149" s="410">
        <f t="shared" si="7"/>
        <v>61</v>
      </c>
      <c r="N149" s="410">
        <f t="shared" si="7"/>
        <v>0</v>
      </c>
      <c r="O149" s="410">
        <f t="shared" si="7"/>
        <v>288</v>
      </c>
    </row>
    <row r="150" spans="3:15">
      <c r="C150" s="100">
        <v>221</v>
      </c>
      <c r="D150" s="102" t="s">
        <v>252</v>
      </c>
      <c r="E150" s="410">
        <f t="shared" si="7"/>
        <v>506</v>
      </c>
      <c r="F150" s="410">
        <f t="shared" si="7"/>
        <v>50</v>
      </c>
      <c r="G150" s="410">
        <f t="shared" si="7"/>
        <v>2</v>
      </c>
      <c r="H150" s="410">
        <f t="shared" si="7"/>
        <v>0</v>
      </c>
      <c r="I150" s="410">
        <f t="shared" si="7"/>
        <v>150</v>
      </c>
      <c r="J150" s="410">
        <f t="shared" si="7"/>
        <v>60</v>
      </c>
      <c r="K150" s="410">
        <f t="shared" si="7"/>
        <v>5</v>
      </c>
      <c r="L150" s="410">
        <f t="shared" si="7"/>
        <v>3</v>
      </c>
      <c r="M150" s="410">
        <f t="shared" si="7"/>
        <v>8</v>
      </c>
      <c r="N150" s="410">
        <f t="shared" si="7"/>
        <v>1</v>
      </c>
      <c r="O150" s="410">
        <f t="shared" si="7"/>
        <v>227</v>
      </c>
    </row>
    <row r="151" spans="3:15">
      <c r="C151" s="100">
        <v>222</v>
      </c>
      <c r="D151" s="102" t="s">
        <v>253</v>
      </c>
      <c r="E151" s="410">
        <f>SUM(E94:E97)</f>
        <v>83</v>
      </c>
      <c r="F151" s="410">
        <f t="shared" ref="F151:O151" si="9">SUM(F94:F97)</f>
        <v>26</v>
      </c>
      <c r="G151" s="410">
        <f t="shared" si="9"/>
        <v>1</v>
      </c>
      <c r="H151" s="410">
        <f t="shared" si="9"/>
        <v>0</v>
      </c>
      <c r="I151" s="410">
        <f t="shared" si="9"/>
        <v>7</v>
      </c>
      <c r="J151" s="410">
        <f t="shared" si="9"/>
        <v>23</v>
      </c>
      <c r="K151" s="410">
        <f t="shared" si="9"/>
        <v>0</v>
      </c>
      <c r="L151" s="410">
        <f t="shared" si="9"/>
        <v>4</v>
      </c>
      <c r="M151" s="410">
        <f t="shared" si="9"/>
        <v>0</v>
      </c>
      <c r="N151" s="410">
        <f t="shared" si="9"/>
        <v>0</v>
      </c>
      <c r="O151" s="410">
        <f t="shared" si="9"/>
        <v>22</v>
      </c>
    </row>
    <row r="152" spans="3:15">
      <c r="C152" s="100">
        <v>223</v>
      </c>
      <c r="D152" s="102" t="s">
        <v>254</v>
      </c>
      <c r="E152" s="410">
        <f>SUM(E102:E107)</f>
        <v>683</v>
      </c>
      <c r="F152" s="410">
        <f t="shared" ref="F152:O152" si="10">SUM(F102:F107)</f>
        <v>90</v>
      </c>
      <c r="G152" s="410">
        <f t="shared" si="10"/>
        <v>1</v>
      </c>
      <c r="H152" s="410">
        <f t="shared" si="10"/>
        <v>0</v>
      </c>
      <c r="I152" s="410">
        <f t="shared" si="10"/>
        <v>95</v>
      </c>
      <c r="J152" s="410">
        <f t="shared" si="10"/>
        <v>150</v>
      </c>
      <c r="K152" s="410">
        <f t="shared" si="10"/>
        <v>1</v>
      </c>
      <c r="L152" s="410">
        <f t="shared" si="10"/>
        <v>8</v>
      </c>
      <c r="M152" s="410">
        <f t="shared" si="10"/>
        <v>3</v>
      </c>
      <c r="N152" s="410">
        <f t="shared" si="10"/>
        <v>0</v>
      </c>
      <c r="O152" s="410">
        <f t="shared" si="10"/>
        <v>335</v>
      </c>
    </row>
    <row r="153" spans="3:15">
      <c r="C153" s="100">
        <v>224</v>
      </c>
      <c r="D153" s="102" t="s">
        <v>255</v>
      </c>
      <c r="E153" s="410">
        <f>SUM(E114:E117)</f>
        <v>156</v>
      </c>
      <c r="F153" s="410">
        <f t="shared" ref="F153:O153" si="11">SUM(F114:F117)</f>
        <v>13</v>
      </c>
      <c r="G153" s="410">
        <f t="shared" si="11"/>
        <v>0</v>
      </c>
      <c r="H153" s="410">
        <f t="shared" si="11"/>
        <v>0</v>
      </c>
      <c r="I153" s="410">
        <f t="shared" si="11"/>
        <v>42</v>
      </c>
      <c r="J153" s="410">
        <f t="shared" si="11"/>
        <v>28</v>
      </c>
      <c r="K153" s="410">
        <f t="shared" si="11"/>
        <v>3</v>
      </c>
      <c r="L153" s="410">
        <f t="shared" si="11"/>
        <v>5</v>
      </c>
      <c r="M153" s="410">
        <f t="shared" si="11"/>
        <v>0</v>
      </c>
      <c r="N153" s="410">
        <f t="shared" si="11"/>
        <v>0</v>
      </c>
      <c r="O153" s="410">
        <f t="shared" si="11"/>
        <v>65</v>
      </c>
    </row>
    <row r="154" spans="3:15">
      <c r="C154" s="100">
        <v>225</v>
      </c>
      <c r="D154" s="102" t="s">
        <v>256</v>
      </c>
      <c r="E154" s="410">
        <f>SUM(E98:E101)</f>
        <v>322</v>
      </c>
      <c r="F154" s="410">
        <f t="shared" ref="F154:O154" si="12">SUM(F98:F101)</f>
        <v>189</v>
      </c>
      <c r="G154" s="410">
        <f t="shared" si="12"/>
        <v>0</v>
      </c>
      <c r="H154" s="410">
        <f t="shared" si="12"/>
        <v>0</v>
      </c>
      <c r="I154" s="410">
        <f t="shared" si="12"/>
        <v>18</v>
      </c>
      <c r="J154" s="410">
        <f t="shared" si="12"/>
        <v>24</v>
      </c>
      <c r="K154" s="410">
        <f t="shared" si="12"/>
        <v>0</v>
      </c>
      <c r="L154" s="410">
        <f t="shared" si="12"/>
        <v>6</v>
      </c>
      <c r="M154" s="410">
        <f t="shared" si="12"/>
        <v>1</v>
      </c>
      <c r="N154" s="410">
        <f t="shared" si="12"/>
        <v>0</v>
      </c>
      <c r="O154" s="410">
        <f t="shared" si="12"/>
        <v>84</v>
      </c>
    </row>
    <row r="155" spans="3:15">
      <c r="C155" s="100">
        <v>226</v>
      </c>
      <c r="D155" s="102" t="s">
        <v>257</v>
      </c>
      <c r="E155" s="410">
        <f>SUM(E108:E111)+E113</f>
        <v>193</v>
      </c>
      <c r="F155" s="410">
        <f t="shared" ref="F155:O155" si="13">SUM(F108:F111)+F113</f>
        <v>33</v>
      </c>
      <c r="G155" s="410">
        <f t="shared" si="13"/>
        <v>0</v>
      </c>
      <c r="H155" s="410">
        <f t="shared" si="13"/>
        <v>0</v>
      </c>
      <c r="I155" s="410">
        <f t="shared" si="13"/>
        <v>90</v>
      </c>
      <c r="J155" s="410">
        <f t="shared" si="13"/>
        <v>28</v>
      </c>
      <c r="K155" s="410">
        <f t="shared" si="13"/>
        <v>5</v>
      </c>
      <c r="L155" s="410">
        <f t="shared" si="13"/>
        <v>2</v>
      </c>
      <c r="M155" s="410">
        <f t="shared" si="13"/>
        <v>3</v>
      </c>
      <c r="N155" s="410">
        <f t="shared" si="13"/>
        <v>1</v>
      </c>
      <c r="O155" s="410">
        <f t="shared" si="13"/>
        <v>31</v>
      </c>
    </row>
    <row r="156" spans="3:15">
      <c r="C156" s="100">
        <v>227</v>
      </c>
      <c r="D156" s="102" t="s">
        <v>258</v>
      </c>
      <c r="E156" s="410">
        <f>E79+SUM(E81:E83)</f>
        <v>171</v>
      </c>
      <c r="F156" s="410">
        <f t="shared" ref="F156:O156" si="14">F79+SUM(F81:F83)</f>
        <v>54</v>
      </c>
      <c r="G156" s="410">
        <f t="shared" si="14"/>
        <v>1</v>
      </c>
      <c r="H156" s="410">
        <f t="shared" si="14"/>
        <v>0</v>
      </c>
      <c r="I156" s="410">
        <f t="shared" si="14"/>
        <v>31</v>
      </c>
      <c r="J156" s="410">
        <f t="shared" si="14"/>
        <v>6</v>
      </c>
      <c r="K156" s="410">
        <f t="shared" si="14"/>
        <v>8</v>
      </c>
      <c r="L156" s="410">
        <f t="shared" si="14"/>
        <v>7</v>
      </c>
      <c r="M156" s="410">
        <f t="shared" si="14"/>
        <v>0</v>
      </c>
      <c r="N156" s="410">
        <f t="shared" si="14"/>
        <v>0</v>
      </c>
      <c r="O156" s="410">
        <f t="shared" si="14"/>
        <v>64</v>
      </c>
    </row>
    <row r="157" spans="3:15">
      <c r="C157" s="100">
        <v>228</v>
      </c>
      <c r="D157" s="102" t="s">
        <v>410</v>
      </c>
      <c r="E157" s="410">
        <f>SUM(E54:E56)</f>
        <v>350</v>
      </c>
      <c r="F157" s="410">
        <f t="shared" ref="F157:O157" si="15">SUM(F54:F56)</f>
        <v>57</v>
      </c>
      <c r="G157" s="410">
        <f t="shared" si="15"/>
        <v>0</v>
      </c>
      <c r="H157" s="410">
        <f t="shared" si="15"/>
        <v>1</v>
      </c>
      <c r="I157" s="410">
        <f t="shared" si="15"/>
        <v>104</v>
      </c>
      <c r="J157" s="410">
        <f t="shared" si="15"/>
        <v>10</v>
      </c>
      <c r="K157" s="410">
        <f t="shared" si="15"/>
        <v>3</v>
      </c>
      <c r="L157" s="410">
        <f t="shared" si="15"/>
        <v>11</v>
      </c>
      <c r="M157" s="410">
        <f t="shared" si="15"/>
        <v>1</v>
      </c>
      <c r="N157" s="410">
        <f t="shared" si="15"/>
        <v>2</v>
      </c>
      <c r="O157" s="410">
        <f t="shared" si="15"/>
        <v>161</v>
      </c>
    </row>
    <row r="158" spans="3:15">
      <c r="C158" s="100">
        <v>229</v>
      </c>
      <c r="D158" s="102" t="s">
        <v>259</v>
      </c>
      <c r="E158" s="410">
        <f>E41+SUM(E70:E72)</f>
        <v>425</v>
      </c>
      <c r="F158" s="410">
        <f t="shared" ref="F158:O158" si="16">F41+SUM(F70:F72)</f>
        <v>50</v>
      </c>
      <c r="G158" s="410">
        <f t="shared" si="16"/>
        <v>1</v>
      </c>
      <c r="H158" s="410">
        <f t="shared" si="16"/>
        <v>0</v>
      </c>
      <c r="I158" s="410">
        <f t="shared" si="16"/>
        <v>175</v>
      </c>
      <c r="J158" s="410">
        <f t="shared" si="16"/>
        <v>13</v>
      </c>
      <c r="K158" s="410">
        <f t="shared" si="16"/>
        <v>3</v>
      </c>
      <c r="L158" s="410">
        <f t="shared" si="16"/>
        <v>10</v>
      </c>
      <c r="M158" s="410">
        <f t="shared" si="16"/>
        <v>9</v>
      </c>
      <c r="N158" s="410">
        <f t="shared" si="16"/>
        <v>0</v>
      </c>
      <c r="O158" s="410">
        <f t="shared" si="16"/>
        <v>164</v>
      </c>
    </row>
    <row r="159" spans="3:15">
      <c r="C159" s="100">
        <v>301</v>
      </c>
      <c r="D159" s="102" t="s">
        <v>261</v>
      </c>
      <c r="E159" s="410">
        <f>E52</f>
        <v>105</v>
      </c>
      <c r="F159" s="410">
        <f t="shared" ref="F159:O159" si="17">F52</f>
        <v>5</v>
      </c>
      <c r="G159" s="410">
        <f t="shared" si="17"/>
        <v>1</v>
      </c>
      <c r="H159" s="410">
        <f t="shared" si="17"/>
        <v>0</v>
      </c>
      <c r="I159" s="410">
        <f t="shared" si="17"/>
        <v>82</v>
      </c>
      <c r="J159" s="410">
        <f t="shared" si="17"/>
        <v>3</v>
      </c>
      <c r="K159" s="410">
        <f t="shared" si="17"/>
        <v>2</v>
      </c>
      <c r="L159" s="410">
        <f t="shared" si="17"/>
        <v>4</v>
      </c>
      <c r="M159" s="410">
        <f t="shared" si="17"/>
        <v>0</v>
      </c>
      <c r="N159" s="410">
        <f t="shared" si="17"/>
        <v>0</v>
      </c>
      <c r="O159" s="410">
        <f t="shared" si="17"/>
        <v>8</v>
      </c>
    </row>
    <row r="160" spans="3:15">
      <c r="C160" s="100">
        <v>365</v>
      </c>
      <c r="D160" s="102" t="s">
        <v>265</v>
      </c>
      <c r="E160" s="410">
        <f>SUM(E57:E59)</f>
        <v>105</v>
      </c>
      <c r="F160" s="410">
        <f t="shared" ref="F160:O160" si="18">SUM(F57:F59)</f>
        <v>36</v>
      </c>
      <c r="G160" s="410">
        <f t="shared" si="18"/>
        <v>0</v>
      </c>
      <c r="H160" s="410">
        <f t="shared" si="18"/>
        <v>0</v>
      </c>
      <c r="I160" s="410">
        <f t="shared" si="18"/>
        <v>15</v>
      </c>
      <c r="J160" s="410">
        <f t="shared" si="18"/>
        <v>17</v>
      </c>
      <c r="K160" s="410">
        <f t="shared" si="18"/>
        <v>0</v>
      </c>
      <c r="L160" s="410">
        <f t="shared" si="18"/>
        <v>5</v>
      </c>
      <c r="M160" s="410">
        <f t="shared" si="18"/>
        <v>1</v>
      </c>
      <c r="N160" s="410">
        <f t="shared" si="18"/>
        <v>0</v>
      </c>
      <c r="O160" s="410">
        <f t="shared" si="18"/>
        <v>31</v>
      </c>
    </row>
    <row r="161" spans="3:15">
      <c r="C161" s="100">
        <v>381</v>
      </c>
      <c r="D161" s="102" t="s">
        <v>266</v>
      </c>
      <c r="E161" s="410">
        <f>E61</f>
        <v>226</v>
      </c>
      <c r="F161" s="410">
        <f t="shared" ref="F161:O161" si="19">F61</f>
        <v>29</v>
      </c>
      <c r="G161" s="410">
        <f t="shared" si="19"/>
        <v>0</v>
      </c>
      <c r="H161" s="410">
        <f t="shared" si="19"/>
        <v>0</v>
      </c>
      <c r="I161" s="410">
        <f t="shared" si="19"/>
        <v>85</v>
      </c>
      <c r="J161" s="410">
        <f t="shared" si="19"/>
        <v>67</v>
      </c>
      <c r="K161" s="410">
        <f t="shared" si="19"/>
        <v>0</v>
      </c>
      <c r="L161" s="410">
        <f t="shared" si="19"/>
        <v>0</v>
      </c>
      <c r="M161" s="410">
        <f t="shared" si="19"/>
        <v>3</v>
      </c>
      <c r="N161" s="410">
        <f t="shared" si="19"/>
        <v>1</v>
      </c>
      <c r="O161" s="410">
        <f t="shared" si="19"/>
        <v>41</v>
      </c>
    </row>
    <row r="162" spans="3:15">
      <c r="C162" s="100">
        <v>382</v>
      </c>
      <c r="D162" s="102" t="s">
        <v>267</v>
      </c>
      <c r="E162" s="410">
        <f>E62</f>
        <v>327</v>
      </c>
      <c r="F162" s="410">
        <f t="shared" ref="F162:O162" si="20">F62</f>
        <v>27</v>
      </c>
      <c r="G162" s="410">
        <f t="shared" si="20"/>
        <v>0</v>
      </c>
      <c r="H162" s="410">
        <f t="shared" si="20"/>
        <v>2</v>
      </c>
      <c r="I162" s="410">
        <f t="shared" si="20"/>
        <v>177</v>
      </c>
      <c r="J162" s="410">
        <f t="shared" si="20"/>
        <v>48</v>
      </c>
      <c r="K162" s="410">
        <f t="shared" si="20"/>
        <v>0</v>
      </c>
      <c r="L162" s="410">
        <f t="shared" si="20"/>
        <v>6</v>
      </c>
      <c r="M162" s="410">
        <f t="shared" si="20"/>
        <v>9</v>
      </c>
      <c r="N162" s="410">
        <f t="shared" si="20"/>
        <v>0</v>
      </c>
      <c r="O162" s="410">
        <f t="shared" si="20"/>
        <v>58</v>
      </c>
    </row>
    <row r="163" spans="3:15">
      <c r="C163" s="100">
        <v>442</v>
      </c>
      <c r="D163" s="102" t="s">
        <v>270</v>
      </c>
      <c r="E163" s="410">
        <f>E66</f>
        <v>70</v>
      </c>
      <c r="F163" s="410">
        <f t="shared" ref="F163:O163" si="21">F66</f>
        <v>47</v>
      </c>
      <c r="G163" s="410">
        <f t="shared" si="21"/>
        <v>0</v>
      </c>
      <c r="H163" s="410">
        <f t="shared" si="21"/>
        <v>0</v>
      </c>
      <c r="I163" s="410">
        <f t="shared" si="21"/>
        <v>10</v>
      </c>
      <c r="J163" s="410">
        <f t="shared" si="21"/>
        <v>1</v>
      </c>
      <c r="K163" s="410">
        <f t="shared" si="21"/>
        <v>0</v>
      </c>
      <c r="L163" s="410">
        <f t="shared" si="21"/>
        <v>2</v>
      </c>
      <c r="M163" s="410">
        <f t="shared" si="21"/>
        <v>3</v>
      </c>
      <c r="N163" s="410">
        <f t="shared" si="21"/>
        <v>0</v>
      </c>
      <c r="O163" s="410">
        <f t="shared" si="21"/>
        <v>7</v>
      </c>
    </row>
    <row r="164" spans="3:15">
      <c r="C164" s="100">
        <v>443</v>
      </c>
      <c r="D164" s="102" t="s">
        <v>271</v>
      </c>
      <c r="E164" s="410">
        <f>E67</f>
        <v>306</v>
      </c>
      <c r="F164" s="410">
        <f t="shared" ref="F164:O164" si="22">F67</f>
        <v>187</v>
      </c>
      <c r="G164" s="410">
        <f t="shared" si="22"/>
        <v>0</v>
      </c>
      <c r="H164" s="410">
        <f t="shared" si="22"/>
        <v>0</v>
      </c>
      <c r="I164" s="410">
        <f t="shared" si="22"/>
        <v>53</v>
      </c>
      <c r="J164" s="410">
        <f t="shared" si="22"/>
        <v>3</v>
      </c>
      <c r="K164" s="410">
        <f t="shared" si="22"/>
        <v>0</v>
      </c>
      <c r="L164" s="410">
        <f t="shared" si="22"/>
        <v>0</v>
      </c>
      <c r="M164" s="410">
        <f t="shared" si="22"/>
        <v>13</v>
      </c>
      <c r="N164" s="410">
        <f t="shared" si="22"/>
        <v>0</v>
      </c>
      <c r="O164" s="410">
        <f t="shared" si="22"/>
        <v>50</v>
      </c>
    </row>
    <row r="165" spans="3:15">
      <c r="C165" s="100">
        <v>446</v>
      </c>
      <c r="D165" s="102" t="s">
        <v>273</v>
      </c>
      <c r="E165" s="410">
        <f>E65+E69</f>
        <v>35</v>
      </c>
      <c r="F165" s="410">
        <f t="shared" ref="F165:O165" si="23">F65+F69</f>
        <v>11</v>
      </c>
      <c r="G165" s="410">
        <f t="shared" si="23"/>
        <v>0</v>
      </c>
      <c r="H165" s="410">
        <f t="shared" si="23"/>
        <v>0</v>
      </c>
      <c r="I165" s="410">
        <f t="shared" si="23"/>
        <v>4</v>
      </c>
      <c r="J165" s="410">
        <f t="shared" si="23"/>
        <v>4</v>
      </c>
      <c r="K165" s="410">
        <f t="shared" si="23"/>
        <v>0</v>
      </c>
      <c r="L165" s="410">
        <f t="shared" si="23"/>
        <v>2</v>
      </c>
      <c r="M165" s="410">
        <f t="shared" si="23"/>
        <v>0</v>
      </c>
      <c r="N165" s="410">
        <f t="shared" si="23"/>
        <v>0</v>
      </c>
      <c r="O165" s="410">
        <f t="shared" si="23"/>
        <v>14</v>
      </c>
    </row>
    <row r="166" spans="3:15">
      <c r="C166" s="100">
        <v>464</v>
      </c>
      <c r="D166" s="102" t="s">
        <v>274</v>
      </c>
      <c r="E166" s="410">
        <f>E73</f>
        <v>207</v>
      </c>
      <c r="F166" s="410">
        <f t="shared" ref="F166:O166" si="24">F73</f>
        <v>21</v>
      </c>
      <c r="G166" s="410">
        <f t="shared" si="24"/>
        <v>0</v>
      </c>
      <c r="H166" s="410">
        <f t="shared" si="24"/>
        <v>0</v>
      </c>
      <c r="I166" s="410">
        <f t="shared" si="24"/>
        <v>110</v>
      </c>
      <c r="J166" s="410">
        <f t="shared" si="24"/>
        <v>6</v>
      </c>
      <c r="K166" s="410">
        <f t="shared" si="24"/>
        <v>2</v>
      </c>
      <c r="L166" s="410">
        <f t="shared" si="24"/>
        <v>0</v>
      </c>
      <c r="M166" s="410">
        <f t="shared" si="24"/>
        <v>21</v>
      </c>
      <c r="N166" s="410">
        <f t="shared" si="24"/>
        <v>0</v>
      </c>
      <c r="O166" s="410">
        <f t="shared" si="24"/>
        <v>47</v>
      </c>
    </row>
    <row r="167" spans="3:15">
      <c r="C167" s="100">
        <v>481</v>
      </c>
      <c r="D167" s="102" t="s">
        <v>275</v>
      </c>
      <c r="E167" s="410">
        <f>E74</f>
        <v>134</v>
      </c>
      <c r="F167" s="410">
        <f t="shared" ref="F167:O167" si="25">F74</f>
        <v>7</v>
      </c>
      <c r="G167" s="410">
        <f t="shared" si="25"/>
        <v>1</v>
      </c>
      <c r="H167" s="410">
        <f t="shared" si="25"/>
        <v>3</v>
      </c>
      <c r="I167" s="410">
        <f t="shared" si="25"/>
        <v>49</v>
      </c>
      <c r="J167" s="410">
        <f t="shared" si="25"/>
        <v>37</v>
      </c>
      <c r="K167" s="410">
        <f t="shared" si="25"/>
        <v>0</v>
      </c>
      <c r="L167" s="410">
        <f t="shared" si="25"/>
        <v>2</v>
      </c>
      <c r="M167" s="410">
        <f t="shared" si="25"/>
        <v>6</v>
      </c>
      <c r="N167" s="410">
        <f t="shared" si="25"/>
        <v>0</v>
      </c>
      <c r="O167" s="410">
        <f t="shared" si="25"/>
        <v>29</v>
      </c>
    </row>
    <row r="168" spans="3:15">
      <c r="C168" s="100">
        <v>501</v>
      </c>
      <c r="D168" s="102" t="s">
        <v>276</v>
      </c>
      <c r="E168" s="410">
        <f>SUM(E75:E78)</f>
        <v>78</v>
      </c>
      <c r="F168" s="410">
        <f t="shared" ref="F168:O168" si="26">SUM(F75:F78)</f>
        <v>14</v>
      </c>
      <c r="G168" s="410">
        <f t="shared" si="26"/>
        <v>0</v>
      </c>
      <c r="H168" s="410">
        <f t="shared" si="26"/>
        <v>0</v>
      </c>
      <c r="I168" s="410">
        <f t="shared" si="26"/>
        <v>15</v>
      </c>
      <c r="J168" s="410">
        <f t="shared" si="26"/>
        <v>2</v>
      </c>
      <c r="K168" s="410">
        <f t="shared" si="26"/>
        <v>0</v>
      </c>
      <c r="L168" s="410">
        <f t="shared" si="26"/>
        <v>0</v>
      </c>
      <c r="M168" s="410">
        <f t="shared" si="26"/>
        <v>0</v>
      </c>
      <c r="N168" s="410">
        <f t="shared" si="26"/>
        <v>0</v>
      </c>
      <c r="O168" s="410">
        <f t="shared" si="26"/>
        <v>47</v>
      </c>
    </row>
    <row r="169" spans="3:15">
      <c r="C169" s="100">
        <v>585</v>
      </c>
      <c r="D169" s="102" t="s">
        <v>278</v>
      </c>
      <c r="E169" s="410">
        <f>E86+E90+E92</f>
        <v>64</v>
      </c>
      <c r="F169" s="410">
        <f t="shared" ref="F169:O169" si="27">F86+F90+F92</f>
        <v>20</v>
      </c>
      <c r="G169" s="410">
        <f t="shared" si="27"/>
        <v>0</v>
      </c>
      <c r="H169" s="410">
        <f t="shared" si="27"/>
        <v>0</v>
      </c>
      <c r="I169" s="410">
        <f t="shared" si="27"/>
        <v>29</v>
      </c>
      <c r="J169" s="410">
        <f t="shared" si="27"/>
        <v>6</v>
      </c>
      <c r="K169" s="410">
        <f t="shared" si="27"/>
        <v>1</v>
      </c>
      <c r="L169" s="410">
        <f t="shared" si="27"/>
        <v>2</v>
      </c>
      <c r="M169" s="410">
        <f t="shared" si="27"/>
        <v>1</v>
      </c>
      <c r="N169" s="410">
        <f t="shared" si="27"/>
        <v>0</v>
      </c>
      <c r="O169" s="410">
        <f t="shared" si="27"/>
        <v>5</v>
      </c>
    </row>
    <row r="170" spans="3:15">
      <c r="C170" s="100">
        <v>586</v>
      </c>
      <c r="D170" s="102" t="s">
        <v>279</v>
      </c>
      <c r="E170" s="410">
        <f>E91+E93</f>
        <v>65</v>
      </c>
      <c r="F170" s="410">
        <f t="shared" ref="F170:O170" si="28">F91+F93</f>
        <v>12</v>
      </c>
      <c r="G170" s="410">
        <f t="shared" si="28"/>
        <v>2</v>
      </c>
      <c r="H170" s="410">
        <f t="shared" si="28"/>
        <v>0</v>
      </c>
      <c r="I170" s="410">
        <f t="shared" si="28"/>
        <v>22</v>
      </c>
      <c r="J170" s="410">
        <f t="shared" si="28"/>
        <v>23</v>
      </c>
      <c r="K170" s="410">
        <f t="shared" si="28"/>
        <v>0</v>
      </c>
      <c r="L170" s="410">
        <f t="shared" si="28"/>
        <v>1</v>
      </c>
      <c r="M170" s="410">
        <f t="shared" si="28"/>
        <v>0</v>
      </c>
      <c r="N170" s="410">
        <f t="shared" si="28"/>
        <v>0</v>
      </c>
      <c r="O170" s="410">
        <f t="shared" si="28"/>
        <v>5</v>
      </c>
    </row>
    <row r="171" spans="3:15">
      <c r="E171" s="410">
        <f>SUM(E122:E170)-E9</f>
        <v>0</v>
      </c>
      <c r="F171" s="410">
        <f t="shared" ref="F171:O171" si="29">SUM(F122:F170)-F9</f>
        <v>0</v>
      </c>
      <c r="G171" s="410">
        <f t="shared" si="29"/>
        <v>0</v>
      </c>
      <c r="H171" s="410">
        <f t="shared" si="29"/>
        <v>0</v>
      </c>
      <c r="I171" s="410">
        <f t="shared" si="29"/>
        <v>0</v>
      </c>
      <c r="J171" s="410">
        <f t="shared" si="29"/>
        <v>0</v>
      </c>
      <c r="K171" s="410">
        <f t="shared" si="29"/>
        <v>0</v>
      </c>
      <c r="L171" s="410">
        <f t="shared" si="29"/>
        <v>0</v>
      </c>
      <c r="M171" s="410">
        <f t="shared" si="29"/>
        <v>0</v>
      </c>
      <c r="N171" s="410">
        <f t="shared" si="29"/>
        <v>0</v>
      </c>
      <c r="O171" s="410">
        <f t="shared" si="29"/>
        <v>0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AAB9-1A46-4D4C-A28F-9785E7EBAE63}">
  <sheetPr>
    <tabColor theme="7" tint="0.79998168889431442"/>
  </sheetPr>
  <dimension ref="B1:Q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4" sqref="J134"/>
    </sheetView>
  </sheetViews>
  <sheetFormatPr defaultColWidth="7.75" defaultRowHeight="13"/>
  <cols>
    <col min="1" max="1" width="0" style="100" hidden="1" customWidth="1"/>
    <col min="2" max="2" width="3.25" style="99" hidden="1" customWidth="1"/>
    <col min="3" max="3" width="3.75" style="100" customWidth="1"/>
    <col min="4" max="4" width="14.08203125" style="100" customWidth="1"/>
    <col min="5" max="15" width="10.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801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110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384</v>
      </c>
      <c r="E5" s="115">
        <v>99839</v>
      </c>
      <c r="F5" s="113">
        <v>14264</v>
      </c>
      <c r="G5" s="113">
        <v>308</v>
      </c>
      <c r="H5" s="113">
        <v>1151</v>
      </c>
      <c r="I5" s="113">
        <v>66641</v>
      </c>
      <c r="J5" s="113">
        <v>2035</v>
      </c>
      <c r="K5" s="113">
        <v>675</v>
      </c>
      <c r="L5" s="113">
        <v>2345</v>
      </c>
      <c r="M5" s="113">
        <v>2188</v>
      </c>
      <c r="N5" s="113">
        <v>125</v>
      </c>
      <c r="O5" s="113">
        <v>10107</v>
      </c>
      <c r="P5" s="113"/>
    </row>
    <row r="6" spans="2:16" ht="13.9" hidden="1" customHeight="1">
      <c r="D6" s="114" t="s">
        <v>385</v>
      </c>
      <c r="E6" s="116">
        <v>99654</v>
      </c>
      <c r="F6" s="113">
        <v>14898</v>
      </c>
      <c r="G6" s="113">
        <v>281</v>
      </c>
      <c r="H6" s="113">
        <v>1204</v>
      </c>
      <c r="I6" s="113">
        <v>65824</v>
      </c>
      <c r="J6" s="113">
        <v>2262</v>
      </c>
      <c r="K6" s="113">
        <v>687</v>
      </c>
      <c r="L6" s="113">
        <v>2405</v>
      </c>
      <c r="M6" s="113">
        <v>2344</v>
      </c>
      <c r="N6" s="113">
        <v>119</v>
      </c>
      <c r="O6" s="113">
        <v>9630</v>
      </c>
      <c r="P6" s="113"/>
    </row>
    <row r="7" spans="2:16" ht="13.9" hidden="1" customHeight="1">
      <c r="D7" s="114" t="s">
        <v>373</v>
      </c>
      <c r="E7" s="116">
        <v>99753</v>
      </c>
      <c r="F7" s="113">
        <v>15791</v>
      </c>
      <c r="G7" s="113">
        <v>278</v>
      </c>
      <c r="H7" s="113">
        <v>1160</v>
      </c>
      <c r="I7" s="113">
        <v>64703</v>
      </c>
      <c r="J7" s="113">
        <v>2533</v>
      </c>
      <c r="K7" s="113">
        <v>700</v>
      </c>
      <c r="L7" s="113">
        <v>2389</v>
      </c>
      <c r="M7" s="113">
        <v>2447</v>
      </c>
      <c r="N7" s="113">
        <v>104</v>
      </c>
      <c r="O7" s="113">
        <v>9648</v>
      </c>
      <c r="P7" s="113"/>
    </row>
    <row r="8" spans="2:16" ht="13.9" hidden="1" customHeight="1">
      <c r="D8" s="114" t="s">
        <v>284</v>
      </c>
      <c r="E8" s="116">
        <v>101931</v>
      </c>
      <c r="F8" s="113">
        <v>17477</v>
      </c>
      <c r="G8" s="113">
        <v>322</v>
      </c>
      <c r="H8" s="113">
        <v>1169</v>
      </c>
      <c r="I8" s="113">
        <v>63567</v>
      </c>
      <c r="J8" s="113">
        <v>2769</v>
      </c>
      <c r="K8" s="113">
        <v>757</v>
      </c>
      <c r="L8" s="113">
        <v>2339</v>
      </c>
      <c r="M8" s="113">
        <v>2650</v>
      </c>
      <c r="N8" s="113">
        <v>96</v>
      </c>
      <c r="O8" s="113">
        <v>10785</v>
      </c>
      <c r="P8" s="113"/>
    </row>
    <row r="9" spans="2:16" ht="13.9" hidden="1" customHeight="1">
      <c r="D9" s="114" t="s">
        <v>207</v>
      </c>
      <c r="E9" s="117">
        <v>102529</v>
      </c>
      <c r="F9" s="105">
        <v>18992</v>
      </c>
      <c r="G9" s="105">
        <v>322</v>
      </c>
      <c r="H9" s="105">
        <v>1195</v>
      </c>
      <c r="I9" s="105">
        <v>62407</v>
      </c>
      <c r="J9" s="105">
        <v>2926</v>
      </c>
      <c r="K9" s="105">
        <v>763</v>
      </c>
      <c r="L9" s="105">
        <v>2317</v>
      </c>
      <c r="M9" s="105">
        <v>2769</v>
      </c>
      <c r="N9" s="105">
        <v>93</v>
      </c>
      <c r="O9" s="105">
        <v>10745</v>
      </c>
      <c r="P9" s="113"/>
    </row>
    <row r="10" spans="2:16" ht="1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13"/>
    </row>
    <row r="11" spans="2:16" ht="15" hidden="1" customHeight="1">
      <c r="B11" s="99">
        <v>11</v>
      </c>
      <c r="D11" s="121" t="s">
        <v>128</v>
      </c>
      <c r="E11" s="117">
        <v>21617</v>
      </c>
      <c r="F11" s="105">
        <v>2506</v>
      </c>
      <c r="G11" s="105">
        <v>85</v>
      </c>
      <c r="H11" s="105">
        <v>59</v>
      </c>
      <c r="I11" s="105">
        <v>15750</v>
      </c>
      <c r="J11" s="105">
        <v>442</v>
      </c>
      <c r="K11" s="105">
        <v>155</v>
      </c>
      <c r="L11" s="105">
        <v>540</v>
      </c>
      <c r="M11" s="105">
        <v>224</v>
      </c>
      <c r="N11" s="105">
        <v>17</v>
      </c>
      <c r="O11" s="105">
        <v>1839</v>
      </c>
      <c r="P11" s="113"/>
    </row>
    <row r="12" spans="2:16" ht="15" hidden="1" customHeight="1">
      <c r="B12" s="99">
        <v>15</v>
      </c>
      <c r="D12" s="121" t="s">
        <v>129</v>
      </c>
      <c r="E12" s="117">
        <v>9780</v>
      </c>
      <c r="F12" s="105">
        <v>1002</v>
      </c>
      <c r="G12" s="105">
        <v>17</v>
      </c>
      <c r="H12" s="105">
        <v>15</v>
      </c>
      <c r="I12" s="105">
        <v>7334</v>
      </c>
      <c r="J12" s="105">
        <v>142</v>
      </c>
      <c r="K12" s="105">
        <v>63</v>
      </c>
      <c r="L12" s="105">
        <v>170</v>
      </c>
      <c r="M12" s="105">
        <v>84</v>
      </c>
      <c r="N12" s="105">
        <v>4</v>
      </c>
      <c r="O12" s="105">
        <v>949</v>
      </c>
      <c r="P12" s="113"/>
    </row>
    <row r="13" spans="2:16" ht="15" hidden="1" customHeight="1">
      <c r="B13" s="99">
        <v>21</v>
      </c>
      <c r="D13" s="121" t="s">
        <v>285</v>
      </c>
      <c r="E13" s="117">
        <v>7199</v>
      </c>
      <c r="F13" s="105">
        <v>984</v>
      </c>
      <c r="G13" s="105">
        <v>3</v>
      </c>
      <c r="H13" s="105">
        <v>56</v>
      </c>
      <c r="I13" s="105">
        <v>4313</v>
      </c>
      <c r="J13" s="105">
        <v>478</v>
      </c>
      <c r="K13" s="105">
        <v>37</v>
      </c>
      <c r="L13" s="105">
        <v>99</v>
      </c>
      <c r="M13" s="105">
        <v>136</v>
      </c>
      <c r="N13" s="105">
        <v>10</v>
      </c>
      <c r="O13" s="105">
        <v>1083</v>
      </c>
      <c r="P13" s="113"/>
    </row>
    <row r="14" spans="2:16" ht="15" hidden="1" customHeight="1">
      <c r="B14" s="99">
        <v>27</v>
      </c>
      <c r="D14" s="121" t="s">
        <v>131</v>
      </c>
      <c r="E14" s="117">
        <v>3173</v>
      </c>
      <c r="F14" s="105">
        <v>657</v>
      </c>
      <c r="G14" s="105">
        <v>1</v>
      </c>
      <c r="H14" s="105">
        <v>4</v>
      </c>
      <c r="I14" s="105">
        <v>1197</v>
      </c>
      <c r="J14" s="105">
        <v>164</v>
      </c>
      <c r="K14" s="105">
        <v>8</v>
      </c>
      <c r="L14" s="105">
        <v>61</v>
      </c>
      <c r="M14" s="105">
        <v>122</v>
      </c>
      <c r="N14" s="105">
        <v>2</v>
      </c>
      <c r="O14" s="105">
        <v>957</v>
      </c>
      <c r="P14" s="113"/>
    </row>
    <row r="15" spans="2:16" ht="15" hidden="1" customHeight="1">
      <c r="B15" s="99">
        <v>40</v>
      </c>
      <c r="D15" s="121" t="s">
        <v>132</v>
      </c>
      <c r="E15" s="117">
        <v>11432</v>
      </c>
      <c r="F15" s="105">
        <v>1316</v>
      </c>
      <c r="G15" s="105">
        <v>5</v>
      </c>
      <c r="H15" s="105">
        <v>1</v>
      </c>
      <c r="I15" s="105">
        <v>7574</v>
      </c>
      <c r="J15" s="105">
        <v>402</v>
      </c>
      <c r="K15" s="105">
        <v>27</v>
      </c>
      <c r="L15" s="105">
        <v>104</v>
      </c>
      <c r="M15" s="105">
        <v>1082</v>
      </c>
      <c r="N15" s="105">
        <v>4</v>
      </c>
      <c r="O15" s="105">
        <v>917</v>
      </c>
      <c r="P15" s="113"/>
    </row>
    <row r="16" spans="2:16" ht="15" hidden="1" customHeight="1">
      <c r="B16" s="99">
        <v>49</v>
      </c>
      <c r="D16" s="121" t="s">
        <v>133</v>
      </c>
      <c r="E16" s="117">
        <v>1771</v>
      </c>
      <c r="F16" s="105">
        <v>236</v>
      </c>
      <c r="G16" s="105">
        <v>2</v>
      </c>
      <c r="H16" s="105">
        <v>2</v>
      </c>
      <c r="I16" s="105">
        <v>909</v>
      </c>
      <c r="J16" s="105">
        <v>100</v>
      </c>
      <c r="K16" s="105">
        <v>16</v>
      </c>
      <c r="L16" s="105">
        <v>35</v>
      </c>
      <c r="M16" s="105">
        <v>31</v>
      </c>
      <c r="N16" s="105">
        <v>0</v>
      </c>
      <c r="O16" s="105">
        <v>440</v>
      </c>
      <c r="P16" s="113"/>
    </row>
    <row r="17" spans="2:17" ht="15" hidden="1" customHeight="1">
      <c r="B17" s="99">
        <v>67</v>
      </c>
      <c r="D17" s="121" t="s">
        <v>217</v>
      </c>
      <c r="E17" s="117">
        <v>1085</v>
      </c>
      <c r="F17" s="105">
        <v>386</v>
      </c>
      <c r="G17" s="105">
        <v>4</v>
      </c>
      <c r="H17" s="105">
        <v>2</v>
      </c>
      <c r="I17" s="105">
        <v>227</v>
      </c>
      <c r="J17" s="105">
        <v>217</v>
      </c>
      <c r="K17" s="105">
        <v>4</v>
      </c>
      <c r="L17" s="105">
        <v>29</v>
      </c>
      <c r="M17" s="105">
        <v>3</v>
      </c>
      <c r="N17" s="105">
        <v>0</v>
      </c>
      <c r="O17" s="105">
        <v>213</v>
      </c>
      <c r="P17" s="113"/>
    </row>
    <row r="18" spans="2:17" ht="15" hidden="1" customHeight="1">
      <c r="B18" s="99">
        <v>87</v>
      </c>
      <c r="D18" s="121" t="s">
        <v>219</v>
      </c>
      <c r="E18" s="117">
        <v>1147</v>
      </c>
      <c r="F18" s="105">
        <v>177</v>
      </c>
      <c r="G18" s="105">
        <v>4</v>
      </c>
      <c r="H18" s="105">
        <v>0</v>
      </c>
      <c r="I18" s="105">
        <v>233</v>
      </c>
      <c r="J18" s="105">
        <v>204</v>
      </c>
      <c r="K18" s="105">
        <v>4</v>
      </c>
      <c r="L18" s="105">
        <v>10</v>
      </c>
      <c r="M18" s="105">
        <v>15</v>
      </c>
      <c r="N18" s="105">
        <v>0</v>
      </c>
      <c r="O18" s="105">
        <v>500</v>
      </c>
      <c r="P18" s="113"/>
    </row>
    <row r="19" spans="2:17" ht="15" hidden="1" customHeight="1">
      <c r="B19" s="99">
        <v>95</v>
      </c>
      <c r="D19" s="121" t="s">
        <v>221</v>
      </c>
      <c r="E19" s="117">
        <v>582</v>
      </c>
      <c r="F19" s="105">
        <v>93</v>
      </c>
      <c r="G19" s="105">
        <v>0</v>
      </c>
      <c r="H19" s="105">
        <v>0</v>
      </c>
      <c r="I19" s="105">
        <v>192</v>
      </c>
      <c r="J19" s="105">
        <v>114</v>
      </c>
      <c r="K19" s="105">
        <v>12</v>
      </c>
      <c r="L19" s="105">
        <v>24</v>
      </c>
      <c r="M19" s="105">
        <v>13</v>
      </c>
      <c r="N19" s="105">
        <v>1</v>
      </c>
      <c r="O19" s="105">
        <v>133</v>
      </c>
      <c r="P19" s="113"/>
    </row>
    <row r="20" spans="2:17" ht="1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13"/>
    </row>
    <row r="21" spans="2:17" ht="15" hidden="1" customHeight="1">
      <c r="B21" s="99">
        <v>1</v>
      </c>
      <c r="C21" s="100">
        <v>100</v>
      </c>
      <c r="D21" s="121" t="s">
        <v>223</v>
      </c>
      <c r="E21" s="117">
        <v>44743</v>
      </c>
      <c r="F21" s="105">
        <v>11635</v>
      </c>
      <c r="G21" s="105">
        <v>201</v>
      </c>
      <c r="H21" s="105">
        <v>1056</v>
      </c>
      <c r="I21" s="105">
        <v>24678</v>
      </c>
      <c r="J21" s="105">
        <v>663</v>
      </c>
      <c r="K21" s="105">
        <v>437</v>
      </c>
      <c r="L21" s="105">
        <v>1245</v>
      </c>
      <c r="M21" s="105">
        <v>1059</v>
      </c>
      <c r="N21" s="105">
        <v>55</v>
      </c>
      <c r="O21" s="105">
        <v>3714</v>
      </c>
      <c r="P21" s="113"/>
    </row>
    <row r="22" spans="2:17" ht="15" hidden="1" customHeight="1">
      <c r="B22" s="99">
        <v>2</v>
      </c>
      <c r="C22" s="100">
        <v>101</v>
      </c>
      <c r="D22" s="114" t="s">
        <v>286</v>
      </c>
      <c r="E22" s="117">
        <v>5105</v>
      </c>
      <c r="F22" s="105">
        <v>875</v>
      </c>
      <c r="G22" s="105">
        <v>88</v>
      </c>
      <c r="H22" s="105">
        <v>181</v>
      </c>
      <c r="I22" s="105">
        <v>1755</v>
      </c>
      <c r="J22" s="105">
        <v>243</v>
      </c>
      <c r="K22" s="105">
        <v>95</v>
      </c>
      <c r="L22" s="105">
        <v>535</v>
      </c>
      <c r="M22" s="105">
        <v>28</v>
      </c>
      <c r="N22" s="105">
        <v>6</v>
      </c>
      <c r="O22" s="105">
        <v>1299</v>
      </c>
      <c r="P22" s="113"/>
    </row>
    <row r="23" spans="2:17" ht="15" hidden="1" customHeight="1">
      <c r="B23" s="99">
        <v>3</v>
      </c>
      <c r="C23" s="100">
        <v>102</v>
      </c>
      <c r="D23" s="114" t="s">
        <v>287</v>
      </c>
      <c r="E23" s="117">
        <v>3813</v>
      </c>
      <c r="F23" s="105">
        <v>993</v>
      </c>
      <c r="G23" s="105">
        <v>52</v>
      </c>
      <c r="H23" s="105">
        <v>142</v>
      </c>
      <c r="I23" s="105">
        <v>1886</v>
      </c>
      <c r="J23" s="105">
        <v>50</v>
      </c>
      <c r="K23" s="105">
        <v>85</v>
      </c>
      <c r="L23" s="105">
        <v>157</v>
      </c>
      <c r="M23" s="105">
        <v>8</v>
      </c>
      <c r="N23" s="105">
        <v>9</v>
      </c>
      <c r="O23" s="105">
        <v>431</v>
      </c>
      <c r="P23" s="113"/>
    </row>
    <row r="24" spans="2:17" ht="15" hidden="1" customHeight="1">
      <c r="B24" s="99">
        <v>5</v>
      </c>
      <c r="C24" s="100">
        <v>105</v>
      </c>
      <c r="D24" s="114" t="s">
        <v>288</v>
      </c>
      <c r="E24" s="117">
        <v>3773</v>
      </c>
      <c r="F24" s="105">
        <v>1398</v>
      </c>
      <c r="G24" s="105">
        <v>1</v>
      </c>
      <c r="H24" s="105">
        <v>6</v>
      </c>
      <c r="I24" s="105">
        <v>1877</v>
      </c>
      <c r="J24" s="105">
        <v>67</v>
      </c>
      <c r="K24" s="105">
        <v>12</v>
      </c>
      <c r="L24" s="105">
        <v>13</v>
      </c>
      <c r="M24" s="105">
        <v>162</v>
      </c>
      <c r="N24" s="105">
        <v>3</v>
      </c>
      <c r="O24" s="105">
        <v>234</v>
      </c>
      <c r="P24" s="113"/>
    </row>
    <row r="25" spans="2:17" ht="15" hidden="1" customHeight="1">
      <c r="B25" s="99">
        <v>7</v>
      </c>
      <c r="C25" s="100">
        <v>106</v>
      </c>
      <c r="D25" s="114" t="s">
        <v>289</v>
      </c>
      <c r="E25" s="117">
        <v>8251</v>
      </c>
      <c r="F25" s="105">
        <v>456</v>
      </c>
      <c r="G25" s="105">
        <v>1</v>
      </c>
      <c r="H25" s="105">
        <v>1</v>
      </c>
      <c r="I25" s="105">
        <v>6994</v>
      </c>
      <c r="J25" s="105">
        <v>35</v>
      </c>
      <c r="K25" s="105">
        <v>13</v>
      </c>
      <c r="L25" s="105">
        <v>38</v>
      </c>
      <c r="M25" s="105">
        <v>591</v>
      </c>
      <c r="N25" s="105">
        <v>2</v>
      </c>
      <c r="O25" s="105">
        <v>120</v>
      </c>
      <c r="P25" s="113"/>
      <c r="Q25" s="104"/>
    </row>
    <row r="26" spans="2:17" ht="15" hidden="1" customHeight="1">
      <c r="B26" s="99">
        <v>8</v>
      </c>
      <c r="C26" s="100">
        <v>107</v>
      </c>
      <c r="D26" s="114" t="s">
        <v>290</v>
      </c>
      <c r="E26" s="117">
        <v>4878</v>
      </c>
      <c r="F26" s="105">
        <v>496</v>
      </c>
      <c r="G26" s="105">
        <v>3</v>
      </c>
      <c r="H26" s="105">
        <v>7</v>
      </c>
      <c r="I26" s="105">
        <v>4024</v>
      </c>
      <c r="J26" s="105">
        <v>22</v>
      </c>
      <c r="K26" s="105">
        <v>16</v>
      </c>
      <c r="L26" s="105">
        <v>45</v>
      </c>
      <c r="M26" s="105">
        <v>126</v>
      </c>
      <c r="N26" s="105">
        <v>3</v>
      </c>
      <c r="O26" s="105">
        <v>136</v>
      </c>
      <c r="P26" s="113"/>
      <c r="Q26" s="104"/>
    </row>
    <row r="27" spans="2:17" ht="15" hidden="1" customHeight="1">
      <c r="B27" s="99">
        <v>9</v>
      </c>
      <c r="C27" s="100">
        <v>108</v>
      </c>
      <c r="D27" s="114" t="s">
        <v>291</v>
      </c>
      <c r="E27" s="117">
        <v>2988</v>
      </c>
      <c r="F27" s="105">
        <v>908</v>
      </c>
      <c r="G27" s="105">
        <v>10</v>
      </c>
      <c r="H27" s="105">
        <v>11</v>
      </c>
      <c r="I27" s="105">
        <v>1650</v>
      </c>
      <c r="J27" s="105">
        <v>39</v>
      </c>
      <c r="K27" s="105">
        <v>19</v>
      </c>
      <c r="L27" s="105">
        <v>129</v>
      </c>
      <c r="M27" s="105">
        <v>7</v>
      </c>
      <c r="N27" s="105">
        <v>4</v>
      </c>
      <c r="O27" s="105">
        <v>211</v>
      </c>
      <c r="P27" s="113"/>
      <c r="Q27" s="104"/>
    </row>
    <row r="28" spans="2:17" ht="15" hidden="1" customHeight="1">
      <c r="B28" s="99">
        <v>6</v>
      </c>
      <c r="C28" s="100">
        <v>109</v>
      </c>
      <c r="D28" s="114" t="s">
        <v>292</v>
      </c>
      <c r="E28" s="117">
        <v>2230</v>
      </c>
      <c r="F28" s="105">
        <v>469</v>
      </c>
      <c r="G28" s="105">
        <v>13</v>
      </c>
      <c r="H28" s="105">
        <v>34</v>
      </c>
      <c r="I28" s="105">
        <v>1434</v>
      </c>
      <c r="J28" s="105">
        <v>16</v>
      </c>
      <c r="K28" s="105">
        <v>19</v>
      </c>
      <c r="L28" s="105">
        <v>84</v>
      </c>
      <c r="M28" s="105">
        <v>10</v>
      </c>
      <c r="N28" s="105">
        <v>9</v>
      </c>
      <c r="O28" s="105">
        <v>142</v>
      </c>
      <c r="P28" s="113"/>
    </row>
    <row r="29" spans="2:17" ht="15" hidden="1" customHeight="1">
      <c r="B29" s="99">
        <v>4</v>
      </c>
      <c r="C29" s="100">
        <v>110</v>
      </c>
      <c r="D29" s="114" t="s">
        <v>293</v>
      </c>
      <c r="E29" s="117">
        <v>11158</v>
      </c>
      <c r="F29" s="105">
        <v>5444</v>
      </c>
      <c r="G29" s="105">
        <v>29</v>
      </c>
      <c r="H29" s="105">
        <v>665</v>
      </c>
      <c r="I29" s="105">
        <v>3454</v>
      </c>
      <c r="J29" s="105">
        <v>136</v>
      </c>
      <c r="K29" s="105">
        <v>152</v>
      </c>
      <c r="L29" s="105">
        <v>203</v>
      </c>
      <c r="M29" s="105">
        <v>102</v>
      </c>
      <c r="N29" s="105">
        <v>18</v>
      </c>
      <c r="O29" s="105">
        <v>955</v>
      </c>
      <c r="P29" s="113"/>
    </row>
    <row r="30" spans="2:17" ht="15" hidden="1" customHeight="1">
      <c r="B30" s="99">
        <v>10</v>
      </c>
      <c r="C30" s="100">
        <v>111</v>
      </c>
      <c r="D30" s="114" t="s">
        <v>294</v>
      </c>
      <c r="E30" s="117">
        <v>2547</v>
      </c>
      <c r="F30" s="105">
        <v>596</v>
      </c>
      <c r="G30" s="105">
        <v>4</v>
      </c>
      <c r="H30" s="105">
        <v>9</v>
      </c>
      <c r="I30" s="105">
        <v>1604</v>
      </c>
      <c r="J30" s="105">
        <v>55</v>
      </c>
      <c r="K30" s="105">
        <v>26</v>
      </c>
      <c r="L30" s="105">
        <v>41</v>
      </c>
      <c r="M30" s="105">
        <v>25</v>
      </c>
      <c r="N30" s="105">
        <v>1</v>
      </c>
      <c r="O30" s="105">
        <v>186</v>
      </c>
      <c r="P30" s="113"/>
    </row>
    <row r="31" spans="2:17" ht="15" hidden="1" customHeight="1">
      <c r="B31" s="99">
        <v>41</v>
      </c>
      <c r="C31" s="100">
        <v>201</v>
      </c>
      <c r="D31" s="121" t="s">
        <v>233</v>
      </c>
      <c r="E31" s="117">
        <v>10716</v>
      </c>
      <c r="F31" s="105">
        <v>933</v>
      </c>
      <c r="G31" s="105">
        <v>5</v>
      </c>
      <c r="H31" s="105">
        <v>1</v>
      </c>
      <c r="I31" s="105">
        <v>7410</v>
      </c>
      <c r="J31" s="105">
        <v>384</v>
      </c>
      <c r="K31" s="105">
        <v>26</v>
      </c>
      <c r="L31" s="105">
        <v>90</v>
      </c>
      <c r="M31" s="105">
        <v>1060</v>
      </c>
      <c r="N31" s="105">
        <v>4</v>
      </c>
      <c r="O31" s="105">
        <v>803</v>
      </c>
      <c r="P31" s="113"/>
    </row>
    <row r="32" spans="2:17" ht="15" hidden="1" customHeight="1">
      <c r="B32" s="99">
        <v>12</v>
      </c>
      <c r="C32" s="100">
        <v>202</v>
      </c>
      <c r="D32" s="121" t="s">
        <v>295</v>
      </c>
      <c r="E32" s="117">
        <v>12973</v>
      </c>
      <c r="F32" s="105">
        <v>1298</v>
      </c>
      <c r="G32" s="105">
        <v>5</v>
      </c>
      <c r="H32" s="105">
        <v>12</v>
      </c>
      <c r="I32" s="105">
        <v>10382</v>
      </c>
      <c r="J32" s="105">
        <v>214</v>
      </c>
      <c r="K32" s="105">
        <v>28</v>
      </c>
      <c r="L32" s="105">
        <v>88</v>
      </c>
      <c r="M32" s="105">
        <v>192</v>
      </c>
      <c r="N32" s="105">
        <v>8</v>
      </c>
      <c r="O32" s="105">
        <v>746</v>
      </c>
      <c r="P32" s="113"/>
    </row>
    <row r="33" spans="2:17" ht="15" hidden="1" customHeight="1">
      <c r="B33" s="99">
        <v>22</v>
      </c>
      <c r="C33" s="100">
        <v>203</v>
      </c>
      <c r="D33" s="121" t="s">
        <v>296</v>
      </c>
      <c r="E33" s="117">
        <v>3148</v>
      </c>
      <c r="F33" s="105">
        <v>587</v>
      </c>
      <c r="G33" s="105">
        <v>2</v>
      </c>
      <c r="H33" s="105">
        <v>10</v>
      </c>
      <c r="I33" s="105">
        <v>1749</v>
      </c>
      <c r="J33" s="105">
        <v>109</v>
      </c>
      <c r="K33" s="105">
        <v>25</v>
      </c>
      <c r="L33" s="105">
        <v>51</v>
      </c>
      <c r="M33" s="105">
        <v>23</v>
      </c>
      <c r="N33" s="105">
        <v>7</v>
      </c>
      <c r="O33" s="105">
        <v>585</v>
      </c>
      <c r="P33" s="113"/>
    </row>
    <row r="34" spans="2:17" ht="15" hidden="1" customHeight="1">
      <c r="B34" s="99">
        <v>13</v>
      </c>
      <c r="C34" s="100">
        <v>204</v>
      </c>
      <c r="D34" s="121" t="s">
        <v>297</v>
      </c>
      <c r="E34" s="117">
        <v>6847</v>
      </c>
      <c r="F34" s="105">
        <v>895</v>
      </c>
      <c r="G34" s="105">
        <v>33</v>
      </c>
      <c r="H34" s="105">
        <v>13</v>
      </c>
      <c r="I34" s="105">
        <v>4613</v>
      </c>
      <c r="J34" s="105">
        <v>115</v>
      </c>
      <c r="K34" s="105">
        <v>91</v>
      </c>
      <c r="L34" s="105">
        <v>317</v>
      </c>
      <c r="M34" s="105">
        <v>7</v>
      </c>
      <c r="N34" s="105">
        <v>5</v>
      </c>
      <c r="O34" s="105">
        <v>758</v>
      </c>
      <c r="P34" s="113"/>
    </row>
    <row r="35" spans="2:17" ht="15" hidden="1" customHeight="1">
      <c r="B35" s="99">
        <v>96</v>
      </c>
      <c r="C35" s="100">
        <v>205</v>
      </c>
      <c r="D35" s="121" t="s">
        <v>298</v>
      </c>
      <c r="E35" s="117">
        <v>201</v>
      </c>
      <c r="F35" s="105">
        <v>29</v>
      </c>
      <c r="G35" s="105">
        <v>0</v>
      </c>
      <c r="H35" s="105">
        <v>0</v>
      </c>
      <c r="I35" s="105">
        <v>55</v>
      </c>
      <c r="J35" s="105">
        <v>53</v>
      </c>
      <c r="K35" s="105">
        <v>2</v>
      </c>
      <c r="L35" s="105">
        <v>10</v>
      </c>
      <c r="M35" s="105">
        <v>8</v>
      </c>
      <c r="N35" s="105">
        <v>0</v>
      </c>
      <c r="O35" s="105">
        <v>44</v>
      </c>
      <c r="P35" s="113"/>
    </row>
    <row r="36" spans="2:17" ht="15" hidden="1" customHeight="1">
      <c r="B36" s="99">
        <v>14</v>
      </c>
      <c r="C36" s="100">
        <v>206</v>
      </c>
      <c r="D36" s="121" t="s">
        <v>299</v>
      </c>
      <c r="E36" s="117">
        <v>1797</v>
      </c>
      <c r="F36" s="105">
        <v>313</v>
      </c>
      <c r="G36" s="105">
        <v>47</v>
      </c>
      <c r="H36" s="105">
        <v>34</v>
      </c>
      <c r="I36" s="105">
        <v>755</v>
      </c>
      <c r="J36" s="105">
        <v>113</v>
      </c>
      <c r="K36" s="105">
        <v>36</v>
      </c>
      <c r="L36" s="105">
        <v>135</v>
      </c>
      <c r="M36" s="105">
        <v>25</v>
      </c>
      <c r="N36" s="105">
        <v>4</v>
      </c>
      <c r="O36" s="105">
        <v>335</v>
      </c>
      <c r="P36" s="113"/>
    </row>
    <row r="37" spans="2:17" ht="15" hidden="1" customHeight="1">
      <c r="B37" s="99">
        <v>16</v>
      </c>
      <c r="C37" s="100">
        <v>207</v>
      </c>
      <c r="D37" s="121" t="s">
        <v>300</v>
      </c>
      <c r="E37" s="117">
        <v>3546</v>
      </c>
      <c r="F37" s="105">
        <v>474</v>
      </c>
      <c r="G37" s="105">
        <v>0</v>
      </c>
      <c r="H37" s="105">
        <v>2</v>
      </c>
      <c r="I37" s="105">
        <v>2725</v>
      </c>
      <c r="J37" s="105">
        <v>50</v>
      </c>
      <c r="K37" s="105">
        <v>8</v>
      </c>
      <c r="L37" s="105">
        <v>19</v>
      </c>
      <c r="M37" s="105">
        <v>50</v>
      </c>
      <c r="N37" s="105">
        <v>0</v>
      </c>
      <c r="O37" s="105">
        <v>218</v>
      </c>
      <c r="P37" s="113"/>
      <c r="Q37" s="104"/>
    </row>
    <row r="38" spans="2:17" ht="15" hidden="1" customHeight="1">
      <c r="B38" s="99">
        <v>50</v>
      </c>
      <c r="C38" s="100">
        <v>208</v>
      </c>
      <c r="D38" s="121" t="s">
        <v>301</v>
      </c>
      <c r="E38" s="117">
        <v>411</v>
      </c>
      <c r="F38" s="105">
        <v>30</v>
      </c>
      <c r="G38" s="105">
        <v>1</v>
      </c>
      <c r="H38" s="105">
        <v>0</v>
      </c>
      <c r="I38" s="105">
        <v>329</v>
      </c>
      <c r="J38" s="105">
        <v>5</v>
      </c>
      <c r="K38" s="105">
        <v>3</v>
      </c>
      <c r="L38" s="105">
        <v>7</v>
      </c>
      <c r="M38" s="105">
        <v>0</v>
      </c>
      <c r="N38" s="105">
        <v>0</v>
      </c>
      <c r="O38" s="105">
        <v>36</v>
      </c>
      <c r="P38" s="113"/>
      <c r="Q38" s="104"/>
    </row>
    <row r="39" spans="2:17" ht="15" hidden="1" customHeight="1">
      <c r="B39" s="99">
        <v>68</v>
      </c>
      <c r="C39" s="100">
        <v>209</v>
      </c>
      <c r="D39" s="121" t="s">
        <v>302</v>
      </c>
      <c r="E39" s="117">
        <v>355</v>
      </c>
      <c r="F39" s="105">
        <v>63</v>
      </c>
      <c r="G39" s="105">
        <v>0</v>
      </c>
      <c r="H39" s="105">
        <v>2</v>
      </c>
      <c r="I39" s="105">
        <v>126</v>
      </c>
      <c r="J39" s="105">
        <v>92</v>
      </c>
      <c r="K39" s="105">
        <v>2</v>
      </c>
      <c r="L39" s="105">
        <v>12</v>
      </c>
      <c r="M39" s="105">
        <v>0</v>
      </c>
      <c r="N39" s="105">
        <v>0</v>
      </c>
      <c r="O39" s="105">
        <v>58</v>
      </c>
      <c r="P39" s="113"/>
      <c r="Q39" s="104"/>
    </row>
    <row r="40" spans="2:17" ht="15" hidden="1" customHeight="1">
      <c r="B40" s="99">
        <v>23</v>
      </c>
      <c r="C40" s="100">
        <v>210</v>
      </c>
      <c r="D40" s="121" t="s">
        <v>303</v>
      </c>
      <c r="E40" s="117">
        <v>2293</v>
      </c>
      <c r="F40" s="105">
        <v>257</v>
      </c>
      <c r="G40" s="105">
        <v>1</v>
      </c>
      <c r="H40" s="105">
        <v>40</v>
      </c>
      <c r="I40" s="105">
        <v>1390</v>
      </c>
      <c r="J40" s="105">
        <v>225</v>
      </c>
      <c r="K40" s="105">
        <v>7</v>
      </c>
      <c r="L40" s="105">
        <v>31</v>
      </c>
      <c r="M40" s="105">
        <v>78</v>
      </c>
      <c r="N40" s="105">
        <v>1</v>
      </c>
      <c r="O40" s="105">
        <v>263</v>
      </c>
      <c r="P40" s="113"/>
      <c r="Q40" s="104"/>
    </row>
    <row r="41" spans="2:17" ht="15" hidden="1" customHeight="1">
      <c r="B41" s="99">
        <v>51</v>
      </c>
      <c r="C41" s="100">
        <v>211</v>
      </c>
      <c r="D41" s="121" t="s">
        <v>304</v>
      </c>
      <c r="E41" s="117">
        <v>199</v>
      </c>
      <c r="F41" s="105">
        <v>24</v>
      </c>
      <c r="G41" s="105">
        <v>0</v>
      </c>
      <c r="H41" s="105">
        <v>1</v>
      </c>
      <c r="I41" s="105">
        <v>45</v>
      </c>
      <c r="J41" s="105">
        <v>7</v>
      </c>
      <c r="K41" s="105">
        <v>0</v>
      </c>
      <c r="L41" s="105">
        <v>3</v>
      </c>
      <c r="M41" s="105">
        <v>9</v>
      </c>
      <c r="N41" s="105">
        <v>0</v>
      </c>
      <c r="O41" s="105">
        <v>110</v>
      </c>
      <c r="P41" s="113"/>
      <c r="Q41" s="104"/>
    </row>
    <row r="42" spans="2:17" ht="15" hidden="1" customHeight="1">
      <c r="B42" s="99">
        <v>52</v>
      </c>
      <c r="C42" s="100">
        <v>212</v>
      </c>
      <c r="D42" s="121" t="s">
        <v>305</v>
      </c>
      <c r="E42" s="117">
        <v>326</v>
      </c>
      <c r="F42" s="105">
        <v>27</v>
      </c>
      <c r="G42" s="105">
        <v>0</v>
      </c>
      <c r="H42" s="105">
        <v>0</v>
      </c>
      <c r="I42" s="105">
        <v>199</v>
      </c>
      <c r="J42" s="105">
        <v>26</v>
      </c>
      <c r="K42" s="105">
        <v>0</v>
      </c>
      <c r="L42" s="105">
        <v>4</v>
      </c>
      <c r="M42" s="105">
        <v>0</v>
      </c>
      <c r="N42" s="105">
        <v>0</v>
      </c>
      <c r="O42" s="105">
        <v>70</v>
      </c>
      <c r="P42" s="113"/>
      <c r="Q42" s="104"/>
    </row>
    <row r="43" spans="2:17" ht="15" hidden="1" customHeight="1">
      <c r="B43" s="99">
        <v>28</v>
      </c>
      <c r="C43" s="100">
        <v>213</v>
      </c>
      <c r="D43" s="121" t="s">
        <v>306</v>
      </c>
      <c r="E43" s="117">
        <v>525</v>
      </c>
      <c r="F43" s="105">
        <v>47</v>
      </c>
      <c r="G43" s="105">
        <v>0</v>
      </c>
      <c r="H43" s="105">
        <v>1</v>
      </c>
      <c r="I43" s="105">
        <v>352</v>
      </c>
      <c r="J43" s="105">
        <v>33</v>
      </c>
      <c r="K43" s="105">
        <v>3</v>
      </c>
      <c r="L43" s="105">
        <v>14</v>
      </c>
      <c r="M43" s="105">
        <v>0</v>
      </c>
      <c r="N43" s="105">
        <v>0</v>
      </c>
      <c r="O43" s="105">
        <v>75</v>
      </c>
      <c r="P43" s="113"/>
      <c r="Q43" s="104"/>
    </row>
    <row r="44" spans="2:17" ht="15" hidden="1" customHeight="1">
      <c r="B44" s="99">
        <v>17</v>
      </c>
      <c r="C44" s="100">
        <v>214</v>
      </c>
      <c r="D44" s="121" t="s">
        <v>307</v>
      </c>
      <c r="E44" s="117">
        <v>3442</v>
      </c>
      <c r="F44" s="105">
        <v>333</v>
      </c>
      <c r="G44" s="105">
        <v>5</v>
      </c>
      <c r="H44" s="105">
        <v>7</v>
      </c>
      <c r="I44" s="105">
        <v>2575</v>
      </c>
      <c r="J44" s="105">
        <v>41</v>
      </c>
      <c r="K44" s="105">
        <v>28</v>
      </c>
      <c r="L44" s="105">
        <v>74</v>
      </c>
      <c r="M44" s="105">
        <v>13</v>
      </c>
      <c r="N44" s="105">
        <v>3</v>
      </c>
      <c r="O44" s="105">
        <v>363</v>
      </c>
      <c r="P44" s="113"/>
      <c r="Q44" s="104"/>
    </row>
    <row r="45" spans="2:17" ht="15" hidden="1" customHeight="1">
      <c r="B45" s="99">
        <v>29</v>
      </c>
      <c r="C45" s="100">
        <v>215</v>
      </c>
      <c r="D45" s="121" t="s">
        <v>308</v>
      </c>
      <c r="E45" s="117">
        <v>641</v>
      </c>
      <c r="F45" s="105">
        <v>62</v>
      </c>
      <c r="G45" s="105">
        <v>0</v>
      </c>
      <c r="H45" s="105">
        <v>1</v>
      </c>
      <c r="I45" s="105">
        <v>416</v>
      </c>
      <c r="J45" s="105">
        <v>22</v>
      </c>
      <c r="K45" s="105">
        <v>1</v>
      </c>
      <c r="L45" s="105">
        <v>17</v>
      </c>
      <c r="M45" s="105">
        <v>10</v>
      </c>
      <c r="N45" s="105">
        <v>0</v>
      </c>
      <c r="O45" s="105">
        <v>112</v>
      </c>
      <c r="P45" s="113"/>
      <c r="Q45" s="104"/>
    </row>
    <row r="46" spans="2:17" ht="15" hidden="1" customHeight="1">
      <c r="B46" s="99">
        <v>24</v>
      </c>
      <c r="C46" s="100">
        <v>216</v>
      </c>
      <c r="D46" s="121" t="s">
        <v>309</v>
      </c>
      <c r="E46" s="117">
        <v>1239</v>
      </c>
      <c r="F46" s="105">
        <v>82</v>
      </c>
      <c r="G46" s="105">
        <v>0</v>
      </c>
      <c r="H46" s="105">
        <v>4</v>
      </c>
      <c r="I46" s="105">
        <v>944</v>
      </c>
      <c r="J46" s="105">
        <v>29</v>
      </c>
      <c r="K46" s="105">
        <v>3</v>
      </c>
      <c r="L46" s="105">
        <v>9</v>
      </c>
      <c r="M46" s="105">
        <v>24</v>
      </c>
      <c r="N46" s="105">
        <v>1</v>
      </c>
      <c r="O46" s="105">
        <v>143</v>
      </c>
      <c r="P46" s="113"/>
      <c r="Q46" s="104"/>
    </row>
    <row r="47" spans="2:17" ht="15" hidden="1" customHeight="1">
      <c r="B47" s="99">
        <v>18</v>
      </c>
      <c r="C47" s="100">
        <v>217</v>
      </c>
      <c r="D47" s="121" t="s">
        <v>310</v>
      </c>
      <c r="E47" s="117">
        <v>1654</v>
      </c>
      <c r="F47" s="105">
        <v>95</v>
      </c>
      <c r="G47" s="105">
        <v>6</v>
      </c>
      <c r="H47" s="105">
        <v>3</v>
      </c>
      <c r="I47" s="105">
        <v>1266</v>
      </c>
      <c r="J47" s="105">
        <v>30</v>
      </c>
      <c r="K47" s="105">
        <v>13</v>
      </c>
      <c r="L47" s="105">
        <v>32</v>
      </c>
      <c r="M47" s="105">
        <v>20</v>
      </c>
      <c r="N47" s="105">
        <v>0</v>
      </c>
      <c r="O47" s="105">
        <v>189</v>
      </c>
      <c r="P47" s="113"/>
      <c r="Q47" s="104"/>
    </row>
    <row r="48" spans="2:17" ht="15" hidden="1" customHeight="1">
      <c r="B48" s="99">
        <v>30</v>
      </c>
      <c r="C48" s="100">
        <v>218</v>
      </c>
      <c r="D48" s="121" t="s">
        <v>311</v>
      </c>
      <c r="E48" s="117">
        <v>596</v>
      </c>
      <c r="F48" s="105">
        <v>67</v>
      </c>
      <c r="G48" s="105">
        <v>0</v>
      </c>
      <c r="H48" s="105">
        <v>0</v>
      </c>
      <c r="I48" s="105">
        <v>205</v>
      </c>
      <c r="J48" s="105">
        <v>17</v>
      </c>
      <c r="K48" s="105">
        <v>3</v>
      </c>
      <c r="L48" s="105">
        <v>8</v>
      </c>
      <c r="M48" s="105">
        <v>53</v>
      </c>
      <c r="N48" s="105">
        <v>0</v>
      </c>
      <c r="O48" s="105">
        <v>243</v>
      </c>
      <c r="P48" s="113"/>
      <c r="Q48" s="104"/>
    </row>
    <row r="49" spans="2:17" ht="15" hidden="1" customHeight="1">
      <c r="B49" s="99">
        <v>19</v>
      </c>
      <c r="C49" s="100">
        <v>219</v>
      </c>
      <c r="D49" s="121" t="s">
        <v>312</v>
      </c>
      <c r="E49" s="117">
        <v>1031</v>
      </c>
      <c r="F49" s="105">
        <v>97</v>
      </c>
      <c r="G49" s="105">
        <v>5</v>
      </c>
      <c r="H49" s="105">
        <v>3</v>
      </c>
      <c r="I49" s="105">
        <v>689</v>
      </c>
      <c r="J49" s="105">
        <v>17</v>
      </c>
      <c r="K49" s="105">
        <v>12</v>
      </c>
      <c r="L49" s="105">
        <v>37</v>
      </c>
      <c r="M49" s="105">
        <v>1</v>
      </c>
      <c r="N49" s="105">
        <v>1</v>
      </c>
      <c r="O49" s="105">
        <v>169</v>
      </c>
      <c r="P49" s="113"/>
      <c r="Q49" s="104"/>
    </row>
    <row r="50" spans="2:17" ht="15" hidden="1" customHeight="1">
      <c r="B50" s="99">
        <v>31</v>
      </c>
      <c r="C50" s="100">
        <v>220</v>
      </c>
      <c r="D50" s="121" t="s">
        <v>313</v>
      </c>
      <c r="E50" s="117">
        <v>870</v>
      </c>
      <c r="F50" s="105">
        <v>374</v>
      </c>
      <c r="G50" s="105">
        <v>1</v>
      </c>
      <c r="H50" s="105">
        <v>0</v>
      </c>
      <c r="I50" s="105">
        <v>102</v>
      </c>
      <c r="J50" s="105">
        <v>55</v>
      </c>
      <c r="K50" s="105">
        <v>0</v>
      </c>
      <c r="L50" s="105">
        <v>5</v>
      </c>
      <c r="M50" s="105">
        <v>57</v>
      </c>
      <c r="N50" s="105">
        <v>0</v>
      </c>
      <c r="O50" s="105">
        <v>276</v>
      </c>
      <c r="P50" s="113"/>
      <c r="Q50" s="104"/>
    </row>
    <row r="51" spans="2:17" ht="15" hidden="1" customHeight="1">
      <c r="B51" s="99">
        <v>88</v>
      </c>
      <c r="C51" s="100">
        <v>221</v>
      </c>
      <c r="D51" s="121" t="s">
        <v>314</v>
      </c>
      <c r="E51" s="117">
        <v>510</v>
      </c>
      <c r="F51" s="105">
        <v>67</v>
      </c>
      <c r="G51" s="105">
        <v>3</v>
      </c>
      <c r="H51" s="105">
        <v>0</v>
      </c>
      <c r="I51" s="105">
        <v>140</v>
      </c>
      <c r="J51" s="105">
        <v>53</v>
      </c>
      <c r="K51" s="105">
        <v>3</v>
      </c>
      <c r="L51" s="105">
        <v>4</v>
      </c>
      <c r="M51" s="105">
        <v>12</v>
      </c>
      <c r="N51" s="105">
        <v>0</v>
      </c>
      <c r="O51" s="105">
        <v>228</v>
      </c>
      <c r="P51" s="113"/>
      <c r="Q51" s="104"/>
    </row>
    <row r="52" spans="2:17" ht="15" hidden="1" customHeight="1">
      <c r="B52" s="99">
        <v>20</v>
      </c>
      <c r="C52" s="100">
        <v>301</v>
      </c>
      <c r="D52" s="121" t="s">
        <v>260</v>
      </c>
      <c r="E52" s="117">
        <v>107</v>
      </c>
      <c r="F52" s="105">
        <v>3</v>
      </c>
      <c r="G52" s="105">
        <v>1</v>
      </c>
      <c r="H52" s="105">
        <v>0</v>
      </c>
      <c r="I52" s="105">
        <v>79</v>
      </c>
      <c r="J52" s="105">
        <v>4</v>
      </c>
      <c r="K52" s="105">
        <v>2</v>
      </c>
      <c r="L52" s="105">
        <v>8</v>
      </c>
      <c r="M52" s="105">
        <v>0</v>
      </c>
      <c r="N52" s="105">
        <v>0</v>
      </c>
      <c r="O52" s="105">
        <v>10</v>
      </c>
      <c r="P52" s="113"/>
      <c r="Q52" s="104"/>
    </row>
    <row r="53" spans="2:17" ht="15" hidden="1" customHeight="1">
      <c r="B53" s="99">
        <v>32</v>
      </c>
      <c r="C53" s="402">
        <v>321</v>
      </c>
      <c r="D53" s="404" t="s">
        <v>317</v>
      </c>
      <c r="E53" s="117">
        <v>102</v>
      </c>
      <c r="F53" s="105">
        <v>6</v>
      </c>
      <c r="G53" s="105">
        <v>0</v>
      </c>
      <c r="H53" s="105">
        <v>0</v>
      </c>
      <c r="I53" s="105">
        <v>7</v>
      </c>
      <c r="J53" s="105">
        <v>2</v>
      </c>
      <c r="K53" s="105">
        <v>0</v>
      </c>
      <c r="L53" s="105">
        <v>3</v>
      </c>
      <c r="M53" s="105">
        <v>0</v>
      </c>
      <c r="N53" s="105">
        <v>0</v>
      </c>
      <c r="O53" s="105">
        <v>84</v>
      </c>
      <c r="P53" s="113"/>
      <c r="Q53" s="104"/>
    </row>
    <row r="54" spans="2:17" ht="15" hidden="1" customHeight="1">
      <c r="B54" s="99">
        <v>33</v>
      </c>
      <c r="C54" s="402">
        <v>341</v>
      </c>
      <c r="D54" s="404" t="s">
        <v>318</v>
      </c>
      <c r="E54" s="117">
        <v>203</v>
      </c>
      <c r="F54" s="105">
        <v>41</v>
      </c>
      <c r="G54" s="105">
        <v>0</v>
      </c>
      <c r="H54" s="105">
        <v>2</v>
      </c>
      <c r="I54" s="105">
        <v>65</v>
      </c>
      <c r="J54" s="105">
        <v>4</v>
      </c>
      <c r="K54" s="105">
        <v>0</v>
      </c>
      <c r="L54" s="105">
        <v>8</v>
      </c>
      <c r="M54" s="105">
        <v>1</v>
      </c>
      <c r="N54" s="105">
        <v>2</v>
      </c>
      <c r="O54" s="105">
        <v>80</v>
      </c>
      <c r="P54" s="113"/>
      <c r="Q54" s="104"/>
    </row>
    <row r="55" spans="2:17" ht="15" hidden="1" customHeight="1">
      <c r="B55" s="99">
        <v>34</v>
      </c>
      <c r="C55" s="402">
        <v>342</v>
      </c>
      <c r="D55" s="404" t="s">
        <v>319</v>
      </c>
      <c r="E55" s="117">
        <v>55</v>
      </c>
      <c r="F55" s="105">
        <v>5</v>
      </c>
      <c r="G55" s="105">
        <v>0</v>
      </c>
      <c r="H55" s="105">
        <v>0</v>
      </c>
      <c r="I55" s="105">
        <v>19</v>
      </c>
      <c r="J55" s="105">
        <v>3</v>
      </c>
      <c r="K55" s="105">
        <v>1</v>
      </c>
      <c r="L55" s="105">
        <v>1</v>
      </c>
      <c r="M55" s="105">
        <v>0</v>
      </c>
      <c r="N55" s="105">
        <v>0</v>
      </c>
      <c r="O55" s="105">
        <v>26</v>
      </c>
      <c r="P55" s="113"/>
      <c r="Q55" s="104"/>
    </row>
    <row r="56" spans="2:17" ht="15" hidden="1" customHeight="1">
      <c r="B56" s="99">
        <v>35</v>
      </c>
      <c r="C56" s="402">
        <v>343</v>
      </c>
      <c r="D56" s="404" t="s">
        <v>320</v>
      </c>
      <c r="E56" s="117">
        <v>52</v>
      </c>
      <c r="F56" s="105">
        <v>9</v>
      </c>
      <c r="G56" s="105">
        <v>0</v>
      </c>
      <c r="H56" s="105">
        <v>0</v>
      </c>
      <c r="I56" s="105">
        <v>6</v>
      </c>
      <c r="J56" s="105">
        <v>3</v>
      </c>
      <c r="K56" s="105">
        <v>0</v>
      </c>
      <c r="L56" s="105">
        <v>1</v>
      </c>
      <c r="M56" s="105">
        <v>0</v>
      </c>
      <c r="N56" s="105">
        <v>0</v>
      </c>
      <c r="O56" s="105">
        <v>33</v>
      </c>
      <c r="P56" s="113"/>
      <c r="Q56" s="104"/>
    </row>
    <row r="57" spans="2:17" ht="15" hidden="1" customHeight="1">
      <c r="B57" s="99">
        <v>36</v>
      </c>
      <c r="C57" s="402">
        <v>361</v>
      </c>
      <c r="D57" s="404" t="s">
        <v>321</v>
      </c>
      <c r="E57" s="117">
        <v>59</v>
      </c>
      <c r="F57" s="105">
        <v>20</v>
      </c>
      <c r="G57" s="105">
        <v>0</v>
      </c>
      <c r="H57" s="105">
        <v>0</v>
      </c>
      <c r="I57" s="105">
        <v>10</v>
      </c>
      <c r="J57" s="105">
        <v>7</v>
      </c>
      <c r="K57" s="105">
        <v>0</v>
      </c>
      <c r="L57" s="105">
        <v>2</v>
      </c>
      <c r="M57" s="105">
        <v>0</v>
      </c>
      <c r="N57" s="105">
        <v>0</v>
      </c>
      <c r="O57" s="105">
        <v>20</v>
      </c>
      <c r="P57" s="113"/>
      <c r="Q57" s="104"/>
    </row>
    <row r="58" spans="2:17" ht="15" hidden="1" customHeight="1">
      <c r="B58" s="99">
        <v>37</v>
      </c>
      <c r="C58" s="402">
        <v>362</v>
      </c>
      <c r="D58" s="404" t="s">
        <v>322</v>
      </c>
      <c r="E58" s="117">
        <v>31</v>
      </c>
      <c r="F58" s="105">
        <v>23</v>
      </c>
      <c r="G58" s="105">
        <v>0</v>
      </c>
      <c r="H58" s="105">
        <v>0</v>
      </c>
      <c r="I58" s="105">
        <v>1</v>
      </c>
      <c r="J58" s="105">
        <v>4</v>
      </c>
      <c r="K58" s="105">
        <v>0</v>
      </c>
      <c r="L58" s="105">
        <v>1</v>
      </c>
      <c r="M58" s="105">
        <v>0</v>
      </c>
      <c r="N58" s="105">
        <v>0</v>
      </c>
      <c r="O58" s="105">
        <v>2</v>
      </c>
      <c r="P58" s="113"/>
      <c r="Q58" s="104"/>
    </row>
    <row r="59" spans="2:17" ht="15" hidden="1" customHeight="1">
      <c r="B59" s="99">
        <v>38</v>
      </c>
      <c r="C59" s="402">
        <v>363</v>
      </c>
      <c r="D59" s="404" t="s">
        <v>323</v>
      </c>
      <c r="E59" s="117">
        <v>19</v>
      </c>
      <c r="F59" s="105">
        <v>1</v>
      </c>
      <c r="G59" s="105">
        <v>0</v>
      </c>
      <c r="H59" s="105">
        <v>0</v>
      </c>
      <c r="I59" s="105">
        <v>5</v>
      </c>
      <c r="J59" s="105">
        <v>10</v>
      </c>
      <c r="K59" s="105">
        <v>0</v>
      </c>
      <c r="L59" s="105">
        <v>0</v>
      </c>
      <c r="M59" s="105">
        <v>1</v>
      </c>
      <c r="N59" s="105">
        <v>0</v>
      </c>
      <c r="O59" s="105">
        <v>2</v>
      </c>
      <c r="P59" s="113"/>
      <c r="Q59" s="104"/>
    </row>
    <row r="60" spans="2:17" ht="15" hidden="1" customHeight="1">
      <c r="B60" s="99">
        <v>39</v>
      </c>
      <c r="C60" s="402">
        <v>364</v>
      </c>
      <c r="D60" s="404" t="s">
        <v>324</v>
      </c>
      <c r="E60" s="117">
        <v>20</v>
      </c>
      <c r="F60" s="105">
        <v>2</v>
      </c>
      <c r="G60" s="105">
        <v>0</v>
      </c>
      <c r="H60" s="105">
        <v>0</v>
      </c>
      <c r="I60" s="105">
        <v>9</v>
      </c>
      <c r="J60" s="105">
        <v>4</v>
      </c>
      <c r="K60" s="105">
        <v>0</v>
      </c>
      <c r="L60" s="105">
        <v>1</v>
      </c>
      <c r="M60" s="105">
        <v>0</v>
      </c>
      <c r="N60" s="105">
        <v>0</v>
      </c>
      <c r="O60" s="105">
        <v>4</v>
      </c>
      <c r="P60" s="113"/>
      <c r="Q60" s="104"/>
    </row>
    <row r="61" spans="2:17" ht="15" hidden="1" customHeight="1">
      <c r="B61" s="99">
        <v>25</v>
      </c>
      <c r="C61" s="101">
        <v>381</v>
      </c>
      <c r="D61" s="122" t="s">
        <v>325</v>
      </c>
      <c r="E61" s="123">
        <v>207</v>
      </c>
      <c r="F61" s="106">
        <v>26</v>
      </c>
      <c r="G61" s="106">
        <v>0</v>
      </c>
      <c r="H61" s="106">
        <v>0</v>
      </c>
      <c r="I61" s="106">
        <v>76</v>
      </c>
      <c r="J61" s="106">
        <v>57</v>
      </c>
      <c r="K61" s="106">
        <v>0</v>
      </c>
      <c r="L61" s="106">
        <v>0</v>
      </c>
      <c r="M61" s="106">
        <v>3</v>
      </c>
      <c r="N61" s="106">
        <v>1</v>
      </c>
      <c r="O61" s="106">
        <v>44</v>
      </c>
      <c r="P61" s="113"/>
      <c r="Q61" s="104"/>
    </row>
    <row r="62" spans="2:17" ht="15" hidden="1" customHeight="1">
      <c r="B62" s="99">
        <v>26</v>
      </c>
      <c r="C62" s="100">
        <v>382</v>
      </c>
      <c r="D62" s="121" t="s">
        <v>326</v>
      </c>
      <c r="E62" s="117">
        <v>312</v>
      </c>
      <c r="F62" s="105">
        <v>32</v>
      </c>
      <c r="G62" s="105">
        <v>0</v>
      </c>
      <c r="H62" s="105">
        <v>2</v>
      </c>
      <c r="I62" s="105">
        <v>154</v>
      </c>
      <c r="J62" s="105">
        <v>58</v>
      </c>
      <c r="K62" s="105">
        <v>2</v>
      </c>
      <c r="L62" s="105">
        <v>8</v>
      </c>
      <c r="M62" s="105">
        <v>8</v>
      </c>
      <c r="N62" s="105">
        <v>0</v>
      </c>
      <c r="O62" s="105">
        <v>48</v>
      </c>
      <c r="P62" s="113"/>
      <c r="Q62" s="104"/>
    </row>
    <row r="63" spans="2:17" ht="15" hidden="1" customHeight="1">
      <c r="B63" s="99">
        <v>42</v>
      </c>
      <c r="C63" s="402">
        <v>421</v>
      </c>
      <c r="D63" s="404" t="s">
        <v>327</v>
      </c>
      <c r="E63" s="117">
        <v>42</v>
      </c>
      <c r="F63" s="105">
        <v>4</v>
      </c>
      <c r="G63" s="105">
        <v>0</v>
      </c>
      <c r="H63" s="105">
        <v>0</v>
      </c>
      <c r="I63" s="105">
        <v>19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16</v>
      </c>
      <c r="P63" s="113"/>
      <c r="Q63" s="104"/>
    </row>
    <row r="64" spans="2:17" ht="15" hidden="1" customHeight="1">
      <c r="B64" s="99">
        <v>43</v>
      </c>
      <c r="C64" s="402">
        <v>422</v>
      </c>
      <c r="D64" s="404" t="s">
        <v>328</v>
      </c>
      <c r="E64" s="117">
        <v>90</v>
      </c>
      <c r="F64" s="105">
        <v>32</v>
      </c>
      <c r="G64" s="105">
        <v>0</v>
      </c>
      <c r="H64" s="105">
        <v>0</v>
      </c>
      <c r="I64" s="105">
        <v>27</v>
      </c>
      <c r="J64" s="105">
        <v>5</v>
      </c>
      <c r="K64" s="105">
        <v>0</v>
      </c>
      <c r="L64" s="105">
        <v>1</v>
      </c>
      <c r="M64" s="105">
        <v>0</v>
      </c>
      <c r="N64" s="105">
        <v>0</v>
      </c>
      <c r="O64" s="105">
        <v>25</v>
      </c>
      <c r="P64" s="113"/>
      <c r="Q64" s="104"/>
    </row>
    <row r="65" spans="2:17" ht="15" hidden="1" customHeight="1">
      <c r="B65" s="99">
        <v>44</v>
      </c>
      <c r="C65" s="402">
        <v>441</v>
      </c>
      <c r="D65" s="404" t="s">
        <v>329</v>
      </c>
      <c r="E65" s="117">
        <v>23</v>
      </c>
      <c r="F65" s="105">
        <v>11</v>
      </c>
      <c r="G65" s="105">
        <v>0</v>
      </c>
      <c r="H65" s="105">
        <v>0</v>
      </c>
      <c r="I65" s="105">
        <v>2</v>
      </c>
      <c r="J65" s="105">
        <v>3</v>
      </c>
      <c r="K65" s="105">
        <v>0</v>
      </c>
      <c r="L65" s="105">
        <v>3</v>
      </c>
      <c r="M65" s="105">
        <v>0</v>
      </c>
      <c r="N65" s="105">
        <v>0</v>
      </c>
      <c r="O65" s="105">
        <v>4</v>
      </c>
      <c r="P65" s="113"/>
      <c r="Q65" s="104"/>
    </row>
    <row r="66" spans="2:17" ht="15" hidden="1" customHeight="1">
      <c r="B66" s="99">
        <v>45</v>
      </c>
      <c r="C66" s="100">
        <v>442</v>
      </c>
      <c r="D66" s="121" t="s">
        <v>330</v>
      </c>
      <c r="E66" s="117">
        <v>41</v>
      </c>
      <c r="F66" s="105">
        <v>18</v>
      </c>
      <c r="G66" s="105">
        <v>0</v>
      </c>
      <c r="H66" s="105">
        <v>0</v>
      </c>
      <c r="I66" s="105">
        <v>12</v>
      </c>
      <c r="J66" s="105">
        <v>1</v>
      </c>
      <c r="K66" s="105">
        <v>0</v>
      </c>
      <c r="L66" s="105">
        <v>2</v>
      </c>
      <c r="M66" s="105">
        <v>3</v>
      </c>
      <c r="N66" s="105">
        <v>0</v>
      </c>
      <c r="O66" s="105">
        <v>5</v>
      </c>
      <c r="P66" s="113"/>
      <c r="Q66" s="104"/>
    </row>
    <row r="67" spans="2:17" ht="15" hidden="1" customHeight="1">
      <c r="B67" s="99">
        <v>46</v>
      </c>
      <c r="C67" s="100">
        <v>443</v>
      </c>
      <c r="D67" s="121" t="s">
        <v>331</v>
      </c>
      <c r="E67" s="117">
        <v>355</v>
      </c>
      <c r="F67" s="105">
        <v>243</v>
      </c>
      <c r="G67" s="105">
        <v>0</v>
      </c>
      <c r="H67" s="105">
        <v>0</v>
      </c>
      <c r="I67" s="105">
        <v>48</v>
      </c>
      <c r="J67" s="105">
        <v>3</v>
      </c>
      <c r="K67" s="105">
        <v>0</v>
      </c>
      <c r="L67" s="105">
        <v>1</v>
      </c>
      <c r="M67" s="105">
        <v>15</v>
      </c>
      <c r="N67" s="105">
        <v>0</v>
      </c>
      <c r="O67" s="105">
        <v>45</v>
      </c>
      <c r="P67" s="113"/>
      <c r="Q67" s="104"/>
    </row>
    <row r="68" spans="2:17" ht="15" hidden="1" customHeight="1">
      <c r="B68" s="99">
        <v>47</v>
      </c>
      <c r="C68" s="402">
        <v>444</v>
      </c>
      <c r="D68" s="404" t="s">
        <v>332</v>
      </c>
      <c r="E68" s="117">
        <v>155</v>
      </c>
      <c r="F68" s="105">
        <v>75</v>
      </c>
      <c r="G68" s="105">
        <v>0</v>
      </c>
      <c r="H68" s="105">
        <v>0</v>
      </c>
      <c r="I68" s="105">
        <v>54</v>
      </c>
      <c r="J68" s="105">
        <v>3</v>
      </c>
      <c r="K68" s="105">
        <v>1</v>
      </c>
      <c r="L68" s="105">
        <v>5</v>
      </c>
      <c r="M68" s="105">
        <v>4</v>
      </c>
      <c r="N68" s="105">
        <v>0</v>
      </c>
      <c r="O68" s="105">
        <v>13</v>
      </c>
      <c r="P68" s="113"/>
      <c r="Q68" s="104"/>
    </row>
    <row r="69" spans="2:17" ht="15" hidden="1" customHeight="1">
      <c r="B69" s="99">
        <v>48</v>
      </c>
      <c r="C69" s="402">
        <v>445</v>
      </c>
      <c r="D69" s="404" t="s">
        <v>333</v>
      </c>
      <c r="E69" s="117">
        <v>10</v>
      </c>
      <c r="F69" s="105">
        <v>0</v>
      </c>
      <c r="G69" s="105">
        <v>0</v>
      </c>
      <c r="H69" s="105">
        <v>0</v>
      </c>
      <c r="I69" s="105">
        <v>2</v>
      </c>
      <c r="J69" s="105">
        <v>1</v>
      </c>
      <c r="K69" s="105">
        <v>0</v>
      </c>
      <c r="L69" s="105">
        <v>1</v>
      </c>
      <c r="M69" s="105">
        <v>0</v>
      </c>
      <c r="N69" s="105">
        <v>0</v>
      </c>
      <c r="O69" s="105">
        <v>6</v>
      </c>
      <c r="P69" s="113"/>
      <c r="Q69" s="104"/>
    </row>
    <row r="70" spans="2:17" ht="15" hidden="1" customHeight="1">
      <c r="B70" s="99">
        <v>53</v>
      </c>
      <c r="C70" s="402">
        <v>461</v>
      </c>
      <c r="D70" s="404" t="s">
        <v>334</v>
      </c>
      <c r="E70" s="117">
        <v>63</v>
      </c>
      <c r="F70" s="105">
        <v>11</v>
      </c>
      <c r="G70" s="105">
        <v>0</v>
      </c>
      <c r="H70" s="105">
        <v>0</v>
      </c>
      <c r="I70" s="105">
        <v>19</v>
      </c>
      <c r="J70" s="105">
        <v>3</v>
      </c>
      <c r="K70" s="105">
        <v>0</v>
      </c>
      <c r="L70" s="105">
        <v>4</v>
      </c>
      <c r="M70" s="105">
        <v>0</v>
      </c>
      <c r="N70" s="105">
        <v>0</v>
      </c>
      <c r="O70" s="105">
        <v>26</v>
      </c>
      <c r="P70" s="113"/>
      <c r="Q70" s="104"/>
    </row>
    <row r="71" spans="2:17" ht="15" hidden="1" customHeight="1">
      <c r="B71" s="99">
        <v>54</v>
      </c>
      <c r="C71" s="402">
        <v>462</v>
      </c>
      <c r="D71" s="404" t="s">
        <v>335</v>
      </c>
      <c r="E71" s="117">
        <v>58</v>
      </c>
      <c r="F71" s="105">
        <v>4</v>
      </c>
      <c r="G71" s="105">
        <v>0</v>
      </c>
      <c r="H71" s="105">
        <v>0</v>
      </c>
      <c r="I71" s="105">
        <v>27</v>
      </c>
      <c r="J71" s="105">
        <v>2</v>
      </c>
      <c r="K71" s="105">
        <v>2</v>
      </c>
      <c r="L71" s="105">
        <v>2</v>
      </c>
      <c r="M71" s="105">
        <v>0</v>
      </c>
      <c r="N71" s="105">
        <v>0</v>
      </c>
      <c r="O71" s="105">
        <v>21</v>
      </c>
      <c r="P71" s="113"/>
      <c r="Q71" s="104"/>
    </row>
    <row r="72" spans="2:17" ht="15" hidden="1" customHeight="1">
      <c r="B72" s="99">
        <v>55</v>
      </c>
      <c r="C72" s="402">
        <v>463</v>
      </c>
      <c r="D72" s="404" t="s">
        <v>336</v>
      </c>
      <c r="E72" s="117">
        <v>100</v>
      </c>
      <c r="F72" s="105">
        <v>17</v>
      </c>
      <c r="G72" s="105">
        <v>0</v>
      </c>
      <c r="H72" s="105">
        <v>0</v>
      </c>
      <c r="I72" s="105">
        <v>79</v>
      </c>
      <c r="J72" s="105">
        <v>1</v>
      </c>
      <c r="K72" s="105">
        <v>0</v>
      </c>
      <c r="L72" s="105">
        <v>2</v>
      </c>
      <c r="M72" s="105">
        <v>0</v>
      </c>
      <c r="N72" s="105">
        <v>0</v>
      </c>
      <c r="O72" s="105">
        <v>1</v>
      </c>
      <c r="P72" s="113"/>
      <c r="Q72" s="104"/>
    </row>
    <row r="73" spans="2:17" ht="15" hidden="1" customHeight="1">
      <c r="B73" s="99">
        <v>56</v>
      </c>
      <c r="C73" s="100">
        <v>464</v>
      </c>
      <c r="D73" s="121" t="s">
        <v>337</v>
      </c>
      <c r="E73" s="117">
        <v>205</v>
      </c>
      <c r="F73" s="105">
        <v>20</v>
      </c>
      <c r="G73" s="105">
        <v>0</v>
      </c>
      <c r="H73" s="105">
        <v>0</v>
      </c>
      <c r="I73" s="105">
        <v>111</v>
      </c>
      <c r="J73" s="105">
        <v>6</v>
      </c>
      <c r="K73" s="105">
        <v>2</v>
      </c>
      <c r="L73" s="105">
        <v>1</v>
      </c>
      <c r="M73" s="105">
        <v>16</v>
      </c>
      <c r="N73" s="105">
        <v>0</v>
      </c>
      <c r="O73" s="105">
        <v>49</v>
      </c>
      <c r="P73" s="113"/>
      <c r="Q73" s="104"/>
    </row>
    <row r="74" spans="2:17" ht="15" hidden="1" customHeight="1">
      <c r="B74" s="99">
        <v>57</v>
      </c>
      <c r="C74" s="100">
        <v>481</v>
      </c>
      <c r="D74" s="121" t="s">
        <v>338</v>
      </c>
      <c r="E74" s="117">
        <v>128</v>
      </c>
      <c r="F74" s="105">
        <v>10</v>
      </c>
      <c r="G74" s="105">
        <v>0</v>
      </c>
      <c r="H74" s="105">
        <v>1</v>
      </c>
      <c r="I74" s="105">
        <v>47</v>
      </c>
      <c r="J74" s="105">
        <v>30</v>
      </c>
      <c r="K74" s="105">
        <v>0</v>
      </c>
      <c r="L74" s="105">
        <v>2</v>
      </c>
      <c r="M74" s="105">
        <v>6</v>
      </c>
      <c r="N74" s="105">
        <v>0</v>
      </c>
      <c r="O74" s="105">
        <v>32</v>
      </c>
      <c r="P74" s="113"/>
      <c r="Q74" s="104"/>
    </row>
    <row r="75" spans="2:17" ht="15" hidden="1" customHeight="1">
      <c r="B75" s="99">
        <v>58</v>
      </c>
      <c r="C75" s="402">
        <v>501</v>
      </c>
      <c r="D75" s="404" t="s">
        <v>339</v>
      </c>
      <c r="E75" s="117">
        <v>53</v>
      </c>
      <c r="F75" s="105">
        <v>17</v>
      </c>
      <c r="G75" s="105">
        <v>0</v>
      </c>
      <c r="H75" s="105">
        <v>0</v>
      </c>
      <c r="I75" s="105">
        <v>10</v>
      </c>
      <c r="J75" s="105">
        <v>2</v>
      </c>
      <c r="K75" s="105">
        <v>0</v>
      </c>
      <c r="L75" s="105">
        <v>0</v>
      </c>
      <c r="M75" s="105">
        <v>0</v>
      </c>
      <c r="N75" s="105">
        <v>0</v>
      </c>
      <c r="O75" s="105">
        <v>24</v>
      </c>
      <c r="P75" s="113"/>
      <c r="Q75" s="104"/>
    </row>
    <row r="76" spans="2:17" ht="15" hidden="1" customHeight="1">
      <c r="B76" s="99">
        <v>59</v>
      </c>
      <c r="C76" s="402">
        <v>502</v>
      </c>
      <c r="D76" s="404" t="s">
        <v>340</v>
      </c>
      <c r="E76" s="117">
        <v>15</v>
      </c>
      <c r="F76" s="105">
        <v>0</v>
      </c>
      <c r="G76" s="105">
        <v>0</v>
      </c>
      <c r="H76" s="105">
        <v>0</v>
      </c>
      <c r="I76" s="105">
        <v>1</v>
      </c>
      <c r="J76" s="105">
        <v>3</v>
      </c>
      <c r="K76" s="105">
        <v>0</v>
      </c>
      <c r="L76" s="105">
        <v>1</v>
      </c>
      <c r="M76" s="105">
        <v>0</v>
      </c>
      <c r="N76" s="105">
        <v>0</v>
      </c>
      <c r="O76" s="105">
        <v>10</v>
      </c>
      <c r="P76" s="113"/>
      <c r="Q76" s="104"/>
    </row>
    <row r="77" spans="2:17" ht="15" hidden="1" customHeight="1">
      <c r="B77" s="99">
        <v>60</v>
      </c>
      <c r="C77" s="402">
        <v>503</v>
      </c>
      <c r="D77" s="404" t="s">
        <v>341</v>
      </c>
      <c r="E77" s="117">
        <v>5</v>
      </c>
      <c r="F77" s="105">
        <v>0</v>
      </c>
      <c r="G77" s="105">
        <v>0</v>
      </c>
      <c r="H77" s="105">
        <v>0</v>
      </c>
      <c r="I77" s="105">
        <v>3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2</v>
      </c>
      <c r="P77" s="113"/>
      <c r="Q77" s="104"/>
    </row>
    <row r="78" spans="2:17" ht="15" hidden="1" customHeight="1">
      <c r="B78" s="99">
        <v>61</v>
      </c>
      <c r="C78" s="402">
        <v>504</v>
      </c>
      <c r="D78" s="404" t="s">
        <v>342</v>
      </c>
      <c r="E78" s="117">
        <v>2</v>
      </c>
      <c r="F78" s="105">
        <v>0</v>
      </c>
      <c r="G78" s="105">
        <v>0</v>
      </c>
      <c r="H78" s="105">
        <v>0</v>
      </c>
      <c r="I78" s="105">
        <v>2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13"/>
      <c r="Q78" s="104"/>
    </row>
    <row r="79" spans="2:17" ht="15" hidden="1" customHeight="1">
      <c r="B79" s="99">
        <v>62</v>
      </c>
      <c r="C79" s="402">
        <v>521</v>
      </c>
      <c r="D79" s="404" t="s">
        <v>343</v>
      </c>
      <c r="E79" s="117">
        <v>92</v>
      </c>
      <c r="F79" s="105">
        <v>32</v>
      </c>
      <c r="G79" s="105">
        <v>1</v>
      </c>
      <c r="H79" s="105">
        <v>0</v>
      </c>
      <c r="I79" s="105">
        <v>25</v>
      </c>
      <c r="J79" s="105">
        <v>14</v>
      </c>
      <c r="K79" s="105">
        <v>3</v>
      </c>
      <c r="L79" s="105">
        <v>3</v>
      </c>
      <c r="M79" s="105">
        <v>0</v>
      </c>
      <c r="N79" s="105">
        <v>0</v>
      </c>
      <c r="O79" s="105">
        <v>14</v>
      </c>
      <c r="P79" s="113"/>
      <c r="Q79" s="104"/>
    </row>
    <row r="80" spans="2:17" ht="15" hidden="1" customHeight="1">
      <c r="B80" s="99">
        <v>63</v>
      </c>
      <c r="C80" s="402">
        <v>522</v>
      </c>
      <c r="D80" s="404" t="s">
        <v>344</v>
      </c>
      <c r="E80" s="117">
        <v>34</v>
      </c>
      <c r="F80" s="105">
        <v>2</v>
      </c>
      <c r="G80" s="105">
        <v>0</v>
      </c>
      <c r="H80" s="105">
        <v>0</v>
      </c>
      <c r="I80" s="105">
        <v>5</v>
      </c>
      <c r="J80" s="105">
        <v>1</v>
      </c>
      <c r="K80" s="105">
        <v>0</v>
      </c>
      <c r="L80" s="105">
        <v>1</v>
      </c>
      <c r="M80" s="105">
        <v>0</v>
      </c>
      <c r="N80" s="105">
        <v>0</v>
      </c>
      <c r="O80" s="105">
        <v>25</v>
      </c>
      <c r="P80" s="113"/>
      <c r="Q80" s="104"/>
    </row>
    <row r="81" spans="2:17" ht="15" hidden="1" customHeight="1">
      <c r="B81" s="99">
        <v>64</v>
      </c>
      <c r="C81" s="402">
        <v>523</v>
      </c>
      <c r="D81" s="404" t="s">
        <v>345</v>
      </c>
      <c r="E81" s="117">
        <v>36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18</v>
      </c>
      <c r="P81" s="113"/>
      <c r="Q81" s="104"/>
    </row>
    <row r="82" spans="2:17" ht="15" hidden="1" customHeight="1">
      <c r="B82" s="99">
        <v>65</v>
      </c>
      <c r="C82" s="402">
        <v>524</v>
      </c>
      <c r="D82" s="404" t="s">
        <v>346</v>
      </c>
      <c r="E82" s="117">
        <v>28</v>
      </c>
      <c r="F82" s="105">
        <v>21</v>
      </c>
      <c r="G82" s="105">
        <v>0</v>
      </c>
      <c r="H82" s="105">
        <v>0</v>
      </c>
      <c r="I82" s="105">
        <v>1</v>
      </c>
      <c r="J82" s="105">
        <v>0</v>
      </c>
      <c r="K82" s="105">
        <v>3</v>
      </c>
      <c r="L82" s="105">
        <v>1</v>
      </c>
      <c r="M82" s="105">
        <v>0</v>
      </c>
      <c r="N82" s="105">
        <v>0</v>
      </c>
      <c r="O82" s="105">
        <v>2</v>
      </c>
      <c r="P82" s="113"/>
      <c r="Q82" s="104"/>
    </row>
    <row r="83" spans="2:17" ht="15" hidden="1" customHeight="1">
      <c r="B83" s="99">
        <v>66</v>
      </c>
      <c r="C83" s="402">
        <v>525</v>
      </c>
      <c r="D83" s="404" t="s">
        <v>347</v>
      </c>
      <c r="E83" s="117">
        <v>16</v>
      </c>
      <c r="F83" s="105">
        <v>14</v>
      </c>
      <c r="G83" s="105">
        <v>0</v>
      </c>
      <c r="H83" s="105">
        <v>0</v>
      </c>
      <c r="I83" s="105">
        <v>1</v>
      </c>
      <c r="J83" s="105">
        <v>0</v>
      </c>
      <c r="K83" s="105">
        <v>0</v>
      </c>
      <c r="L83" s="105">
        <v>1</v>
      </c>
      <c r="M83" s="105">
        <v>0</v>
      </c>
      <c r="N83" s="105">
        <v>0</v>
      </c>
      <c r="O83" s="105">
        <v>0</v>
      </c>
      <c r="P83" s="113"/>
      <c r="Q83" s="104"/>
    </row>
    <row r="84" spans="2:17" ht="15" hidden="1" customHeight="1">
      <c r="B84" s="99">
        <v>69</v>
      </c>
      <c r="C84" s="402">
        <v>541</v>
      </c>
      <c r="D84" s="404" t="s">
        <v>348</v>
      </c>
      <c r="E84" s="117">
        <v>19</v>
      </c>
      <c r="F84" s="105">
        <v>1</v>
      </c>
      <c r="G84" s="105">
        <v>0</v>
      </c>
      <c r="H84" s="105">
        <v>0</v>
      </c>
      <c r="I84" s="105">
        <v>3</v>
      </c>
      <c r="J84" s="105">
        <v>2</v>
      </c>
      <c r="K84" s="105">
        <v>0</v>
      </c>
      <c r="L84" s="105">
        <v>0</v>
      </c>
      <c r="M84" s="105">
        <v>0</v>
      </c>
      <c r="N84" s="105">
        <v>0</v>
      </c>
      <c r="O84" s="105">
        <v>13</v>
      </c>
      <c r="P84" s="113"/>
      <c r="Q84" s="104"/>
    </row>
    <row r="85" spans="2:17" ht="15" hidden="1" customHeight="1">
      <c r="B85" s="99">
        <v>70</v>
      </c>
      <c r="C85" s="402">
        <v>542</v>
      </c>
      <c r="D85" s="404" t="s">
        <v>349</v>
      </c>
      <c r="E85" s="117">
        <v>11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0</v>
      </c>
      <c r="L85" s="105">
        <v>1</v>
      </c>
      <c r="M85" s="105">
        <v>0</v>
      </c>
      <c r="N85" s="105">
        <v>0</v>
      </c>
      <c r="O85" s="105">
        <v>1</v>
      </c>
      <c r="P85" s="113"/>
      <c r="Q85" s="104"/>
    </row>
    <row r="86" spans="2:17" ht="15" hidden="1" customHeight="1">
      <c r="B86" s="99">
        <v>71</v>
      </c>
      <c r="C86" s="402">
        <v>543</v>
      </c>
      <c r="D86" s="404" t="s">
        <v>350</v>
      </c>
      <c r="E86" s="117">
        <v>55</v>
      </c>
      <c r="F86" s="105">
        <v>26</v>
      </c>
      <c r="G86" s="105">
        <v>0</v>
      </c>
      <c r="H86" s="105">
        <v>0</v>
      </c>
      <c r="I86" s="105">
        <v>23</v>
      </c>
      <c r="J86" s="105">
        <v>3</v>
      </c>
      <c r="K86" s="105">
        <v>1</v>
      </c>
      <c r="L86" s="105">
        <v>1</v>
      </c>
      <c r="M86" s="105">
        <v>0</v>
      </c>
      <c r="N86" s="105">
        <v>0</v>
      </c>
      <c r="O86" s="105">
        <v>1</v>
      </c>
      <c r="P86" s="113"/>
      <c r="Q86" s="104"/>
    </row>
    <row r="87" spans="2:17" ht="15" hidden="1" customHeight="1">
      <c r="B87" s="99">
        <v>72</v>
      </c>
      <c r="C87" s="402">
        <v>544</v>
      </c>
      <c r="D87" s="404" t="s">
        <v>351</v>
      </c>
      <c r="E87" s="117">
        <v>121</v>
      </c>
      <c r="F87" s="105">
        <v>43</v>
      </c>
      <c r="G87" s="105">
        <v>0</v>
      </c>
      <c r="H87" s="105">
        <v>0</v>
      </c>
      <c r="I87" s="105">
        <v>15</v>
      </c>
      <c r="J87" s="105">
        <v>41</v>
      </c>
      <c r="K87" s="105">
        <v>1</v>
      </c>
      <c r="L87" s="105">
        <v>1</v>
      </c>
      <c r="M87" s="105">
        <v>0</v>
      </c>
      <c r="N87" s="105">
        <v>0</v>
      </c>
      <c r="O87" s="105">
        <v>20</v>
      </c>
      <c r="P87" s="113"/>
      <c r="Q87" s="104"/>
    </row>
    <row r="88" spans="2:17" ht="15" hidden="1" customHeight="1">
      <c r="B88" s="99">
        <v>73</v>
      </c>
      <c r="C88" s="402">
        <v>561</v>
      </c>
      <c r="D88" s="404" t="s">
        <v>352</v>
      </c>
      <c r="E88" s="117">
        <v>39</v>
      </c>
      <c r="F88" s="105">
        <v>8</v>
      </c>
      <c r="G88" s="105">
        <v>0</v>
      </c>
      <c r="H88" s="105">
        <v>0</v>
      </c>
      <c r="I88" s="105">
        <v>6</v>
      </c>
      <c r="J88" s="105">
        <v>6</v>
      </c>
      <c r="K88" s="105">
        <v>0</v>
      </c>
      <c r="L88" s="105">
        <v>3</v>
      </c>
      <c r="M88" s="105">
        <v>0</v>
      </c>
      <c r="N88" s="105">
        <v>0</v>
      </c>
      <c r="O88" s="105">
        <v>16</v>
      </c>
      <c r="P88" s="113"/>
      <c r="Q88" s="104"/>
    </row>
    <row r="89" spans="2:17" ht="15" hidden="1" customHeight="1">
      <c r="B89" s="99">
        <v>74</v>
      </c>
      <c r="C89" s="402">
        <v>562</v>
      </c>
      <c r="D89" s="404" t="s">
        <v>353</v>
      </c>
      <c r="E89" s="117">
        <v>32</v>
      </c>
      <c r="F89" s="105">
        <v>27</v>
      </c>
      <c r="G89" s="105">
        <v>0</v>
      </c>
      <c r="H89" s="105">
        <v>0</v>
      </c>
      <c r="I89" s="105">
        <v>2</v>
      </c>
      <c r="J89" s="105">
        <v>1</v>
      </c>
      <c r="K89" s="105">
        <v>0</v>
      </c>
      <c r="L89" s="105">
        <v>0</v>
      </c>
      <c r="M89" s="105">
        <v>0</v>
      </c>
      <c r="N89" s="105">
        <v>0</v>
      </c>
      <c r="O89" s="105">
        <v>2</v>
      </c>
      <c r="P89" s="113"/>
      <c r="Q89" s="104"/>
    </row>
    <row r="90" spans="2:17" ht="15" hidden="1" customHeight="1">
      <c r="B90" s="99">
        <v>75</v>
      </c>
      <c r="C90" s="402">
        <v>581</v>
      </c>
      <c r="D90" s="404" t="s">
        <v>354</v>
      </c>
      <c r="E90" s="117">
        <v>13</v>
      </c>
      <c r="F90" s="105">
        <v>6</v>
      </c>
      <c r="G90" s="105">
        <v>0</v>
      </c>
      <c r="H90" s="105">
        <v>0</v>
      </c>
      <c r="I90" s="105">
        <v>2</v>
      </c>
      <c r="J90" s="105">
        <v>1</v>
      </c>
      <c r="K90" s="105">
        <v>0</v>
      </c>
      <c r="L90" s="105">
        <v>1</v>
      </c>
      <c r="M90" s="105">
        <v>1</v>
      </c>
      <c r="N90" s="105">
        <v>0</v>
      </c>
      <c r="O90" s="105">
        <v>2</v>
      </c>
      <c r="P90" s="113"/>
      <c r="Q90" s="104"/>
    </row>
    <row r="91" spans="2:17" ht="15" hidden="1" customHeight="1">
      <c r="B91" s="99">
        <v>76</v>
      </c>
      <c r="C91" s="402">
        <v>582</v>
      </c>
      <c r="D91" s="404" t="s">
        <v>355</v>
      </c>
      <c r="E91" s="117">
        <v>33</v>
      </c>
      <c r="F91" s="105">
        <v>10</v>
      </c>
      <c r="G91" s="105">
        <v>1</v>
      </c>
      <c r="H91" s="105">
        <v>0</v>
      </c>
      <c r="I91" s="105">
        <v>18</v>
      </c>
      <c r="J91" s="105">
        <v>0</v>
      </c>
      <c r="K91" s="105">
        <v>0</v>
      </c>
      <c r="L91" s="105">
        <v>0</v>
      </c>
      <c r="M91" s="105">
        <v>0</v>
      </c>
      <c r="N91" s="105">
        <v>0</v>
      </c>
      <c r="O91" s="105">
        <v>4</v>
      </c>
      <c r="P91" s="113"/>
      <c r="Q91" s="104"/>
    </row>
    <row r="92" spans="2:17" ht="15" hidden="1" customHeight="1">
      <c r="B92" s="99">
        <v>77</v>
      </c>
      <c r="C92" s="402">
        <v>583</v>
      </c>
      <c r="D92" s="404" t="s">
        <v>356</v>
      </c>
      <c r="E92" s="117">
        <v>3</v>
      </c>
      <c r="F92" s="105">
        <v>0</v>
      </c>
      <c r="G92" s="105">
        <v>0</v>
      </c>
      <c r="H92" s="105">
        <v>0</v>
      </c>
      <c r="I92" s="105">
        <v>1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1</v>
      </c>
      <c r="P92" s="113"/>
      <c r="Q92" s="104"/>
    </row>
    <row r="93" spans="2:17" ht="15" hidden="1" customHeight="1">
      <c r="B93" s="99">
        <v>78</v>
      </c>
      <c r="C93" s="402">
        <v>584</v>
      </c>
      <c r="D93" s="404" t="s">
        <v>357</v>
      </c>
      <c r="E93" s="117">
        <v>20</v>
      </c>
      <c r="F93" s="105">
        <v>8</v>
      </c>
      <c r="G93" s="105">
        <v>0</v>
      </c>
      <c r="H93" s="105">
        <v>0</v>
      </c>
      <c r="I93" s="105">
        <v>4</v>
      </c>
      <c r="J93" s="105">
        <v>2</v>
      </c>
      <c r="K93" s="105">
        <v>0</v>
      </c>
      <c r="L93" s="105">
        <v>0</v>
      </c>
      <c r="M93" s="105">
        <v>0</v>
      </c>
      <c r="N93" s="105">
        <v>0</v>
      </c>
      <c r="O93" s="105">
        <v>6</v>
      </c>
      <c r="P93" s="113"/>
      <c r="Q93" s="104"/>
    </row>
    <row r="94" spans="2:17" ht="15" hidden="1" customHeight="1">
      <c r="B94" s="99">
        <v>79</v>
      </c>
      <c r="C94" s="402">
        <v>601</v>
      </c>
      <c r="D94" s="404" t="s">
        <v>374</v>
      </c>
      <c r="E94" s="117">
        <v>47</v>
      </c>
      <c r="F94" s="105">
        <v>3</v>
      </c>
      <c r="G94" s="105">
        <v>1</v>
      </c>
      <c r="H94" s="105">
        <v>0</v>
      </c>
      <c r="I94" s="105">
        <v>4</v>
      </c>
      <c r="J94" s="105">
        <v>18</v>
      </c>
      <c r="K94" s="105">
        <v>0</v>
      </c>
      <c r="L94" s="105">
        <v>3</v>
      </c>
      <c r="M94" s="105">
        <v>0</v>
      </c>
      <c r="N94" s="105">
        <v>0</v>
      </c>
      <c r="O94" s="105">
        <v>18</v>
      </c>
      <c r="P94" s="113"/>
      <c r="Q94" s="104"/>
    </row>
    <row r="95" spans="2:17" ht="15" hidden="1" customHeight="1">
      <c r="B95" s="99">
        <v>80</v>
      </c>
      <c r="C95" s="402">
        <v>602</v>
      </c>
      <c r="D95" s="404" t="s">
        <v>375</v>
      </c>
      <c r="E95" s="117">
        <v>8</v>
      </c>
      <c r="F95" s="105">
        <v>2</v>
      </c>
      <c r="G95" s="105">
        <v>0</v>
      </c>
      <c r="H95" s="105">
        <v>0</v>
      </c>
      <c r="I95" s="105">
        <v>1</v>
      </c>
      <c r="J95" s="105">
        <v>3</v>
      </c>
      <c r="K95" s="105">
        <v>0</v>
      </c>
      <c r="L95" s="105">
        <v>1</v>
      </c>
      <c r="M95" s="105">
        <v>0</v>
      </c>
      <c r="N95" s="105">
        <v>0</v>
      </c>
      <c r="O95" s="105">
        <v>1</v>
      </c>
      <c r="P95" s="113"/>
      <c r="Q95" s="104"/>
    </row>
    <row r="96" spans="2:17" ht="15" hidden="1" customHeight="1">
      <c r="B96" s="99">
        <v>81</v>
      </c>
      <c r="C96" s="402">
        <v>603</v>
      </c>
      <c r="D96" s="404" t="s">
        <v>376</v>
      </c>
      <c r="E96" s="117">
        <v>10</v>
      </c>
      <c r="F96" s="105">
        <v>5</v>
      </c>
      <c r="G96" s="105">
        <v>0</v>
      </c>
      <c r="H96" s="105">
        <v>0</v>
      </c>
      <c r="I96" s="105">
        <v>0</v>
      </c>
      <c r="J96" s="105">
        <v>3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13"/>
      <c r="Q96" s="104"/>
    </row>
    <row r="97" spans="2:17" ht="15" hidden="1" customHeight="1">
      <c r="B97" s="99">
        <v>82</v>
      </c>
      <c r="C97" s="402">
        <v>604</v>
      </c>
      <c r="D97" s="404" t="s">
        <v>377</v>
      </c>
      <c r="E97" s="117">
        <v>7</v>
      </c>
      <c r="F97" s="105">
        <v>4</v>
      </c>
      <c r="G97" s="105">
        <v>0</v>
      </c>
      <c r="H97" s="105">
        <v>0</v>
      </c>
      <c r="I97" s="105">
        <v>1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13"/>
      <c r="Q97" s="104"/>
    </row>
    <row r="98" spans="2:17" ht="15" hidden="1" customHeight="1">
      <c r="B98" s="99">
        <v>83</v>
      </c>
      <c r="C98" s="402">
        <v>621</v>
      </c>
      <c r="D98" s="404" t="s">
        <v>358</v>
      </c>
      <c r="E98" s="117">
        <v>32</v>
      </c>
      <c r="F98" s="105">
        <v>3</v>
      </c>
      <c r="G98" s="105">
        <v>2</v>
      </c>
      <c r="H98" s="105">
        <v>0</v>
      </c>
      <c r="I98" s="105">
        <v>8</v>
      </c>
      <c r="J98" s="105">
        <v>0</v>
      </c>
      <c r="K98" s="105">
        <v>0</v>
      </c>
      <c r="L98" s="105">
        <v>0</v>
      </c>
      <c r="M98" s="105">
        <v>0</v>
      </c>
      <c r="N98" s="105">
        <v>0</v>
      </c>
      <c r="O98" s="105">
        <v>19</v>
      </c>
      <c r="P98" s="113"/>
    </row>
    <row r="99" spans="2:17" ht="15" hidden="1" customHeight="1">
      <c r="B99" s="99">
        <v>84</v>
      </c>
      <c r="C99" s="402">
        <v>622</v>
      </c>
      <c r="D99" s="404" t="s">
        <v>359</v>
      </c>
      <c r="E99" s="117">
        <v>131</v>
      </c>
      <c r="F99" s="105">
        <v>77</v>
      </c>
      <c r="G99" s="105">
        <v>0</v>
      </c>
      <c r="H99" s="105">
        <v>0</v>
      </c>
      <c r="I99" s="105">
        <v>9</v>
      </c>
      <c r="J99" s="105">
        <v>14</v>
      </c>
      <c r="K99" s="105">
        <v>0</v>
      </c>
      <c r="L99" s="105">
        <v>4</v>
      </c>
      <c r="M99" s="105">
        <v>0</v>
      </c>
      <c r="N99" s="105">
        <v>0</v>
      </c>
      <c r="O99" s="105">
        <v>27</v>
      </c>
      <c r="P99" s="113"/>
    </row>
    <row r="100" spans="2:17" ht="15" hidden="1" customHeight="1">
      <c r="B100" s="99">
        <v>85</v>
      </c>
      <c r="C100" s="402">
        <v>623</v>
      </c>
      <c r="D100" s="404" t="s">
        <v>360</v>
      </c>
      <c r="E100" s="117">
        <v>39</v>
      </c>
      <c r="F100" s="105">
        <v>34</v>
      </c>
      <c r="G100" s="105">
        <v>0</v>
      </c>
      <c r="H100" s="105">
        <v>0</v>
      </c>
      <c r="I100" s="105">
        <v>1</v>
      </c>
      <c r="J100" s="105">
        <v>1</v>
      </c>
      <c r="K100" s="105">
        <v>0</v>
      </c>
      <c r="L100" s="105">
        <v>1</v>
      </c>
      <c r="M100" s="105">
        <v>2</v>
      </c>
      <c r="N100" s="105">
        <v>0</v>
      </c>
      <c r="O100" s="105">
        <v>0</v>
      </c>
      <c r="P100" s="113"/>
    </row>
    <row r="101" spans="2:17" ht="15" hidden="1" customHeight="1">
      <c r="B101" s="99">
        <v>86</v>
      </c>
      <c r="C101" s="402">
        <v>624</v>
      </c>
      <c r="D101" s="404" t="s">
        <v>361</v>
      </c>
      <c r="E101" s="117">
        <v>110</v>
      </c>
      <c r="F101" s="105">
        <v>66</v>
      </c>
      <c r="G101" s="105">
        <v>0</v>
      </c>
      <c r="H101" s="105">
        <v>0</v>
      </c>
      <c r="I101" s="105">
        <v>2</v>
      </c>
      <c r="J101" s="105">
        <v>21</v>
      </c>
      <c r="K101" s="105">
        <v>0</v>
      </c>
      <c r="L101" s="105">
        <v>0</v>
      </c>
      <c r="M101" s="105">
        <v>0</v>
      </c>
      <c r="N101" s="105">
        <v>0</v>
      </c>
      <c r="O101" s="105">
        <v>21</v>
      </c>
      <c r="P101" s="113"/>
    </row>
    <row r="102" spans="2:17" ht="15" hidden="1" customHeight="1">
      <c r="B102" s="99">
        <v>89</v>
      </c>
      <c r="C102" s="402">
        <v>641</v>
      </c>
      <c r="D102" s="404" t="s">
        <v>378</v>
      </c>
      <c r="E102" s="117">
        <v>133</v>
      </c>
      <c r="F102" s="105">
        <v>9</v>
      </c>
      <c r="G102" s="105">
        <v>0</v>
      </c>
      <c r="H102" s="105">
        <v>0</v>
      </c>
      <c r="I102" s="105">
        <v>20</v>
      </c>
      <c r="J102" s="105">
        <v>22</v>
      </c>
      <c r="K102" s="105">
        <v>1</v>
      </c>
      <c r="L102" s="105">
        <v>4</v>
      </c>
      <c r="M102" s="105">
        <v>0</v>
      </c>
      <c r="N102" s="105">
        <v>0</v>
      </c>
      <c r="O102" s="105">
        <v>77</v>
      </c>
      <c r="P102" s="113"/>
    </row>
    <row r="103" spans="2:17" ht="15" hidden="1" customHeight="1">
      <c r="B103" s="99">
        <v>90</v>
      </c>
      <c r="C103" s="402">
        <v>642</v>
      </c>
      <c r="D103" s="404" t="s">
        <v>379</v>
      </c>
      <c r="E103" s="117">
        <v>186</v>
      </c>
      <c r="F103" s="105">
        <v>34</v>
      </c>
      <c r="G103" s="105">
        <v>1</v>
      </c>
      <c r="H103" s="105">
        <v>0</v>
      </c>
      <c r="I103" s="105">
        <v>17</v>
      </c>
      <c r="J103" s="105">
        <v>73</v>
      </c>
      <c r="K103" s="105">
        <v>0</v>
      </c>
      <c r="L103" s="105">
        <v>0</v>
      </c>
      <c r="M103" s="105">
        <v>0</v>
      </c>
      <c r="N103" s="105">
        <v>0</v>
      </c>
      <c r="O103" s="105">
        <v>61</v>
      </c>
      <c r="P103" s="113"/>
    </row>
    <row r="104" spans="2:17" ht="15" hidden="1" customHeight="1">
      <c r="B104" s="99">
        <v>91</v>
      </c>
      <c r="C104" s="402">
        <v>643</v>
      </c>
      <c r="D104" s="404" t="s">
        <v>380</v>
      </c>
      <c r="E104" s="117">
        <v>50</v>
      </c>
      <c r="F104" s="105">
        <v>29</v>
      </c>
      <c r="G104" s="105">
        <v>0</v>
      </c>
      <c r="H104" s="105">
        <v>0</v>
      </c>
      <c r="I104" s="105">
        <v>2</v>
      </c>
      <c r="J104" s="105">
        <v>6</v>
      </c>
      <c r="K104" s="105">
        <v>0</v>
      </c>
      <c r="L104" s="105">
        <v>1</v>
      </c>
      <c r="M104" s="105">
        <v>0</v>
      </c>
      <c r="N104" s="105">
        <v>0</v>
      </c>
      <c r="O104" s="105">
        <v>12</v>
      </c>
      <c r="P104" s="113"/>
    </row>
    <row r="105" spans="2:17" ht="15" hidden="1" customHeight="1">
      <c r="B105" s="99">
        <v>92</v>
      </c>
      <c r="C105" s="402">
        <v>644</v>
      </c>
      <c r="D105" s="404" t="s">
        <v>381</v>
      </c>
      <c r="E105" s="117">
        <v>88</v>
      </c>
      <c r="F105" s="105">
        <v>15</v>
      </c>
      <c r="G105" s="105">
        <v>0</v>
      </c>
      <c r="H105" s="105">
        <v>0</v>
      </c>
      <c r="I105" s="105">
        <v>32</v>
      </c>
      <c r="J105" s="105">
        <v>13</v>
      </c>
      <c r="K105" s="105">
        <v>0</v>
      </c>
      <c r="L105" s="105">
        <v>1</v>
      </c>
      <c r="M105" s="105">
        <v>0</v>
      </c>
      <c r="N105" s="105">
        <v>0</v>
      </c>
      <c r="O105" s="105">
        <v>27</v>
      </c>
      <c r="P105" s="113"/>
    </row>
    <row r="106" spans="2:17" ht="15" hidden="1" customHeight="1">
      <c r="B106" s="99">
        <v>93</v>
      </c>
      <c r="C106" s="402">
        <v>645</v>
      </c>
      <c r="D106" s="404" t="s">
        <v>382</v>
      </c>
      <c r="E106" s="117">
        <v>108</v>
      </c>
      <c r="F106" s="105">
        <v>10</v>
      </c>
      <c r="G106" s="105">
        <v>0</v>
      </c>
      <c r="H106" s="105">
        <v>0</v>
      </c>
      <c r="I106" s="105">
        <v>6</v>
      </c>
      <c r="J106" s="105">
        <v>35</v>
      </c>
      <c r="K106" s="105">
        <v>0</v>
      </c>
      <c r="L106" s="105">
        <v>0</v>
      </c>
      <c r="M106" s="105">
        <v>3</v>
      </c>
      <c r="N106" s="105">
        <v>0</v>
      </c>
      <c r="O106" s="105">
        <v>54</v>
      </c>
      <c r="P106" s="113"/>
    </row>
    <row r="107" spans="2:17" ht="15" hidden="1" customHeight="1">
      <c r="B107" s="99">
        <v>94</v>
      </c>
      <c r="C107" s="402">
        <v>646</v>
      </c>
      <c r="D107" s="404" t="s">
        <v>383</v>
      </c>
      <c r="E107" s="117">
        <v>72</v>
      </c>
      <c r="F107" s="105">
        <v>13</v>
      </c>
      <c r="G107" s="105">
        <v>0</v>
      </c>
      <c r="H107" s="105">
        <v>0</v>
      </c>
      <c r="I107" s="105">
        <v>16</v>
      </c>
      <c r="J107" s="105">
        <v>2</v>
      </c>
      <c r="K107" s="105">
        <v>0</v>
      </c>
      <c r="L107" s="105">
        <v>0</v>
      </c>
      <c r="M107" s="105">
        <v>0</v>
      </c>
      <c r="N107" s="105">
        <v>0</v>
      </c>
      <c r="O107" s="105">
        <v>41</v>
      </c>
      <c r="P107" s="113"/>
    </row>
    <row r="108" spans="2:17" ht="15" hidden="1" customHeight="1">
      <c r="B108" s="99">
        <v>97</v>
      </c>
      <c r="C108" s="402">
        <v>681</v>
      </c>
      <c r="D108" s="404" t="s">
        <v>362</v>
      </c>
      <c r="E108" s="117">
        <v>60</v>
      </c>
      <c r="F108" s="105">
        <v>6</v>
      </c>
      <c r="G108" s="105">
        <v>0</v>
      </c>
      <c r="H108" s="105">
        <v>0</v>
      </c>
      <c r="I108" s="105">
        <v>19</v>
      </c>
      <c r="J108" s="105">
        <v>10</v>
      </c>
      <c r="K108" s="105">
        <v>0</v>
      </c>
      <c r="L108" s="105">
        <v>1</v>
      </c>
      <c r="M108" s="105">
        <v>3</v>
      </c>
      <c r="N108" s="105">
        <v>0</v>
      </c>
      <c r="O108" s="105">
        <v>21</v>
      </c>
      <c r="P108" s="113"/>
    </row>
    <row r="109" spans="2:17" ht="15" hidden="1" customHeight="1">
      <c r="B109" s="99">
        <v>98</v>
      </c>
      <c r="C109" s="402">
        <v>682</v>
      </c>
      <c r="D109" s="404" t="s">
        <v>363</v>
      </c>
      <c r="E109" s="117">
        <v>36</v>
      </c>
      <c r="F109" s="105">
        <v>3</v>
      </c>
      <c r="G109" s="105">
        <v>0</v>
      </c>
      <c r="H109" s="105">
        <v>0</v>
      </c>
      <c r="I109" s="105">
        <v>15</v>
      </c>
      <c r="J109" s="105">
        <v>15</v>
      </c>
      <c r="K109" s="105">
        <v>1</v>
      </c>
      <c r="L109" s="105">
        <v>1</v>
      </c>
      <c r="M109" s="105">
        <v>0</v>
      </c>
      <c r="N109" s="105">
        <v>1</v>
      </c>
      <c r="O109" s="105">
        <v>0</v>
      </c>
      <c r="P109" s="113"/>
    </row>
    <row r="110" spans="2:17" ht="15" hidden="1" customHeight="1">
      <c r="B110" s="99">
        <v>99</v>
      </c>
      <c r="C110" s="402">
        <v>683</v>
      </c>
      <c r="D110" s="404" t="s">
        <v>364</v>
      </c>
      <c r="E110" s="117">
        <v>22</v>
      </c>
      <c r="F110" s="105">
        <v>1</v>
      </c>
      <c r="G110" s="105">
        <v>0</v>
      </c>
      <c r="H110" s="105">
        <v>0</v>
      </c>
      <c r="I110" s="105">
        <v>16</v>
      </c>
      <c r="J110" s="105">
        <v>0</v>
      </c>
      <c r="K110" s="105">
        <v>0</v>
      </c>
      <c r="L110" s="105">
        <v>2</v>
      </c>
      <c r="M110" s="105">
        <v>2</v>
      </c>
      <c r="N110" s="105">
        <v>0</v>
      </c>
      <c r="O110" s="105">
        <v>1</v>
      </c>
      <c r="P110" s="113"/>
    </row>
    <row r="111" spans="2:17" ht="15" hidden="1" customHeight="1">
      <c r="B111" s="99">
        <v>100</v>
      </c>
      <c r="C111" s="402">
        <v>684</v>
      </c>
      <c r="D111" s="404" t="s">
        <v>365</v>
      </c>
      <c r="E111" s="117">
        <v>27</v>
      </c>
      <c r="F111" s="105">
        <v>10</v>
      </c>
      <c r="G111" s="105">
        <v>0</v>
      </c>
      <c r="H111" s="105">
        <v>0</v>
      </c>
      <c r="I111" s="105">
        <v>11</v>
      </c>
      <c r="J111" s="105">
        <v>1</v>
      </c>
      <c r="K111" s="105">
        <v>2</v>
      </c>
      <c r="L111" s="105">
        <v>1</v>
      </c>
      <c r="M111" s="105">
        <v>0</v>
      </c>
      <c r="N111" s="105">
        <v>0</v>
      </c>
      <c r="O111" s="105">
        <v>2</v>
      </c>
      <c r="P111" s="113"/>
    </row>
    <row r="112" spans="2:17" ht="15" hidden="1" customHeight="1">
      <c r="B112" s="99">
        <v>101</v>
      </c>
      <c r="C112" s="402">
        <v>685</v>
      </c>
      <c r="D112" s="404" t="s">
        <v>366</v>
      </c>
      <c r="E112" s="117">
        <v>37</v>
      </c>
      <c r="F112" s="105">
        <v>7</v>
      </c>
      <c r="G112" s="105">
        <v>0</v>
      </c>
      <c r="H112" s="105">
        <v>0</v>
      </c>
      <c r="I112" s="105">
        <v>14</v>
      </c>
      <c r="J112" s="105">
        <v>6</v>
      </c>
      <c r="K112" s="105">
        <v>1</v>
      </c>
      <c r="L112" s="105">
        <v>3</v>
      </c>
      <c r="M112" s="105">
        <v>0</v>
      </c>
      <c r="N112" s="105">
        <v>0</v>
      </c>
      <c r="O112" s="105">
        <v>6</v>
      </c>
      <c r="P112" s="113"/>
    </row>
    <row r="113" spans="2:16" ht="15" hidden="1" customHeight="1">
      <c r="B113" s="99">
        <v>102</v>
      </c>
      <c r="C113" s="402">
        <v>686</v>
      </c>
      <c r="D113" s="404" t="s">
        <v>367</v>
      </c>
      <c r="E113" s="117">
        <v>50</v>
      </c>
      <c r="F113" s="105">
        <v>21</v>
      </c>
      <c r="G113" s="105">
        <v>0</v>
      </c>
      <c r="H113" s="105">
        <v>0</v>
      </c>
      <c r="I113" s="105">
        <v>22</v>
      </c>
      <c r="J113" s="105">
        <v>0</v>
      </c>
      <c r="K113" s="105">
        <v>2</v>
      </c>
      <c r="L113" s="105">
        <v>2</v>
      </c>
      <c r="M113" s="105">
        <v>0</v>
      </c>
      <c r="N113" s="105">
        <v>0</v>
      </c>
      <c r="O113" s="105">
        <v>3</v>
      </c>
      <c r="P113" s="113"/>
    </row>
    <row r="114" spans="2:16" ht="15" hidden="1" customHeight="1">
      <c r="B114" s="99">
        <v>103</v>
      </c>
      <c r="C114" s="402">
        <v>701</v>
      </c>
      <c r="D114" s="404" t="s">
        <v>368</v>
      </c>
      <c r="E114" s="117">
        <v>18</v>
      </c>
      <c r="F114" s="105">
        <v>2</v>
      </c>
      <c r="G114" s="105">
        <v>0</v>
      </c>
      <c r="H114" s="105">
        <v>0</v>
      </c>
      <c r="I114" s="105">
        <v>5</v>
      </c>
      <c r="J114" s="105">
        <v>9</v>
      </c>
      <c r="K114" s="105">
        <v>0</v>
      </c>
      <c r="L114" s="105">
        <v>1</v>
      </c>
      <c r="M114" s="105">
        <v>0</v>
      </c>
      <c r="N114" s="105">
        <v>0</v>
      </c>
      <c r="O114" s="105">
        <v>1</v>
      </c>
      <c r="P114" s="113"/>
    </row>
    <row r="115" spans="2:16" ht="15" hidden="1" customHeight="1">
      <c r="B115" s="99">
        <v>104</v>
      </c>
      <c r="C115" s="402">
        <v>702</v>
      </c>
      <c r="D115" s="404" t="s">
        <v>369</v>
      </c>
      <c r="E115" s="117">
        <v>60</v>
      </c>
      <c r="F115" s="105">
        <v>5</v>
      </c>
      <c r="G115" s="105">
        <v>0</v>
      </c>
      <c r="H115" s="105">
        <v>0</v>
      </c>
      <c r="I115" s="105">
        <v>17</v>
      </c>
      <c r="J115" s="105">
        <v>8</v>
      </c>
      <c r="K115" s="105">
        <v>1</v>
      </c>
      <c r="L115" s="105">
        <v>0</v>
      </c>
      <c r="M115" s="105">
        <v>0</v>
      </c>
      <c r="N115" s="105">
        <v>0</v>
      </c>
      <c r="O115" s="105">
        <v>29</v>
      </c>
      <c r="P115" s="113"/>
    </row>
    <row r="116" spans="2:16" ht="15" hidden="1" customHeight="1">
      <c r="B116" s="99">
        <v>105</v>
      </c>
      <c r="C116" s="402">
        <v>703</v>
      </c>
      <c r="D116" s="404" t="s">
        <v>370</v>
      </c>
      <c r="E116" s="117">
        <v>34</v>
      </c>
      <c r="F116" s="105">
        <v>2</v>
      </c>
      <c r="G116" s="105">
        <v>0</v>
      </c>
      <c r="H116" s="105">
        <v>0</v>
      </c>
      <c r="I116" s="105">
        <v>14</v>
      </c>
      <c r="J116" s="105">
        <v>7</v>
      </c>
      <c r="K116" s="105">
        <v>2</v>
      </c>
      <c r="L116" s="105">
        <v>1</v>
      </c>
      <c r="M116" s="105">
        <v>0</v>
      </c>
      <c r="N116" s="105">
        <v>0</v>
      </c>
      <c r="O116" s="105">
        <v>8</v>
      </c>
      <c r="P116" s="113"/>
    </row>
    <row r="117" spans="2:16" ht="15" hidden="1" customHeight="1">
      <c r="B117" s="99">
        <v>106</v>
      </c>
      <c r="C117" s="405">
        <v>704</v>
      </c>
      <c r="D117" s="406" t="s">
        <v>371</v>
      </c>
      <c r="E117" s="123">
        <v>37</v>
      </c>
      <c r="F117" s="106">
        <v>7</v>
      </c>
      <c r="G117" s="106">
        <v>0</v>
      </c>
      <c r="H117" s="106">
        <v>0</v>
      </c>
      <c r="I117" s="106">
        <v>4</v>
      </c>
      <c r="J117" s="106">
        <v>5</v>
      </c>
      <c r="K117" s="106">
        <v>1</v>
      </c>
      <c r="L117" s="106">
        <v>2</v>
      </c>
      <c r="M117" s="106">
        <v>0</v>
      </c>
      <c r="N117" s="106">
        <v>0</v>
      </c>
      <c r="O117" s="106">
        <v>18</v>
      </c>
      <c r="P117" s="113"/>
    </row>
    <row r="118" spans="2:16" ht="1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6">
      <c r="C119" s="100" t="s">
        <v>801</v>
      </c>
    </row>
    <row r="120" spans="2:16">
      <c r="C120" s="108"/>
      <c r="D120" s="109" t="s">
        <v>155</v>
      </c>
      <c r="E120" s="110" t="s">
        <v>44</v>
      </c>
      <c r="F120" s="354" t="s">
        <v>0</v>
      </c>
      <c r="G120" s="111" t="s">
        <v>156</v>
      </c>
      <c r="H120" s="111" t="s">
        <v>157</v>
      </c>
      <c r="I120" s="354" t="s">
        <v>158</v>
      </c>
      <c r="J120" s="354" t="s">
        <v>1</v>
      </c>
      <c r="K120" s="111" t="s">
        <v>159</v>
      </c>
      <c r="L120" s="111" t="s">
        <v>160</v>
      </c>
      <c r="M120" s="354" t="s">
        <v>161</v>
      </c>
      <c r="N120" s="111" t="s">
        <v>162</v>
      </c>
      <c r="O120" s="112" t="s">
        <v>163</v>
      </c>
    </row>
    <row r="121" spans="2:16">
      <c r="C121" s="100">
        <v>100</v>
      </c>
      <c r="D121" s="102" t="s">
        <v>223</v>
      </c>
      <c r="E121" s="410">
        <f>E21</f>
        <v>44743</v>
      </c>
      <c r="F121" s="410">
        <f t="shared" ref="F121:O121" si="0">F21</f>
        <v>11635</v>
      </c>
      <c r="G121" s="410">
        <f t="shared" si="0"/>
        <v>201</v>
      </c>
      <c r="H121" s="410">
        <f t="shared" si="0"/>
        <v>1056</v>
      </c>
      <c r="I121" s="410">
        <f t="shared" si="0"/>
        <v>24678</v>
      </c>
      <c r="J121" s="410">
        <f t="shared" si="0"/>
        <v>663</v>
      </c>
      <c r="K121" s="410">
        <f t="shared" si="0"/>
        <v>437</v>
      </c>
      <c r="L121" s="410">
        <f t="shared" si="0"/>
        <v>1245</v>
      </c>
      <c r="M121" s="410">
        <f t="shared" si="0"/>
        <v>1059</v>
      </c>
      <c r="N121" s="410">
        <f t="shared" si="0"/>
        <v>55</v>
      </c>
      <c r="O121" s="410">
        <f t="shared" si="0"/>
        <v>3714</v>
      </c>
    </row>
    <row r="122" spans="2:16">
      <c r="C122" s="100">
        <v>101</v>
      </c>
      <c r="D122" s="102" t="s">
        <v>224</v>
      </c>
      <c r="E122" s="410">
        <f t="shared" ref="E122:O140" si="1">E22</f>
        <v>5105</v>
      </c>
      <c r="F122" s="410">
        <f t="shared" si="1"/>
        <v>875</v>
      </c>
      <c r="G122" s="410">
        <f t="shared" si="1"/>
        <v>88</v>
      </c>
      <c r="H122" s="410">
        <f t="shared" si="1"/>
        <v>181</v>
      </c>
      <c r="I122" s="410">
        <f t="shared" si="1"/>
        <v>1755</v>
      </c>
      <c r="J122" s="410">
        <f t="shared" si="1"/>
        <v>243</v>
      </c>
      <c r="K122" s="410">
        <f t="shared" si="1"/>
        <v>95</v>
      </c>
      <c r="L122" s="410">
        <f t="shared" si="1"/>
        <v>535</v>
      </c>
      <c r="M122" s="410">
        <f t="shared" si="1"/>
        <v>28</v>
      </c>
      <c r="N122" s="410">
        <f t="shared" si="1"/>
        <v>6</v>
      </c>
      <c r="O122" s="410">
        <f t="shared" si="1"/>
        <v>1299</v>
      </c>
    </row>
    <row r="123" spans="2:16">
      <c r="C123" s="100">
        <v>102</v>
      </c>
      <c r="D123" s="102" t="s">
        <v>225</v>
      </c>
      <c r="E123" s="410">
        <f t="shared" si="1"/>
        <v>3813</v>
      </c>
      <c r="F123" s="410">
        <f t="shared" si="1"/>
        <v>993</v>
      </c>
      <c r="G123" s="410">
        <f t="shared" si="1"/>
        <v>52</v>
      </c>
      <c r="H123" s="410">
        <f t="shared" si="1"/>
        <v>142</v>
      </c>
      <c r="I123" s="410">
        <f t="shared" si="1"/>
        <v>1886</v>
      </c>
      <c r="J123" s="410">
        <f t="shared" si="1"/>
        <v>50</v>
      </c>
      <c r="K123" s="410">
        <f t="shared" si="1"/>
        <v>85</v>
      </c>
      <c r="L123" s="410">
        <f t="shared" si="1"/>
        <v>157</v>
      </c>
      <c r="M123" s="410">
        <f t="shared" si="1"/>
        <v>8</v>
      </c>
      <c r="N123" s="410">
        <f t="shared" si="1"/>
        <v>9</v>
      </c>
      <c r="O123" s="410">
        <f t="shared" si="1"/>
        <v>431</v>
      </c>
    </row>
    <row r="124" spans="2:16">
      <c r="C124" s="100">
        <v>105</v>
      </c>
      <c r="D124" s="102" t="s">
        <v>226</v>
      </c>
      <c r="E124" s="410">
        <f t="shared" si="1"/>
        <v>3773</v>
      </c>
      <c r="F124" s="410">
        <f t="shared" si="1"/>
        <v>1398</v>
      </c>
      <c r="G124" s="410">
        <f t="shared" si="1"/>
        <v>1</v>
      </c>
      <c r="H124" s="410">
        <f t="shared" si="1"/>
        <v>6</v>
      </c>
      <c r="I124" s="410">
        <f t="shared" si="1"/>
        <v>1877</v>
      </c>
      <c r="J124" s="410">
        <f t="shared" si="1"/>
        <v>67</v>
      </c>
      <c r="K124" s="410">
        <f t="shared" si="1"/>
        <v>12</v>
      </c>
      <c r="L124" s="410">
        <f t="shared" si="1"/>
        <v>13</v>
      </c>
      <c r="M124" s="410">
        <f t="shared" si="1"/>
        <v>162</v>
      </c>
      <c r="N124" s="410">
        <f t="shared" si="1"/>
        <v>3</v>
      </c>
      <c r="O124" s="410">
        <f t="shared" si="1"/>
        <v>234</v>
      </c>
    </row>
    <row r="125" spans="2:16">
      <c r="C125" s="100">
        <v>106</v>
      </c>
      <c r="D125" s="102" t="s">
        <v>227</v>
      </c>
      <c r="E125" s="410">
        <f t="shared" si="1"/>
        <v>8251</v>
      </c>
      <c r="F125" s="410">
        <f t="shared" si="1"/>
        <v>456</v>
      </c>
      <c r="G125" s="410">
        <f t="shared" si="1"/>
        <v>1</v>
      </c>
      <c r="H125" s="410">
        <f t="shared" si="1"/>
        <v>1</v>
      </c>
      <c r="I125" s="410">
        <f t="shared" si="1"/>
        <v>6994</v>
      </c>
      <c r="J125" s="410">
        <f t="shared" si="1"/>
        <v>35</v>
      </c>
      <c r="K125" s="410">
        <f t="shared" si="1"/>
        <v>13</v>
      </c>
      <c r="L125" s="410">
        <f t="shared" si="1"/>
        <v>38</v>
      </c>
      <c r="M125" s="410">
        <f t="shared" si="1"/>
        <v>591</v>
      </c>
      <c r="N125" s="410">
        <f t="shared" si="1"/>
        <v>2</v>
      </c>
      <c r="O125" s="410">
        <f t="shared" si="1"/>
        <v>120</v>
      </c>
    </row>
    <row r="126" spans="2:16">
      <c r="C126" s="100">
        <v>107</v>
      </c>
      <c r="D126" s="102" t="s">
        <v>228</v>
      </c>
      <c r="E126" s="410">
        <f t="shared" si="1"/>
        <v>4878</v>
      </c>
      <c r="F126" s="410">
        <f t="shared" si="1"/>
        <v>496</v>
      </c>
      <c r="G126" s="410">
        <f t="shared" si="1"/>
        <v>3</v>
      </c>
      <c r="H126" s="410">
        <f t="shared" si="1"/>
        <v>7</v>
      </c>
      <c r="I126" s="410">
        <f t="shared" si="1"/>
        <v>4024</v>
      </c>
      <c r="J126" s="410">
        <f t="shared" si="1"/>
        <v>22</v>
      </c>
      <c r="K126" s="410">
        <f t="shared" si="1"/>
        <v>16</v>
      </c>
      <c r="L126" s="410">
        <f t="shared" si="1"/>
        <v>45</v>
      </c>
      <c r="M126" s="410">
        <f t="shared" si="1"/>
        <v>126</v>
      </c>
      <c r="N126" s="410">
        <f t="shared" si="1"/>
        <v>3</v>
      </c>
      <c r="O126" s="410">
        <f t="shared" si="1"/>
        <v>136</v>
      </c>
    </row>
    <row r="127" spans="2:16">
      <c r="C127" s="100">
        <v>108</v>
      </c>
      <c r="D127" s="102" t="s">
        <v>229</v>
      </c>
      <c r="E127" s="410">
        <f t="shared" si="1"/>
        <v>2988</v>
      </c>
      <c r="F127" s="410">
        <f t="shared" si="1"/>
        <v>908</v>
      </c>
      <c r="G127" s="410">
        <f t="shared" si="1"/>
        <v>10</v>
      </c>
      <c r="H127" s="410">
        <f t="shared" si="1"/>
        <v>11</v>
      </c>
      <c r="I127" s="410">
        <f t="shared" si="1"/>
        <v>1650</v>
      </c>
      <c r="J127" s="410">
        <f t="shared" si="1"/>
        <v>39</v>
      </c>
      <c r="K127" s="410">
        <f t="shared" si="1"/>
        <v>19</v>
      </c>
      <c r="L127" s="410">
        <f t="shared" si="1"/>
        <v>129</v>
      </c>
      <c r="M127" s="410">
        <f t="shared" si="1"/>
        <v>7</v>
      </c>
      <c r="N127" s="410">
        <f t="shared" si="1"/>
        <v>4</v>
      </c>
      <c r="O127" s="410">
        <f t="shared" si="1"/>
        <v>211</v>
      </c>
    </row>
    <row r="128" spans="2:16">
      <c r="C128" s="100">
        <v>109</v>
      </c>
      <c r="D128" s="102" t="s">
        <v>230</v>
      </c>
      <c r="E128" s="410">
        <f t="shared" si="1"/>
        <v>2230</v>
      </c>
      <c r="F128" s="410">
        <f t="shared" si="1"/>
        <v>469</v>
      </c>
      <c r="G128" s="410">
        <f t="shared" si="1"/>
        <v>13</v>
      </c>
      <c r="H128" s="410">
        <f t="shared" si="1"/>
        <v>34</v>
      </c>
      <c r="I128" s="410">
        <f t="shared" si="1"/>
        <v>1434</v>
      </c>
      <c r="J128" s="410">
        <f t="shared" si="1"/>
        <v>16</v>
      </c>
      <c r="K128" s="410">
        <f t="shared" si="1"/>
        <v>19</v>
      </c>
      <c r="L128" s="410">
        <f t="shared" si="1"/>
        <v>84</v>
      </c>
      <c r="M128" s="410">
        <f t="shared" si="1"/>
        <v>10</v>
      </c>
      <c r="N128" s="410">
        <f t="shared" si="1"/>
        <v>9</v>
      </c>
      <c r="O128" s="410">
        <f t="shared" si="1"/>
        <v>142</v>
      </c>
    </row>
    <row r="129" spans="3:15">
      <c r="C129" s="100">
        <v>110</v>
      </c>
      <c r="D129" s="102" t="s">
        <v>231</v>
      </c>
      <c r="E129" s="410">
        <f t="shared" si="1"/>
        <v>11158</v>
      </c>
      <c r="F129" s="410">
        <f t="shared" si="1"/>
        <v>5444</v>
      </c>
      <c r="G129" s="410">
        <f t="shared" si="1"/>
        <v>29</v>
      </c>
      <c r="H129" s="410">
        <f t="shared" si="1"/>
        <v>665</v>
      </c>
      <c r="I129" s="410">
        <f t="shared" si="1"/>
        <v>3454</v>
      </c>
      <c r="J129" s="410">
        <f t="shared" si="1"/>
        <v>136</v>
      </c>
      <c r="K129" s="410">
        <f t="shared" si="1"/>
        <v>152</v>
      </c>
      <c r="L129" s="410">
        <f t="shared" si="1"/>
        <v>203</v>
      </c>
      <c r="M129" s="410">
        <f t="shared" si="1"/>
        <v>102</v>
      </c>
      <c r="N129" s="410">
        <f t="shared" si="1"/>
        <v>18</v>
      </c>
      <c r="O129" s="410">
        <f t="shared" si="1"/>
        <v>955</v>
      </c>
    </row>
    <row r="130" spans="3:15">
      <c r="C130" s="100">
        <v>111</v>
      </c>
      <c r="D130" s="102" t="s">
        <v>232</v>
      </c>
      <c r="E130" s="410">
        <f t="shared" si="1"/>
        <v>2547</v>
      </c>
      <c r="F130" s="410">
        <f t="shared" si="1"/>
        <v>596</v>
      </c>
      <c r="G130" s="410">
        <f t="shared" si="1"/>
        <v>4</v>
      </c>
      <c r="H130" s="410">
        <f t="shared" si="1"/>
        <v>9</v>
      </c>
      <c r="I130" s="410">
        <f t="shared" si="1"/>
        <v>1604</v>
      </c>
      <c r="J130" s="410">
        <f t="shared" si="1"/>
        <v>55</v>
      </c>
      <c r="K130" s="410">
        <f t="shared" si="1"/>
        <v>26</v>
      </c>
      <c r="L130" s="410">
        <f t="shared" si="1"/>
        <v>41</v>
      </c>
      <c r="M130" s="410">
        <f t="shared" si="1"/>
        <v>25</v>
      </c>
      <c r="N130" s="410">
        <f t="shared" si="1"/>
        <v>1</v>
      </c>
      <c r="O130" s="410">
        <f t="shared" si="1"/>
        <v>186</v>
      </c>
    </row>
    <row r="131" spans="3:15">
      <c r="C131" s="100">
        <v>201</v>
      </c>
      <c r="D131" s="102" t="s">
        <v>234</v>
      </c>
      <c r="E131" s="410">
        <f>E31+E63+E64+E68+E80</f>
        <v>11037</v>
      </c>
      <c r="F131" s="410">
        <f t="shared" ref="F131:O131" si="2">F31+F63+F64+F68+F80</f>
        <v>1046</v>
      </c>
      <c r="G131" s="410">
        <f t="shared" si="2"/>
        <v>5</v>
      </c>
      <c r="H131" s="410">
        <f t="shared" si="2"/>
        <v>1</v>
      </c>
      <c r="I131" s="410">
        <f t="shared" si="2"/>
        <v>7515</v>
      </c>
      <c r="J131" s="410">
        <f t="shared" si="2"/>
        <v>395</v>
      </c>
      <c r="K131" s="410">
        <f t="shared" si="2"/>
        <v>27</v>
      </c>
      <c r="L131" s="410">
        <f t="shared" si="2"/>
        <v>98</v>
      </c>
      <c r="M131" s="410">
        <f t="shared" si="2"/>
        <v>1064</v>
      </c>
      <c r="N131" s="410">
        <f t="shared" si="2"/>
        <v>4</v>
      </c>
      <c r="O131" s="410">
        <f t="shared" si="2"/>
        <v>882</v>
      </c>
    </row>
    <row r="132" spans="3:15">
      <c r="C132" s="100">
        <v>202</v>
      </c>
      <c r="D132" s="102" t="s">
        <v>235</v>
      </c>
      <c r="E132" s="410">
        <f t="shared" si="1"/>
        <v>12973</v>
      </c>
      <c r="F132" s="410">
        <f t="shared" si="1"/>
        <v>1298</v>
      </c>
      <c r="G132" s="410">
        <f t="shared" si="1"/>
        <v>5</v>
      </c>
      <c r="H132" s="410">
        <f t="shared" si="1"/>
        <v>12</v>
      </c>
      <c r="I132" s="410">
        <f t="shared" si="1"/>
        <v>10382</v>
      </c>
      <c r="J132" s="410">
        <f t="shared" si="1"/>
        <v>214</v>
      </c>
      <c r="K132" s="410">
        <f t="shared" si="1"/>
        <v>28</v>
      </c>
      <c r="L132" s="410">
        <f t="shared" si="1"/>
        <v>88</v>
      </c>
      <c r="M132" s="410">
        <f t="shared" si="1"/>
        <v>192</v>
      </c>
      <c r="N132" s="410">
        <f t="shared" si="1"/>
        <v>8</v>
      </c>
      <c r="O132" s="410">
        <f t="shared" si="1"/>
        <v>746</v>
      </c>
    </row>
    <row r="133" spans="3:15">
      <c r="C133" s="100">
        <v>203</v>
      </c>
      <c r="D133" s="102" t="s">
        <v>236</v>
      </c>
      <c r="E133" s="410">
        <f t="shared" si="1"/>
        <v>3148</v>
      </c>
      <c r="F133" s="410">
        <f t="shared" si="1"/>
        <v>587</v>
      </c>
      <c r="G133" s="410">
        <f t="shared" si="1"/>
        <v>2</v>
      </c>
      <c r="H133" s="410">
        <f t="shared" si="1"/>
        <v>10</v>
      </c>
      <c r="I133" s="410">
        <f t="shared" si="1"/>
        <v>1749</v>
      </c>
      <c r="J133" s="410">
        <f t="shared" si="1"/>
        <v>109</v>
      </c>
      <c r="K133" s="410">
        <f t="shared" si="1"/>
        <v>25</v>
      </c>
      <c r="L133" s="410">
        <f t="shared" si="1"/>
        <v>51</v>
      </c>
      <c r="M133" s="410">
        <f t="shared" si="1"/>
        <v>23</v>
      </c>
      <c r="N133" s="410">
        <f t="shared" si="1"/>
        <v>7</v>
      </c>
      <c r="O133" s="410">
        <f t="shared" si="1"/>
        <v>585</v>
      </c>
    </row>
    <row r="134" spans="3:15">
      <c r="C134" s="100">
        <v>204</v>
      </c>
      <c r="D134" s="102" t="s">
        <v>237</v>
      </c>
      <c r="E134" s="410">
        <f t="shared" si="1"/>
        <v>6847</v>
      </c>
      <c r="F134" s="410">
        <f t="shared" si="1"/>
        <v>895</v>
      </c>
      <c r="G134" s="410">
        <f t="shared" si="1"/>
        <v>33</v>
      </c>
      <c r="H134" s="410">
        <f t="shared" si="1"/>
        <v>13</v>
      </c>
      <c r="I134" s="410">
        <f t="shared" si="1"/>
        <v>4613</v>
      </c>
      <c r="J134" s="410">
        <f t="shared" si="1"/>
        <v>115</v>
      </c>
      <c r="K134" s="410">
        <f t="shared" si="1"/>
        <v>91</v>
      </c>
      <c r="L134" s="410">
        <f t="shared" si="1"/>
        <v>317</v>
      </c>
      <c r="M134" s="410">
        <f t="shared" si="1"/>
        <v>7</v>
      </c>
      <c r="N134" s="410">
        <f t="shared" si="1"/>
        <v>5</v>
      </c>
      <c r="O134" s="410">
        <f t="shared" si="1"/>
        <v>758</v>
      </c>
    </row>
    <row r="135" spans="3:15">
      <c r="C135" s="100">
        <v>205</v>
      </c>
      <c r="D135" s="102" t="s">
        <v>238</v>
      </c>
      <c r="E135" s="410">
        <f>E35+E112</f>
        <v>238</v>
      </c>
      <c r="F135" s="410">
        <f t="shared" ref="F135:O135" si="3">F35+F112</f>
        <v>36</v>
      </c>
      <c r="G135" s="410">
        <f t="shared" si="3"/>
        <v>0</v>
      </c>
      <c r="H135" s="410">
        <f t="shared" si="3"/>
        <v>0</v>
      </c>
      <c r="I135" s="410">
        <f t="shared" si="3"/>
        <v>69</v>
      </c>
      <c r="J135" s="410">
        <f t="shared" si="3"/>
        <v>59</v>
      </c>
      <c r="K135" s="410">
        <f t="shared" si="3"/>
        <v>3</v>
      </c>
      <c r="L135" s="410">
        <f t="shared" si="3"/>
        <v>13</v>
      </c>
      <c r="M135" s="410">
        <f t="shared" si="3"/>
        <v>8</v>
      </c>
      <c r="N135" s="410">
        <f t="shared" si="3"/>
        <v>0</v>
      </c>
      <c r="O135" s="410">
        <f t="shared" si="3"/>
        <v>50</v>
      </c>
    </row>
    <row r="136" spans="3:15">
      <c r="C136" s="100">
        <v>206</v>
      </c>
      <c r="D136" s="102" t="s">
        <v>239</v>
      </c>
      <c r="E136" s="410">
        <f t="shared" si="1"/>
        <v>1797</v>
      </c>
      <c r="F136" s="410">
        <f t="shared" si="1"/>
        <v>313</v>
      </c>
      <c r="G136" s="410">
        <f t="shared" si="1"/>
        <v>47</v>
      </c>
      <c r="H136" s="410">
        <f t="shared" si="1"/>
        <v>34</v>
      </c>
      <c r="I136" s="410">
        <f t="shared" si="1"/>
        <v>755</v>
      </c>
      <c r="J136" s="410">
        <f t="shared" si="1"/>
        <v>113</v>
      </c>
      <c r="K136" s="410">
        <f t="shared" si="1"/>
        <v>36</v>
      </c>
      <c r="L136" s="410">
        <f t="shared" si="1"/>
        <v>135</v>
      </c>
      <c r="M136" s="410">
        <f t="shared" si="1"/>
        <v>25</v>
      </c>
      <c r="N136" s="410">
        <f t="shared" si="1"/>
        <v>4</v>
      </c>
      <c r="O136" s="410">
        <f t="shared" si="1"/>
        <v>335</v>
      </c>
    </row>
    <row r="137" spans="3:15">
      <c r="C137" s="100">
        <v>207</v>
      </c>
      <c r="D137" s="102" t="s">
        <v>240</v>
      </c>
      <c r="E137" s="410">
        <f t="shared" si="1"/>
        <v>3546</v>
      </c>
      <c r="F137" s="410">
        <f t="shared" si="1"/>
        <v>474</v>
      </c>
      <c r="G137" s="410">
        <f t="shared" si="1"/>
        <v>0</v>
      </c>
      <c r="H137" s="410">
        <f t="shared" si="1"/>
        <v>2</v>
      </c>
      <c r="I137" s="410">
        <f t="shared" si="1"/>
        <v>2725</v>
      </c>
      <c r="J137" s="410">
        <f t="shared" si="1"/>
        <v>50</v>
      </c>
      <c r="K137" s="410">
        <f t="shared" si="1"/>
        <v>8</v>
      </c>
      <c r="L137" s="410">
        <f t="shared" si="1"/>
        <v>19</v>
      </c>
      <c r="M137" s="410">
        <f t="shared" si="1"/>
        <v>50</v>
      </c>
      <c r="N137" s="410">
        <f t="shared" si="1"/>
        <v>0</v>
      </c>
      <c r="O137" s="410">
        <f t="shared" si="1"/>
        <v>218</v>
      </c>
    </row>
    <row r="138" spans="3:15">
      <c r="C138" s="100">
        <v>208</v>
      </c>
      <c r="D138" s="102" t="s">
        <v>241</v>
      </c>
      <c r="E138" s="410">
        <f t="shared" si="1"/>
        <v>411</v>
      </c>
      <c r="F138" s="410">
        <f t="shared" si="1"/>
        <v>30</v>
      </c>
      <c r="G138" s="410">
        <f t="shared" si="1"/>
        <v>1</v>
      </c>
      <c r="H138" s="410">
        <f t="shared" si="1"/>
        <v>0</v>
      </c>
      <c r="I138" s="410">
        <f t="shared" si="1"/>
        <v>329</v>
      </c>
      <c r="J138" s="410">
        <f t="shared" si="1"/>
        <v>5</v>
      </c>
      <c r="K138" s="410">
        <f t="shared" si="1"/>
        <v>3</v>
      </c>
      <c r="L138" s="410">
        <f t="shared" si="1"/>
        <v>7</v>
      </c>
      <c r="M138" s="410">
        <f t="shared" si="1"/>
        <v>0</v>
      </c>
      <c r="N138" s="410">
        <f t="shared" si="1"/>
        <v>0</v>
      </c>
      <c r="O138" s="410">
        <f t="shared" si="1"/>
        <v>36</v>
      </c>
    </row>
    <row r="139" spans="3:15">
      <c r="C139" s="100">
        <v>209</v>
      </c>
      <c r="D139" s="102" t="s">
        <v>242</v>
      </c>
      <c r="E139" s="410">
        <f>E39+SUM(E84:E85)+SUM(E87:E89)</f>
        <v>577</v>
      </c>
      <c r="F139" s="410">
        <f t="shared" ref="F139:O139" si="4">F39+SUM(F84:F85)+SUM(F87:F89)</f>
        <v>142</v>
      </c>
      <c r="G139" s="410">
        <f t="shared" si="4"/>
        <v>0</v>
      </c>
      <c r="H139" s="410">
        <f t="shared" si="4"/>
        <v>2</v>
      </c>
      <c r="I139" s="410">
        <f t="shared" si="4"/>
        <v>153</v>
      </c>
      <c r="J139" s="410">
        <f t="shared" si="4"/>
        <v>150</v>
      </c>
      <c r="K139" s="410">
        <f t="shared" si="4"/>
        <v>3</v>
      </c>
      <c r="L139" s="410">
        <f t="shared" si="4"/>
        <v>17</v>
      </c>
      <c r="M139" s="410">
        <f t="shared" si="4"/>
        <v>0</v>
      </c>
      <c r="N139" s="410">
        <f t="shared" si="4"/>
        <v>0</v>
      </c>
      <c r="O139" s="410">
        <f t="shared" si="4"/>
        <v>110</v>
      </c>
    </row>
    <row r="140" spans="3:15">
      <c r="C140" s="100">
        <v>210</v>
      </c>
      <c r="D140" s="102" t="s">
        <v>14</v>
      </c>
      <c r="E140" s="410">
        <f t="shared" si="1"/>
        <v>2293</v>
      </c>
      <c r="F140" s="410">
        <f t="shared" si="1"/>
        <v>257</v>
      </c>
      <c r="G140" s="410">
        <f t="shared" si="1"/>
        <v>1</v>
      </c>
      <c r="H140" s="410">
        <f t="shared" si="1"/>
        <v>40</v>
      </c>
      <c r="I140" s="410">
        <f t="shared" si="1"/>
        <v>1390</v>
      </c>
      <c r="J140" s="410">
        <f t="shared" si="1"/>
        <v>225</v>
      </c>
      <c r="K140" s="410">
        <f t="shared" si="1"/>
        <v>7</v>
      </c>
      <c r="L140" s="410">
        <f t="shared" si="1"/>
        <v>31</v>
      </c>
      <c r="M140" s="410">
        <f t="shared" si="1"/>
        <v>78</v>
      </c>
      <c r="N140" s="410">
        <f t="shared" si="1"/>
        <v>1</v>
      </c>
      <c r="O140" s="410">
        <f t="shared" si="1"/>
        <v>263</v>
      </c>
    </row>
    <row r="141" spans="3:15">
      <c r="C141" s="100">
        <v>212</v>
      </c>
      <c r="D141" s="102" t="s">
        <v>243</v>
      </c>
      <c r="E141" s="410">
        <f>E42</f>
        <v>326</v>
      </c>
      <c r="F141" s="410">
        <f t="shared" ref="F141:O141" si="5">F42</f>
        <v>27</v>
      </c>
      <c r="G141" s="410">
        <f t="shared" si="5"/>
        <v>0</v>
      </c>
      <c r="H141" s="410">
        <f t="shared" si="5"/>
        <v>0</v>
      </c>
      <c r="I141" s="410">
        <f t="shared" si="5"/>
        <v>199</v>
      </c>
      <c r="J141" s="410">
        <f t="shared" si="5"/>
        <v>26</v>
      </c>
      <c r="K141" s="410">
        <f t="shared" si="5"/>
        <v>0</v>
      </c>
      <c r="L141" s="410">
        <f t="shared" si="5"/>
        <v>4</v>
      </c>
      <c r="M141" s="410">
        <f t="shared" si="5"/>
        <v>0</v>
      </c>
      <c r="N141" s="410">
        <f t="shared" si="5"/>
        <v>0</v>
      </c>
      <c r="O141" s="410">
        <f t="shared" si="5"/>
        <v>70</v>
      </c>
    </row>
    <row r="142" spans="3:15">
      <c r="C142" s="100">
        <v>213</v>
      </c>
      <c r="D142" s="102" t="s">
        <v>244</v>
      </c>
      <c r="E142" s="410">
        <f>E43+E60</f>
        <v>545</v>
      </c>
      <c r="F142" s="410">
        <f t="shared" ref="F142:O142" si="6">F43+F60</f>
        <v>49</v>
      </c>
      <c r="G142" s="410">
        <f t="shared" si="6"/>
        <v>0</v>
      </c>
      <c r="H142" s="410">
        <f t="shared" si="6"/>
        <v>1</v>
      </c>
      <c r="I142" s="410">
        <f t="shared" si="6"/>
        <v>361</v>
      </c>
      <c r="J142" s="410">
        <f t="shared" si="6"/>
        <v>37</v>
      </c>
      <c r="K142" s="410">
        <f t="shared" si="6"/>
        <v>3</v>
      </c>
      <c r="L142" s="410">
        <f t="shared" si="6"/>
        <v>15</v>
      </c>
      <c r="M142" s="410">
        <f t="shared" si="6"/>
        <v>0</v>
      </c>
      <c r="N142" s="410">
        <f t="shared" si="6"/>
        <v>0</v>
      </c>
      <c r="O142" s="410">
        <f t="shared" si="6"/>
        <v>79</v>
      </c>
    </row>
    <row r="143" spans="3:15">
      <c r="C143" s="100">
        <v>214</v>
      </c>
      <c r="D143" s="102" t="s">
        <v>245</v>
      </c>
      <c r="E143" s="410">
        <f t="shared" ref="E143:O150" si="7">E44</f>
        <v>3442</v>
      </c>
      <c r="F143" s="410">
        <f t="shared" si="7"/>
        <v>333</v>
      </c>
      <c r="G143" s="410">
        <f t="shared" si="7"/>
        <v>5</v>
      </c>
      <c r="H143" s="410">
        <f t="shared" si="7"/>
        <v>7</v>
      </c>
      <c r="I143" s="410">
        <f t="shared" si="7"/>
        <v>2575</v>
      </c>
      <c r="J143" s="410">
        <f t="shared" si="7"/>
        <v>41</v>
      </c>
      <c r="K143" s="410">
        <f t="shared" si="7"/>
        <v>28</v>
      </c>
      <c r="L143" s="410">
        <f t="shared" si="7"/>
        <v>74</v>
      </c>
      <c r="M143" s="410">
        <f t="shared" si="7"/>
        <v>13</v>
      </c>
      <c r="N143" s="410">
        <f t="shared" si="7"/>
        <v>3</v>
      </c>
      <c r="O143" s="410">
        <f t="shared" si="7"/>
        <v>363</v>
      </c>
    </row>
    <row r="144" spans="3:15">
      <c r="C144" s="100">
        <v>215</v>
      </c>
      <c r="D144" s="102" t="s">
        <v>246</v>
      </c>
      <c r="E144" s="410">
        <f>E45+E53</f>
        <v>743</v>
      </c>
      <c r="F144" s="410">
        <f t="shared" ref="F144:O144" si="8">F45+F53</f>
        <v>68</v>
      </c>
      <c r="G144" s="410">
        <f t="shared" si="8"/>
        <v>0</v>
      </c>
      <c r="H144" s="410">
        <f t="shared" si="8"/>
        <v>1</v>
      </c>
      <c r="I144" s="410">
        <f t="shared" si="8"/>
        <v>423</v>
      </c>
      <c r="J144" s="410">
        <f t="shared" si="8"/>
        <v>24</v>
      </c>
      <c r="K144" s="410">
        <f t="shared" si="8"/>
        <v>1</v>
      </c>
      <c r="L144" s="410">
        <f t="shared" si="8"/>
        <v>20</v>
      </c>
      <c r="M144" s="410">
        <f t="shared" si="8"/>
        <v>10</v>
      </c>
      <c r="N144" s="410">
        <f t="shared" si="8"/>
        <v>0</v>
      </c>
      <c r="O144" s="410">
        <f t="shared" si="8"/>
        <v>196</v>
      </c>
    </row>
    <row r="145" spans="3:15">
      <c r="C145" s="100">
        <v>216</v>
      </c>
      <c r="D145" s="102" t="s">
        <v>247</v>
      </c>
      <c r="E145" s="410">
        <f t="shared" si="7"/>
        <v>1239</v>
      </c>
      <c r="F145" s="410">
        <f t="shared" si="7"/>
        <v>82</v>
      </c>
      <c r="G145" s="410">
        <f t="shared" si="7"/>
        <v>0</v>
      </c>
      <c r="H145" s="410">
        <f t="shared" si="7"/>
        <v>4</v>
      </c>
      <c r="I145" s="410">
        <f t="shared" si="7"/>
        <v>944</v>
      </c>
      <c r="J145" s="410">
        <f t="shared" si="7"/>
        <v>29</v>
      </c>
      <c r="K145" s="410">
        <f t="shared" si="7"/>
        <v>3</v>
      </c>
      <c r="L145" s="410">
        <f t="shared" si="7"/>
        <v>9</v>
      </c>
      <c r="M145" s="410">
        <f t="shared" si="7"/>
        <v>24</v>
      </c>
      <c r="N145" s="410">
        <f t="shared" si="7"/>
        <v>1</v>
      </c>
      <c r="O145" s="410">
        <f t="shared" si="7"/>
        <v>143</v>
      </c>
    </row>
    <row r="146" spans="3:15">
      <c r="C146" s="100">
        <v>217</v>
      </c>
      <c r="D146" s="102" t="s">
        <v>248</v>
      </c>
      <c r="E146" s="410">
        <f t="shared" si="7"/>
        <v>1654</v>
      </c>
      <c r="F146" s="410">
        <f t="shared" si="7"/>
        <v>95</v>
      </c>
      <c r="G146" s="410">
        <f t="shared" si="7"/>
        <v>6</v>
      </c>
      <c r="H146" s="410">
        <f t="shared" si="7"/>
        <v>3</v>
      </c>
      <c r="I146" s="410">
        <f t="shared" si="7"/>
        <v>1266</v>
      </c>
      <c r="J146" s="410">
        <f t="shared" si="7"/>
        <v>30</v>
      </c>
      <c r="K146" s="410">
        <f t="shared" si="7"/>
        <v>13</v>
      </c>
      <c r="L146" s="410">
        <f t="shared" si="7"/>
        <v>32</v>
      </c>
      <c r="M146" s="410">
        <f t="shared" si="7"/>
        <v>20</v>
      </c>
      <c r="N146" s="410">
        <f t="shared" si="7"/>
        <v>0</v>
      </c>
      <c r="O146" s="410">
        <f t="shared" si="7"/>
        <v>189</v>
      </c>
    </row>
    <row r="147" spans="3:15">
      <c r="C147" s="100">
        <v>218</v>
      </c>
      <c r="D147" s="102" t="s">
        <v>249</v>
      </c>
      <c r="E147" s="410">
        <f t="shared" si="7"/>
        <v>596</v>
      </c>
      <c r="F147" s="410">
        <f t="shared" si="7"/>
        <v>67</v>
      </c>
      <c r="G147" s="410">
        <f t="shared" si="7"/>
        <v>0</v>
      </c>
      <c r="H147" s="410">
        <f t="shared" si="7"/>
        <v>0</v>
      </c>
      <c r="I147" s="410">
        <f t="shared" si="7"/>
        <v>205</v>
      </c>
      <c r="J147" s="410">
        <f t="shared" si="7"/>
        <v>17</v>
      </c>
      <c r="K147" s="410">
        <f t="shared" si="7"/>
        <v>3</v>
      </c>
      <c r="L147" s="410">
        <f t="shared" si="7"/>
        <v>8</v>
      </c>
      <c r="M147" s="410">
        <f t="shared" si="7"/>
        <v>53</v>
      </c>
      <c r="N147" s="410">
        <f t="shared" si="7"/>
        <v>0</v>
      </c>
      <c r="O147" s="410">
        <f t="shared" si="7"/>
        <v>243</v>
      </c>
    </row>
    <row r="148" spans="3:15">
      <c r="C148" s="100">
        <v>219</v>
      </c>
      <c r="D148" s="102" t="s">
        <v>250</v>
      </c>
      <c r="E148" s="410">
        <f t="shared" si="7"/>
        <v>1031</v>
      </c>
      <c r="F148" s="410">
        <f t="shared" si="7"/>
        <v>97</v>
      </c>
      <c r="G148" s="410">
        <f t="shared" si="7"/>
        <v>5</v>
      </c>
      <c r="H148" s="410">
        <f t="shared" si="7"/>
        <v>3</v>
      </c>
      <c r="I148" s="410">
        <f t="shared" si="7"/>
        <v>689</v>
      </c>
      <c r="J148" s="410">
        <f t="shared" si="7"/>
        <v>17</v>
      </c>
      <c r="K148" s="410">
        <f t="shared" si="7"/>
        <v>12</v>
      </c>
      <c r="L148" s="410">
        <f t="shared" si="7"/>
        <v>37</v>
      </c>
      <c r="M148" s="410">
        <f t="shared" si="7"/>
        <v>1</v>
      </c>
      <c r="N148" s="410">
        <f t="shared" si="7"/>
        <v>1</v>
      </c>
      <c r="O148" s="410">
        <f t="shared" si="7"/>
        <v>169</v>
      </c>
    </row>
    <row r="149" spans="3:15">
      <c r="C149" s="100">
        <v>220</v>
      </c>
      <c r="D149" s="102" t="s">
        <v>251</v>
      </c>
      <c r="E149" s="410">
        <f t="shared" si="7"/>
        <v>870</v>
      </c>
      <c r="F149" s="410">
        <f t="shared" si="7"/>
        <v>374</v>
      </c>
      <c r="G149" s="410">
        <f t="shared" si="7"/>
        <v>1</v>
      </c>
      <c r="H149" s="410">
        <f t="shared" si="7"/>
        <v>0</v>
      </c>
      <c r="I149" s="410">
        <f t="shared" si="7"/>
        <v>102</v>
      </c>
      <c r="J149" s="410">
        <f t="shared" si="7"/>
        <v>55</v>
      </c>
      <c r="K149" s="410">
        <f t="shared" si="7"/>
        <v>0</v>
      </c>
      <c r="L149" s="410">
        <f t="shared" si="7"/>
        <v>5</v>
      </c>
      <c r="M149" s="410">
        <f t="shared" si="7"/>
        <v>57</v>
      </c>
      <c r="N149" s="410">
        <f t="shared" si="7"/>
        <v>0</v>
      </c>
      <c r="O149" s="410">
        <f t="shared" si="7"/>
        <v>276</v>
      </c>
    </row>
    <row r="150" spans="3:15">
      <c r="C150" s="100">
        <v>221</v>
      </c>
      <c r="D150" s="102" t="s">
        <v>252</v>
      </c>
      <c r="E150" s="410">
        <f t="shared" si="7"/>
        <v>510</v>
      </c>
      <c r="F150" s="410">
        <f t="shared" si="7"/>
        <v>67</v>
      </c>
      <c r="G150" s="410">
        <f t="shared" si="7"/>
        <v>3</v>
      </c>
      <c r="H150" s="410">
        <f t="shared" si="7"/>
        <v>0</v>
      </c>
      <c r="I150" s="410">
        <f t="shared" si="7"/>
        <v>140</v>
      </c>
      <c r="J150" s="410">
        <f t="shared" si="7"/>
        <v>53</v>
      </c>
      <c r="K150" s="410">
        <f t="shared" si="7"/>
        <v>3</v>
      </c>
      <c r="L150" s="410">
        <f t="shared" si="7"/>
        <v>4</v>
      </c>
      <c r="M150" s="410">
        <f t="shared" si="7"/>
        <v>12</v>
      </c>
      <c r="N150" s="410">
        <f t="shared" si="7"/>
        <v>0</v>
      </c>
      <c r="O150" s="410">
        <f t="shared" si="7"/>
        <v>228</v>
      </c>
    </row>
    <row r="151" spans="3:15">
      <c r="C151" s="100">
        <v>222</v>
      </c>
      <c r="D151" s="102" t="s">
        <v>253</v>
      </c>
      <c r="E151" s="410">
        <f>SUM(E94:E97)</f>
        <v>72</v>
      </c>
      <c r="F151" s="410">
        <f t="shared" ref="F151:O151" si="9">SUM(F94:F97)</f>
        <v>14</v>
      </c>
      <c r="G151" s="410">
        <f t="shared" si="9"/>
        <v>1</v>
      </c>
      <c r="H151" s="410">
        <f t="shared" si="9"/>
        <v>0</v>
      </c>
      <c r="I151" s="410">
        <f t="shared" si="9"/>
        <v>6</v>
      </c>
      <c r="J151" s="410">
        <f t="shared" si="9"/>
        <v>24</v>
      </c>
      <c r="K151" s="410">
        <f t="shared" si="9"/>
        <v>0</v>
      </c>
      <c r="L151" s="410">
        <f t="shared" si="9"/>
        <v>5</v>
      </c>
      <c r="M151" s="410">
        <f t="shared" si="9"/>
        <v>0</v>
      </c>
      <c r="N151" s="410">
        <f t="shared" si="9"/>
        <v>0</v>
      </c>
      <c r="O151" s="410">
        <f t="shared" si="9"/>
        <v>22</v>
      </c>
    </row>
    <row r="152" spans="3:15">
      <c r="C152" s="100">
        <v>223</v>
      </c>
      <c r="D152" s="102" t="s">
        <v>254</v>
      </c>
      <c r="E152" s="410">
        <f>SUM(E102:E107)</f>
        <v>637</v>
      </c>
      <c r="F152" s="410">
        <f t="shared" ref="F152:O152" si="10">SUM(F102:F107)</f>
        <v>110</v>
      </c>
      <c r="G152" s="410">
        <f t="shared" si="10"/>
        <v>1</v>
      </c>
      <c r="H152" s="410">
        <f t="shared" si="10"/>
        <v>0</v>
      </c>
      <c r="I152" s="410">
        <f t="shared" si="10"/>
        <v>93</v>
      </c>
      <c r="J152" s="410">
        <f t="shared" si="10"/>
        <v>151</v>
      </c>
      <c r="K152" s="410">
        <f t="shared" si="10"/>
        <v>1</v>
      </c>
      <c r="L152" s="410">
        <f t="shared" si="10"/>
        <v>6</v>
      </c>
      <c r="M152" s="410">
        <f t="shared" si="10"/>
        <v>3</v>
      </c>
      <c r="N152" s="410">
        <f t="shared" si="10"/>
        <v>0</v>
      </c>
      <c r="O152" s="410">
        <f t="shared" si="10"/>
        <v>272</v>
      </c>
    </row>
    <row r="153" spans="3:15">
      <c r="C153" s="100">
        <v>224</v>
      </c>
      <c r="D153" s="102" t="s">
        <v>255</v>
      </c>
      <c r="E153" s="410">
        <f>SUM(E114:E117)</f>
        <v>149</v>
      </c>
      <c r="F153" s="410">
        <f t="shared" ref="F153:O153" si="11">SUM(F114:F117)</f>
        <v>16</v>
      </c>
      <c r="G153" s="410">
        <f t="shared" si="11"/>
        <v>0</v>
      </c>
      <c r="H153" s="410">
        <f t="shared" si="11"/>
        <v>0</v>
      </c>
      <c r="I153" s="410">
        <f t="shared" si="11"/>
        <v>40</v>
      </c>
      <c r="J153" s="410">
        <f t="shared" si="11"/>
        <v>29</v>
      </c>
      <c r="K153" s="410">
        <f t="shared" si="11"/>
        <v>4</v>
      </c>
      <c r="L153" s="410">
        <f t="shared" si="11"/>
        <v>4</v>
      </c>
      <c r="M153" s="410">
        <f t="shared" si="11"/>
        <v>0</v>
      </c>
      <c r="N153" s="410">
        <f t="shared" si="11"/>
        <v>0</v>
      </c>
      <c r="O153" s="410">
        <f t="shared" si="11"/>
        <v>56</v>
      </c>
    </row>
    <row r="154" spans="3:15">
      <c r="C154" s="100">
        <v>225</v>
      </c>
      <c r="D154" s="102" t="s">
        <v>256</v>
      </c>
      <c r="E154" s="410">
        <f>SUM(E98:E101)</f>
        <v>312</v>
      </c>
      <c r="F154" s="410">
        <f t="shared" ref="F154:O154" si="12">SUM(F98:F101)</f>
        <v>180</v>
      </c>
      <c r="G154" s="410">
        <f t="shared" si="12"/>
        <v>2</v>
      </c>
      <c r="H154" s="410">
        <f t="shared" si="12"/>
        <v>0</v>
      </c>
      <c r="I154" s="410">
        <f t="shared" si="12"/>
        <v>20</v>
      </c>
      <c r="J154" s="410">
        <f t="shared" si="12"/>
        <v>36</v>
      </c>
      <c r="K154" s="410">
        <f t="shared" si="12"/>
        <v>0</v>
      </c>
      <c r="L154" s="410">
        <f t="shared" si="12"/>
        <v>5</v>
      </c>
      <c r="M154" s="410">
        <f t="shared" si="12"/>
        <v>2</v>
      </c>
      <c r="N154" s="410">
        <f t="shared" si="12"/>
        <v>0</v>
      </c>
      <c r="O154" s="410">
        <f t="shared" si="12"/>
        <v>67</v>
      </c>
    </row>
    <row r="155" spans="3:15">
      <c r="C155" s="100">
        <v>226</v>
      </c>
      <c r="D155" s="102" t="s">
        <v>257</v>
      </c>
      <c r="E155" s="410">
        <f>SUM(E108:E111)+E113</f>
        <v>195</v>
      </c>
      <c r="F155" s="410">
        <f t="shared" ref="F155:O155" si="13">SUM(F108:F111)+F113</f>
        <v>41</v>
      </c>
      <c r="G155" s="410">
        <f t="shared" si="13"/>
        <v>0</v>
      </c>
      <c r="H155" s="410">
        <f t="shared" si="13"/>
        <v>0</v>
      </c>
      <c r="I155" s="410">
        <f t="shared" si="13"/>
        <v>83</v>
      </c>
      <c r="J155" s="410">
        <f t="shared" si="13"/>
        <v>26</v>
      </c>
      <c r="K155" s="410">
        <f t="shared" si="13"/>
        <v>5</v>
      </c>
      <c r="L155" s="410">
        <f t="shared" si="13"/>
        <v>7</v>
      </c>
      <c r="M155" s="410">
        <f t="shared" si="13"/>
        <v>5</v>
      </c>
      <c r="N155" s="410">
        <f t="shared" si="13"/>
        <v>1</v>
      </c>
      <c r="O155" s="410">
        <f t="shared" si="13"/>
        <v>27</v>
      </c>
    </row>
    <row r="156" spans="3:15">
      <c r="C156" s="100">
        <v>227</v>
      </c>
      <c r="D156" s="102" t="s">
        <v>258</v>
      </c>
      <c r="E156" s="410">
        <f>E79+SUM(E81:E83)</f>
        <v>172</v>
      </c>
      <c r="F156" s="410">
        <f t="shared" ref="F156:O156" si="14">F79+SUM(F81:F83)</f>
        <v>74</v>
      </c>
      <c r="G156" s="410">
        <f t="shared" si="14"/>
        <v>1</v>
      </c>
      <c r="H156" s="410">
        <f t="shared" si="14"/>
        <v>0</v>
      </c>
      <c r="I156" s="410">
        <f t="shared" si="14"/>
        <v>32</v>
      </c>
      <c r="J156" s="410">
        <f t="shared" si="14"/>
        <v>14</v>
      </c>
      <c r="K156" s="410">
        <f t="shared" si="14"/>
        <v>9</v>
      </c>
      <c r="L156" s="410">
        <f t="shared" si="14"/>
        <v>8</v>
      </c>
      <c r="M156" s="410">
        <f t="shared" si="14"/>
        <v>0</v>
      </c>
      <c r="N156" s="410">
        <f t="shared" si="14"/>
        <v>0</v>
      </c>
      <c r="O156" s="410">
        <f t="shared" si="14"/>
        <v>34</v>
      </c>
    </row>
    <row r="157" spans="3:15">
      <c r="C157" s="100">
        <v>228</v>
      </c>
      <c r="D157" s="102" t="s">
        <v>410</v>
      </c>
      <c r="E157" s="410">
        <f>SUM(E54:E56)</f>
        <v>310</v>
      </c>
      <c r="F157" s="410">
        <f t="shared" ref="F157:O157" si="15">SUM(F54:F56)</f>
        <v>55</v>
      </c>
      <c r="G157" s="410">
        <f t="shared" si="15"/>
        <v>0</v>
      </c>
      <c r="H157" s="410">
        <f t="shared" si="15"/>
        <v>2</v>
      </c>
      <c r="I157" s="410">
        <f t="shared" si="15"/>
        <v>90</v>
      </c>
      <c r="J157" s="410">
        <f t="shared" si="15"/>
        <v>10</v>
      </c>
      <c r="K157" s="410">
        <f t="shared" si="15"/>
        <v>1</v>
      </c>
      <c r="L157" s="410">
        <f t="shared" si="15"/>
        <v>10</v>
      </c>
      <c r="M157" s="410">
        <f t="shared" si="15"/>
        <v>1</v>
      </c>
      <c r="N157" s="410">
        <f t="shared" si="15"/>
        <v>2</v>
      </c>
      <c r="O157" s="410">
        <f t="shared" si="15"/>
        <v>139</v>
      </c>
    </row>
    <row r="158" spans="3:15">
      <c r="C158" s="100">
        <v>229</v>
      </c>
      <c r="D158" s="102" t="s">
        <v>259</v>
      </c>
      <c r="E158" s="410">
        <f>E41+SUM(E70:E72)</f>
        <v>420</v>
      </c>
      <c r="F158" s="410">
        <f t="shared" ref="F158:O158" si="16">F41+SUM(F70:F72)</f>
        <v>56</v>
      </c>
      <c r="G158" s="410">
        <f t="shared" si="16"/>
        <v>0</v>
      </c>
      <c r="H158" s="410">
        <f t="shared" si="16"/>
        <v>1</v>
      </c>
      <c r="I158" s="410">
        <f t="shared" si="16"/>
        <v>170</v>
      </c>
      <c r="J158" s="410">
        <f t="shared" si="16"/>
        <v>13</v>
      </c>
      <c r="K158" s="410">
        <f t="shared" si="16"/>
        <v>2</v>
      </c>
      <c r="L158" s="410">
        <f t="shared" si="16"/>
        <v>11</v>
      </c>
      <c r="M158" s="410">
        <f t="shared" si="16"/>
        <v>9</v>
      </c>
      <c r="N158" s="410">
        <f t="shared" si="16"/>
        <v>0</v>
      </c>
      <c r="O158" s="410">
        <f t="shared" si="16"/>
        <v>158</v>
      </c>
    </row>
    <row r="159" spans="3:15">
      <c r="C159" s="100">
        <v>301</v>
      </c>
      <c r="D159" s="102" t="s">
        <v>261</v>
      </c>
      <c r="E159" s="410">
        <f>E52</f>
        <v>107</v>
      </c>
      <c r="F159" s="410">
        <f t="shared" ref="F159:O159" si="17">F52</f>
        <v>3</v>
      </c>
      <c r="G159" s="410">
        <f t="shared" si="17"/>
        <v>1</v>
      </c>
      <c r="H159" s="410">
        <f t="shared" si="17"/>
        <v>0</v>
      </c>
      <c r="I159" s="410">
        <f t="shared" si="17"/>
        <v>79</v>
      </c>
      <c r="J159" s="410">
        <f t="shared" si="17"/>
        <v>4</v>
      </c>
      <c r="K159" s="410">
        <f t="shared" si="17"/>
        <v>2</v>
      </c>
      <c r="L159" s="410">
        <f t="shared" si="17"/>
        <v>8</v>
      </c>
      <c r="M159" s="410">
        <f t="shared" si="17"/>
        <v>0</v>
      </c>
      <c r="N159" s="410">
        <f t="shared" si="17"/>
        <v>0</v>
      </c>
      <c r="O159" s="410">
        <f t="shared" si="17"/>
        <v>10</v>
      </c>
    </row>
    <row r="160" spans="3:15">
      <c r="C160" s="100">
        <v>365</v>
      </c>
      <c r="D160" s="102" t="s">
        <v>265</v>
      </c>
      <c r="E160" s="410">
        <f>SUM(E57:E59)</f>
        <v>109</v>
      </c>
      <c r="F160" s="410">
        <f t="shared" ref="F160:O160" si="18">SUM(F57:F59)</f>
        <v>44</v>
      </c>
      <c r="G160" s="410">
        <f t="shared" si="18"/>
        <v>0</v>
      </c>
      <c r="H160" s="410">
        <f t="shared" si="18"/>
        <v>0</v>
      </c>
      <c r="I160" s="410">
        <f t="shared" si="18"/>
        <v>16</v>
      </c>
      <c r="J160" s="410">
        <f t="shared" si="18"/>
        <v>21</v>
      </c>
      <c r="K160" s="410">
        <f t="shared" si="18"/>
        <v>0</v>
      </c>
      <c r="L160" s="410">
        <f t="shared" si="18"/>
        <v>3</v>
      </c>
      <c r="M160" s="410">
        <f t="shared" si="18"/>
        <v>1</v>
      </c>
      <c r="N160" s="410">
        <f t="shared" si="18"/>
        <v>0</v>
      </c>
      <c r="O160" s="410">
        <f t="shared" si="18"/>
        <v>24</v>
      </c>
    </row>
    <row r="161" spans="3:15">
      <c r="C161" s="100">
        <v>381</v>
      </c>
      <c r="D161" s="102" t="s">
        <v>266</v>
      </c>
      <c r="E161" s="410">
        <f>E61</f>
        <v>207</v>
      </c>
      <c r="F161" s="410">
        <f t="shared" ref="F161:O161" si="19">F61</f>
        <v>26</v>
      </c>
      <c r="G161" s="410">
        <f t="shared" si="19"/>
        <v>0</v>
      </c>
      <c r="H161" s="410">
        <f t="shared" si="19"/>
        <v>0</v>
      </c>
      <c r="I161" s="410">
        <f t="shared" si="19"/>
        <v>76</v>
      </c>
      <c r="J161" s="410">
        <f t="shared" si="19"/>
        <v>57</v>
      </c>
      <c r="K161" s="410">
        <f t="shared" si="19"/>
        <v>0</v>
      </c>
      <c r="L161" s="410">
        <f t="shared" si="19"/>
        <v>0</v>
      </c>
      <c r="M161" s="410">
        <f t="shared" si="19"/>
        <v>3</v>
      </c>
      <c r="N161" s="410">
        <f t="shared" si="19"/>
        <v>1</v>
      </c>
      <c r="O161" s="410">
        <f t="shared" si="19"/>
        <v>44</v>
      </c>
    </row>
    <row r="162" spans="3:15">
      <c r="C162" s="100">
        <v>382</v>
      </c>
      <c r="D162" s="102" t="s">
        <v>267</v>
      </c>
      <c r="E162" s="410">
        <f>E62</f>
        <v>312</v>
      </c>
      <c r="F162" s="410">
        <f t="shared" ref="F162:O162" si="20">F62</f>
        <v>32</v>
      </c>
      <c r="G162" s="410">
        <f t="shared" si="20"/>
        <v>0</v>
      </c>
      <c r="H162" s="410">
        <f t="shared" si="20"/>
        <v>2</v>
      </c>
      <c r="I162" s="410">
        <f t="shared" si="20"/>
        <v>154</v>
      </c>
      <c r="J162" s="410">
        <f t="shared" si="20"/>
        <v>58</v>
      </c>
      <c r="K162" s="410">
        <f t="shared" si="20"/>
        <v>2</v>
      </c>
      <c r="L162" s="410">
        <f t="shared" si="20"/>
        <v>8</v>
      </c>
      <c r="M162" s="410">
        <f t="shared" si="20"/>
        <v>8</v>
      </c>
      <c r="N162" s="410">
        <f t="shared" si="20"/>
        <v>0</v>
      </c>
      <c r="O162" s="410">
        <f t="shared" si="20"/>
        <v>48</v>
      </c>
    </row>
    <row r="163" spans="3:15">
      <c r="C163" s="100">
        <v>442</v>
      </c>
      <c r="D163" s="102" t="s">
        <v>270</v>
      </c>
      <c r="E163" s="410">
        <f>E66</f>
        <v>41</v>
      </c>
      <c r="F163" s="410">
        <f t="shared" ref="F163:O163" si="21">F66</f>
        <v>18</v>
      </c>
      <c r="G163" s="410">
        <f t="shared" si="21"/>
        <v>0</v>
      </c>
      <c r="H163" s="410">
        <f t="shared" si="21"/>
        <v>0</v>
      </c>
      <c r="I163" s="410">
        <f t="shared" si="21"/>
        <v>12</v>
      </c>
      <c r="J163" s="410">
        <f t="shared" si="21"/>
        <v>1</v>
      </c>
      <c r="K163" s="410">
        <f t="shared" si="21"/>
        <v>0</v>
      </c>
      <c r="L163" s="410">
        <f t="shared" si="21"/>
        <v>2</v>
      </c>
      <c r="M163" s="410">
        <f t="shared" si="21"/>
        <v>3</v>
      </c>
      <c r="N163" s="410">
        <f t="shared" si="21"/>
        <v>0</v>
      </c>
      <c r="O163" s="410">
        <f t="shared" si="21"/>
        <v>5</v>
      </c>
    </row>
    <row r="164" spans="3:15">
      <c r="C164" s="100">
        <v>443</v>
      </c>
      <c r="D164" s="102" t="s">
        <v>271</v>
      </c>
      <c r="E164" s="410">
        <f>E67</f>
        <v>355</v>
      </c>
      <c r="F164" s="410">
        <f t="shared" ref="F164:O164" si="22">F67</f>
        <v>243</v>
      </c>
      <c r="G164" s="410">
        <f t="shared" si="22"/>
        <v>0</v>
      </c>
      <c r="H164" s="410">
        <f t="shared" si="22"/>
        <v>0</v>
      </c>
      <c r="I164" s="410">
        <f t="shared" si="22"/>
        <v>48</v>
      </c>
      <c r="J164" s="410">
        <f t="shared" si="22"/>
        <v>3</v>
      </c>
      <c r="K164" s="410">
        <f t="shared" si="22"/>
        <v>0</v>
      </c>
      <c r="L164" s="410">
        <f t="shared" si="22"/>
        <v>1</v>
      </c>
      <c r="M164" s="410">
        <f t="shared" si="22"/>
        <v>15</v>
      </c>
      <c r="N164" s="410">
        <f t="shared" si="22"/>
        <v>0</v>
      </c>
      <c r="O164" s="410">
        <f t="shared" si="22"/>
        <v>45</v>
      </c>
    </row>
    <row r="165" spans="3:15">
      <c r="C165" s="100">
        <v>446</v>
      </c>
      <c r="D165" s="102" t="s">
        <v>273</v>
      </c>
      <c r="E165" s="410">
        <f>E65+E69</f>
        <v>33</v>
      </c>
      <c r="F165" s="410">
        <f t="shared" ref="F165:O165" si="23">F65+F69</f>
        <v>11</v>
      </c>
      <c r="G165" s="410">
        <f t="shared" si="23"/>
        <v>0</v>
      </c>
      <c r="H165" s="410">
        <f t="shared" si="23"/>
        <v>0</v>
      </c>
      <c r="I165" s="410">
        <f t="shared" si="23"/>
        <v>4</v>
      </c>
      <c r="J165" s="410">
        <f t="shared" si="23"/>
        <v>4</v>
      </c>
      <c r="K165" s="410">
        <f t="shared" si="23"/>
        <v>0</v>
      </c>
      <c r="L165" s="410">
        <f t="shared" si="23"/>
        <v>4</v>
      </c>
      <c r="M165" s="410">
        <f t="shared" si="23"/>
        <v>0</v>
      </c>
      <c r="N165" s="410">
        <f t="shared" si="23"/>
        <v>0</v>
      </c>
      <c r="O165" s="410">
        <f t="shared" si="23"/>
        <v>10</v>
      </c>
    </row>
    <row r="166" spans="3:15">
      <c r="C166" s="100">
        <v>464</v>
      </c>
      <c r="D166" s="102" t="s">
        <v>274</v>
      </c>
      <c r="E166" s="410">
        <f>E73</f>
        <v>205</v>
      </c>
      <c r="F166" s="410">
        <f t="shared" ref="F166:O166" si="24">F73</f>
        <v>20</v>
      </c>
      <c r="G166" s="410">
        <f t="shared" si="24"/>
        <v>0</v>
      </c>
      <c r="H166" s="410">
        <f t="shared" si="24"/>
        <v>0</v>
      </c>
      <c r="I166" s="410">
        <f t="shared" si="24"/>
        <v>111</v>
      </c>
      <c r="J166" s="410">
        <f t="shared" si="24"/>
        <v>6</v>
      </c>
      <c r="K166" s="410">
        <f t="shared" si="24"/>
        <v>2</v>
      </c>
      <c r="L166" s="410">
        <f t="shared" si="24"/>
        <v>1</v>
      </c>
      <c r="M166" s="410">
        <f t="shared" si="24"/>
        <v>16</v>
      </c>
      <c r="N166" s="410">
        <f t="shared" si="24"/>
        <v>0</v>
      </c>
      <c r="O166" s="410">
        <f t="shared" si="24"/>
        <v>49</v>
      </c>
    </row>
    <row r="167" spans="3:15">
      <c r="C167" s="100">
        <v>481</v>
      </c>
      <c r="D167" s="102" t="s">
        <v>275</v>
      </c>
      <c r="E167" s="410">
        <f>E74</f>
        <v>128</v>
      </c>
      <c r="F167" s="410">
        <f t="shared" ref="F167:O167" si="25">F74</f>
        <v>10</v>
      </c>
      <c r="G167" s="410">
        <f t="shared" si="25"/>
        <v>0</v>
      </c>
      <c r="H167" s="410">
        <f t="shared" si="25"/>
        <v>1</v>
      </c>
      <c r="I167" s="410">
        <f t="shared" si="25"/>
        <v>47</v>
      </c>
      <c r="J167" s="410">
        <f t="shared" si="25"/>
        <v>30</v>
      </c>
      <c r="K167" s="410">
        <f t="shared" si="25"/>
        <v>0</v>
      </c>
      <c r="L167" s="410">
        <f t="shared" si="25"/>
        <v>2</v>
      </c>
      <c r="M167" s="410">
        <f t="shared" si="25"/>
        <v>6</v>
      </c>
      <c r="N167" s="410">
        <f t="shared" si="25"/>
        <v>0</v>
      </c>
      <c r="O167" s="410">
        <f t="shared" si="25"/>
        <v>32</v>
      </c>
    </row>
    <row r="168" spans="3:15">
      <c r="C168" s="100">
        <v>501</v>
      </c>
      <c r="D168" s="102" t="s">
        <v>276</v>
      </c>
      <c r="E168" s="410">
        <f>SUM(E75:E78)</f>
        <v>75</v>
      </c>
      <c r="F168" s="410">
        <f t="shared" ref="F168:O168" si="26">SUM(F75:F78)</f>
        <v>17</v>
      </c>
      <c r="G168" s="410">
        <f t="shared" si="26"/>
        <v>0</v>
      </c>
      <c r="H168" s="410">
        <f t="shared" si="26"/>
        <v>0</v>
      </c>
      <c r="I168" s="410">
        <f t="shared" si="26"/>
        <v>16</v>
      </c>
      <c r="J168" s="410">
        <f t="shared" si="26"/>
        <v>5</v>
      </c>
      <c r="K168" s="410">
        <f t="shared" si="26"/>
        <v>0</v>
      </c>
      <c r="L168" s="410">
        <f t="shared" si="26"/>
        <v>1</v>
      </c>
      <c r="M168" s="410">
        <f t="shared" si="26"/>
        <v>0</v>
      </c>
      <c r="N168" s="410">
        <f t="shared" si="26"/>
        <v>0</v>
      </c>
      <c r="O168" s="410">
        <f t="shared" si="26"/>
        <v>36</v>
      </c>
    </row>
    <row r="169" spans="3:15">
      <c r="C169" s="100">
        <v>585</v>
      </c>
      <c r="D169" s="102" t="s">
        <v>278</v>
      </c>
      <c r="E169" s="410">
        <f>E86+E90+E92</f>
        <v>71</v>
      </c>
      <c r="F169" s="410">
        <f t="shared" ref="F169:O169" si="27">F86+F90+F92</f>
        <v>32</v>
      </c>
      <c r="G169" s="410">
        <f t="shared" si="27"/>
        <v>0</v>
      </c>
      <c r="H169" s="410">
        <f t="shared" si="27"/>
        <v>0</v>
      </c>
      <c r="I169" s="410">
        <f t="shared" si="27"/>
        <v>26</v>
      </c>
      <c r="J169" s="410">
        <f t="shared" si="27"/>
        <v>5</v>
      </c>
      <c r="K169" s="410">
        <f t="shared" si="27"/>
        <v>1</v>
      </c>
      <c r="L169" s="410">
        <f t="shared" si="27"/>
        <v>2</v>
      </c>
      <c r="M169" s="410">
        <f t="shared" si="27"/>
        <v>1</v>
      </c>
      <c r="N169" s="410">
        <f t="shared" si="27"/>
        <v>0</v>
      </c>
      <c r="O169" s="410">
        <f t="shared" si="27"/>
        <v>4</v>
      </c>
    </row>
    <row r="170" spans="3:15">
      <c r="C170" s="100">
        <v>586</v>
      </c>
      <c r="D170" s="102" t="s">
        <v>279</v>
      </c>
      <c r="E170" s="410">
        <f>E91+E93</f>
        <v>53</v>
      </c>
      <c r="F170" s="410">
        <f t="shared" ref="F170:O170" si="28">F91+F93</f>
        <v>18</v>
      </c>
      <c r="G170" s="410">
        <f t="shared" si="28"/>
        <v>1</v>
      </c>
      <c r="H170" s="410">
        <f t="shared" si="28"/>
        <v>0</v>
      </c>
      <c r="I170" s="410">
        <f t="shared" si="28"/>
        <v>22</v>
      </c>
      <c r="J170" s="410">
        <f t="shared" si="28"/>
        <v>2</v>
      </c>
      <c r="K170" s="410">
        <f t="shared" si="28"/>
        <v>0</v>
      </c>
      <c r="L170" s="410">
        <f t="shared" si="28"/>
        <v>0</v>
      </c>
      <c r="M170" s="410">
        <f t="shared" si="28"/>
        <v>0</v>
      </c>
      <c r="N170" s="410">
        <f t="shared" si="28"/>
        <v>0</v>
      </c>
      <c r="O170" s="410">
        <f t="shared" si="28"/>
        <v>10</v>
      </c>
    </row>
    <row r="171" spans="3:15">
      <c r="E171" s="410">
        <f>SUM(E122:E170)-E9</f>
        <v>0</v>
      </c>
      <c r="F171" s="410">
        <f t="shared" ref="F171:O171" si="29">SUM(F122:F170)-F9</f>
        <v>0</v>
      </c>
      <c r="G171" s="410">
        <f t="shared" si="29"/>
        <v>0</v>
      </c>
      <c r="H171" s="410">
        <f t="shared" si="29"/>
        <v>0</v>
      </c>
      <c r="I171" s="410">
        <f t="shared" si="29"/>
        <v>0</v>
      </c>
      <c r="J171" s="410">
        <f t="shared" si="29"/>
        <v>0</v>
      </c>
      <c r="K171" s="410">
        <f t="shared" si="29"/>
        <v>0</v>
      </c>
      <c r="L171" s="410">
        <f t="shared" si="29"/>
        <v>0</v>
      </c>
      <c r="M171" s="410">
        <f t="shared" si="29"/>
        <v>0</v>
      </c>
      <c r="N171" s="410">
        <f t="shared" si="29"/>
        <v>0</v>
      </c>
      <c r="O171" s="410">
        <f t="shared" si="29"/>
        <v>0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2EF85-B05F-4445-AB95-6AFA65BF4718}">
  <sheetPr>
    <tabColor theme="7" tint="0.79998168889431442"/>
  </sheetPr>
  <dimension ref="B1:P171"/>
  <sheetViews>
    <sheetView topLeftCell="C119" workbookViewId="0">
      <pane xSplit="2" ySplit="2" topLeftCell="E121" activePane="bottomRight" state="frozen"/>
      <selection activeCell="C119" sqref="C119"/>
      <selection pane="topRight" activeCell="E119" sqref="E119"/>
      <selection pane="bottomLeft" activeCell="C121" sqref="C121"/>
      <selection pane="bottomRight" activeCell="J132" sqref="J132"/>
    </sheetView>
  </sheetViews>
  <sheetFormatPr defaultColWidth="7.75" defaultRowHeight="13"/>
  <cols>
    <col min="1" max="1" width="0" style="100" hidden="1" customWidth="1"/>
    <col min="2" max="2" width="3.25" style="99" hidden="1" customWidth="1"/>
    <col min="3" max="3" width="3.75" style="100" customWidth="1"/>
    <col min="4" max="4" width="11.33203125" style="100" customWidth="1"/>
    <col min="5" max="15" width="10.332031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802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354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372</v>
      </c>
      <c r="E5" s="115">
        <v>99654</v>
      </c>
      <c r="F5" s="113">
        <v>14898</v>
      </c>
      <c r="G5" s="113">
        <v>281</v>
      </c>
      <c r="H5" s="113">
        <v>1204</v>
      </c>
      <c r="I5" s="113">
        <v>65824</v>
      </c>
      <c r="J5" s="113">
        <v>2262</v>
      </c>
      <c r="K5" s="113">
        <v>687</v>
      </c>
      <c r="L5" s="113">
        <v>2405</v>
      </c>
      <c r="M5" s="113">
        <v>2344</v>
      </c>
      <c r="N5" s="113">
        <v>119</v>
      </c>
      <c r="O5" s="113">
        <v>9630</v>
      </c>
      <c r="P5" s="113"/>
    </row>
    <row r="6" spans="2:16" ht="13.9" hidden="1" customHeight="1">
      <c r="D6" s="114" t="s">
        <v>373</v>
      </c>
      <c r="E6" s="116">
        <v>99753</v>
      </c>
      <c r="F6" s="113">
        <v>15791</v>
      </c>
      <c r="G6" s="113">
        <v>278</v>
      </c>
      <c r="H6" s="113">
        <v>1160</v>
      </c>
      <c r="I6" s="113">
        <v>64703</v>
      </c>
      <c r="J6" s="113">
        <v>2533</v>
      </c>
      <c r="K6" s="113">
        <v>700</v>
      </c>
      <c r="L6" s="113">
        <v>2389</v>
      </c>
      <c r="M6" s="113">
        <v>2447</v>
      </c>
      <c r="N6" s="113">
        <v>104</v>
      </c>
      <c r="O6" s="113">
        <v>9648</v>
      </c>
      <c r="P6" s="113"/>
    </row>
    <row r="7" spans="2:16" ht="13.9" hidden="1" customHeight="1">
      <c r="D7" s="114" t="s">
        <v>284</v>
      </c>
      <c r="E7" s="116">
        <v>101931</v>
      </c>
      <c r="F7" s="113">
        <v>17477</v>
      </c>
      <c r="G7" s="113">
        <v>322</v>
      </c>
      <c r="H7" s="113">
        <v>1169</v>
      </c>
      <c r="I7" s="113">
        <v>63567</v>
      </c>
      <c r="J7" s="113">
        <v>2769</v>
      </c>
      <c r="K7" s="113">
        <v>757</v>
      </c>
      <c r="L7" s="113">
        <v>2339</v>
      </c>
      <c r="M7" s="113">
        <v>2650</v>
      </c>
      <c r="N7" s="113">
        <v>96</v>
      </c>
      <c r="O7" s="113">
        <v>10785</v>
      </c>
      <c r="P7" s="113"/>
    </row>
    <row r="8" spans="2:16" ht="13.9" hidden="1" customHeight="1">
      <c r="D8" s="114" t="s">
        <v>207</v>
      </c>
      <c r="E8" s="116">
        <v>102529</v>
      </c>
      <c r="F8" s="113">
        <v>18992</v>
      </c>
      <c r="G8" s="113">
        <v>322</v>
      </c>
      <c r="H8" s="113">
        <v>1195</v>
      </c>
      <c r="I8" s="113">
        <v>62407</v>
      </c>
      <c r="J8" s="113">
        <v>2926</v>
      </c>
      <c r="K8" s="113">
        <v>763</v>
      </c>
      <c r="L8" s="113">
        <v>2317</v>
      </c>
      <c r="M8" s="113">
        <v>2769</v>
      </c>
      <c r="N8" s="113">
        <v>93</v>
      </c>
      <c r="O8" s="113">
        <v>10745</v>
      </c>
      <c r="P8" s="113"/>
    </row>
    <row r="9" spans="2:16" ht="13.9" hidden="1" customHeight="1">
      <c r="D9" s="114" t="s">
        <v>208</v>
      </c>
      <c r="E9" s="117">
        <v>102721</v>
      </c>
      <c r="F9" s="105">
        <v>20191</v>
      </c>
      <c r="G9" s="105">
        <v>315</v>
      </c>
      <c r="H9" s="105">
        <v>1181</v>
      </c>
      <c r="I9" s="105">
        <v>61092</v>
      </c>
      <c r="J9" s="105">
        <v>3106</v>
      </c>
      <c r="K9" s="105">
        <v>803</v>
      </c>
      <c r="L9" s="105">
        <v>2317</v>
      </c>
      <c r="M9" s="105">
        <v>2964</v>
      </c>
      <c r="N9" s="105">
        <v>85</v>
      </c>
      <c r="O9" s="105">
        <v>10667</v>
      </c>
    </row>
    <row r="10" spans="2:16" ht="13.1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2:16" ht="15" hidden="1" customHeight="1">
      <c r="B11" s="99">
        <v>11</v>
      </c>
      <c r="D11" s="121" t="s">
        <v>128</v>
      </c>
      <c r="E11" s="117">
        <v>21694</v>
      </c>
      <c r="F11" s="105">
        <v>2761</v>
      </c>
      <c r="G11" s="105">
        <v>88</v>
      </c>
      <c r="H11" s="105">
        <v>50</v>
      </c>
      <c r="I11" s="105">
        <v>15485</v>
      </c>
      <c r="J11" s="105">
        <v>440</v>
      </c>
      <c r="K11" s="105">
        <v>170</v>
      </c>
      <c r="L11" s="105">
        <v>532</v>
      </c>
      <c r="M11" s="105">
        <v>244</v>
      </c>
      <c r="N11" s="105">
        <v>17</v>
      </c>
      <c r="O11" s="105">
        <v>1907</v>
      </c>
    </row>
    <row r="12" spans="2:16" ht="15" hidden="1" customHeight="1">
      <c r="B12" s="99">
        <v>15</v>
      </c>
      <c r="D12" s="121" t="s">
        <v>129</v>
      </c>
      <c r="E12" s="117">
        <v>9696</v>
      </c>
      <c r="F12" s="105">
        <v>997</v>
      </c>
      <c r="G12" s="105">
        <v>20</v>
      </c>
      <c r="H12" s="105">
        <v>12</v>
      </c>
      <c r="I12" s="105">
        <v>7214</v>
      </c>
      <c r="J12" s="105">
        <v>142</v>
      </c>
      <c r="K12" s="105">
        <v>59</v>
      </c>
      <c r="L12" s="105">
        <v>187</v>
      </c>
      <c r="M12" s="105">
        <v>72</v>
      </c>
      <c r="N12" s="105">
        <v>5</v>
      </c>
      <c r="O12" s="105">
        <v>988</v>
      </c>
    </row>
    <row r="13" spans="2:16" ht="15" hidden="1" customHeight="1">
      <c r="B13" s="99">
        <v>21</v>
      </c>
      <c r="D13" s="121" t="s">
        <v>285</v>
      </c>
      <c r="E13" s="117">
        <v>7009</v>
      </c>
      <c r="F13" s="105">
        <v>953</v>
      </c>
      <c r="G13" s="105">
        <v>2</v>
      </c>
      <c r="H13" s="105">
        <v>64</v>
      </c>
      <c r="I13" s="105">
        <v>4154</v>
      </c>
      <c r="J13" s="105">
        <v>498</v>
      </c>
      <c r="K13" s="105">
        <v>34</v>
      </c>
      <c r="L13" s="105">
        <v>100</v>
      </c>
      <c r="M13" s="105">
        <v>151</v>
      </c>
      <c r="N13" s="105">
        <v>8</v>
      </c>
      <c r="O13" s="105">
        <v>1045</v>
      </c>
    </row>
    <row r="14" spans="2:16" ht="15" hidden="1" customHeight="1">
      <c r="B14" s="99">
        <v>27</v>
      </c>
      <c r="D14" s="121" t="s">
        <v>131</v>
      </c>
      <c r="E14" s="117">
        <v>3252</v>
      </c>
      <c r="F14" s="105">
        <v>730</v>
      </c>
      <c r="G14" s="105">
        <v>1</v>
      </c>
      <c r="H14" s="105">
        <v>4</v>
      </c>
      <c r="I14" s="105">
        <v>1171</v>
      </c>
      <c r="J14" s="105">
        <v>182</v>
      </c>
      <c r="K14" s="105">
        <v>11</v>
      </c>
      <c r="L14" s="105">
        <v>67</v>
      </c>
      <c r="M14" s="105">
        <v>145</v>
      </c>
      <c r="N14" s="105">
        <v>2</v>
      </c>
      <c r="O14" s="105">
        <v>939</v>
      </c>
    </row>
    <row r="15" spans="2:16" ht="15" hidden="1" customHeight="1">
      <c r="B15" s="99">
        <v>40</v>
      </c>
      <c r="D15" s="121" t="s">
        <v>132</v>
      </c>
      <c r="E15" s="117">
        <v>11637</v>
      </c>
      <c r="F15" s="105">
        <v>1504</v>
      </c>
      <c r="G15" s="105">
        <v>6</v>
      </c>
      <c r="H15" s="105">
        <v>1</v>
      </c>
      <c r="I15" s="105">
        <v>7394</v>
      </c>
      <c r="J15" s="105">
        <v>461</v>
      </c>
      <c r="K15" s="105">
        <v>27</v>
      </c>
      <c r="L15" s="105">
        <v>113</v>
      </c>
      <c r="M15" s="105">
        <v>1208</v>
      </c>
      <c r="N15" s="105">
        <v>2</v>
      </c>
      <c r="O15" s="105">
        <v>921</v>
      </c>
    </row>
    <row r="16" spans="2:16" ht="15" hidden="1" customHeight="1">
      <c r="B16" s="99">
        <v>49</v>
      </c>
      <c r="D16" s="121" t="s">
        <v>133</v>
      </c>
      <c r="E16" s="117">
        <v>1765</v>
      </c>
      <c r="F16" s="105">
        <v>252</v>
      </c>
      <c r="G16" s="105">
        <v>3</v>
      </c>
      <c r="H16" s="105">
        <v>6</v>
      </c>
      <c r="I16" s="105">
        <v>870</v>
      </c>
      <c r="J16" s="105">
        <v>109</v>
      </c>
      <c r="K16" s="105">
        <v>19</v>
      </c>
      <c r="L16" s="105">
        <v>40</v>
      </c>
      <c r="M16" s="105">
        <v>32</v>
      </c>
      <c r="N16" s="105">
        <v>1</v>
      </c>
      <c r="O16" s="105">
        <v>433</v>
      </c>
    </row>
    <row r="17" spans="2:16" ht="15" hidden="1" customHeight="1">
      <c r="B17" s="99">
        <v>67</v>
      </c>
      <c r="D17" s="121" t="s">
        <v>217</v>
      </c>
      <c r="E17" s="117">
        <v>1112</v>
      </c>
      <c r="F17" s="105">
        <v>420</v>
      </c>
      <c r="G17" s="105">
        <v>4</v>
      </c>
      <c r="H17" s="105">
        <v>4</v>
      </c>
      <c r="I17" s="105">
        <v>204</v>
      </c>
      <c r="J17" s="105">
        <v>239</v>
      </c>
      <c r="K17" s="105">
        <v>5</v>
      </c>
      <c r="L17" s="105">
        <v>24</v>
      </c>
      <c r="M17" s="105">
        <v>5</v>
      </c>
      <c r="N17" s="105">
        <v>0</v>
      </c>
      <c r="O17" s="105">
        <v>207</v>
      </c>
    </row>
    <row r="18" spans="2:16" ht="15" hidden="1" customHeight="1">
      <c r="B18" s="99">
        <v>87</v>
      </c>
      <c r="D18" s="121" t="s">
        <v>219</v>
      </c>
      <c r="E18" s="117">
        <v>1114</v>
      </c>
      <c r="F18" s="105">
        <v>214</v>
      </c>
      <c r="G18" s="105">
        <v>4</v>
      </c>
      <c r="H18" s="105">
        <v>2</v>
      </c>
      <c r="I18" s="105">
        <v>226</v>
      </c>
      <c r="J18" s="105">
        <v>197</v>
      </c>
      <c r="K18" s="105">
        <v>8</v>
      </c>
      <c r="L18" s="105">
        <v>13</v>
      </c>
      <c r="M18" s="105">
        <v>21</v>
      </c>
      <c r="N18" s="105">
        <v>0</v>
      </c>
      <c r="O18" s="105">
        <v>429</v>
      </c>
    </row>
    <row r="19" spans="2:16" ht="15" hidden="1" customHeight="1">
      <c r="B19" s="99">
        <v>95</v>
      </c>
      <c r="D19" s="121" t="s">
        <v>221</v>
      </c>
      <c r="E19" s="117">
        <v>590</v>
      </c>
      <c r="F19" s="105">
        <v>106</v>
      </c>
      <c r="G19" s="105">
        <v>0</v>
      </c>
      <c r="H19" s="105">
        <v>0</v>
      </c>
      <c r="I19" s="105">
        <v>185</v>
      </c>
      <c r="J19" s="105">
        <v>117</v>
      </c>
      <c r="K19" s="105">
        <v>14</v>
      </c>
      <c r="L19" s="105">
        <v>28</v>
      </c>
      <c r="M19" s="105">
        <v>15</v>
      </c>
      <c r="N19" s="105">
        <v>1</v>
      </c>
      <c r="O19" s="105">
        <v>124</v>
      </c>
    </row>
    <row r="20" spans="2:16" ht="15" hidden="1" customHeight="1"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2:16" ht="15" hidden="1" customHeight="1">
      <c r="B21" s="99">
        <v>1</v>
      </c>
      <c r="C21" s="100">
        <v>100</v>
      </c>
      <c r="D21" s="121" t="s">
        <v>223</v>
      </c>
      <c r="E21" s="117">
        <v>44852</v>
      </c>
      <c r="F21" s="105">
        <v>12254</v>
      </c>
      <c r="G21" s="105">
        <v>187</v>
      </c>
      <c r="H21" s="105">
        <v>1038</v>
      </c>
      <c r="I21" s="105">
        <v>24189</v>
      </c>
      <c r="J21" s="105">
        <v>721</v>
      </c>
      <c r="K21" s="105">
        <v>456</v>
      </c>
      <c r="L21" s="105">
        <v>1213</v>
      </c>
      <c r="M21" s="105">
        <v>1071</v>
      </c>
      <c r="N21" s="105">
        <v>49</v>
      </c>
      <c r="O21" s="105">
        <v>3674</v>
      </c>
    </row>
    <row r="22" spans="2:16" ht="15" hidden="1" customHeight="1">
      <c r="B22" s="99">
        <v>2</v>
      </c>
      <c r="C22" s="100">
        <v>101</v>
      </c>
      <c r="D22" s="114" t="s">
        <v>286</v>
      </c>
      <c r="E22" s="117">
        <v>5025</v>
      </c>
      <c r="F22" s="105">
        <v>935</v>
      </c>
      <c r="G22" s="105">
        <v>89</v>
      </c>
      <c r="H22" s="105">
        <v>173</v>
      </c>
      <c r="I22" s="105">
        <v>1741</v>
      </c>
      <c r="J22" s="105">
        <v>251</v>
      </c>
      <c r="K22" s="105">
        <v>100</v>
      </c>
      <c r="L22" s="105">
        <v>492</v>
      </c>
      <c r="M22" s="105">
        <v>34</v>
      </c>
      <c r="N22" s="105">
        <v>5</v>
      </c>
      <c r="O22" s="105">
        <v>1205</v>
      </c>
    </row>
    <row r="23" spans="2:16" ht="15" hidden="1" customHeight="1">
      <c r="B23" s="99">
        <v>3</v>
      </c>
      <c r="C23" s="100">
        <v>102</v>
      </c>
      <c r="D23" s="114" t="s">
        <v>287</v>
      </c>
      <c r="E23" s="117">
        <v>3859</v>
      </c>
      <c r="F23" s="105">
        <v>1051</v>
      </c>
      <c r="G23" s="105">
        <v>47</v>
      </c>
      <c r="H23" s="105">
        <v>136</v>
      </c>
      <c r="I23" s="105">
        <v>1905</v>
      </c>
      <c r="J23" s="105">
        <v>52</v>
      </c>
      <c r="K23" s="105">
        <v>81</v>
      </c>
      <c r="L23" s="105">
        <v>152</v>
      </c>
      <c r="M23" s="105">
        <v>13</v>
      </c>
      <c r="N23" s="105">
        <v>9</v>
      </c>
      <c r="O23" s="105">
        <v>413</v>
      </c>
    </row>
    <row r="24" spans="2:16" ht="15" hidden="1" customHeight="1">
      <c r="B24" s="99">
        <v>5</v>
      </c>
      <c r="C24" s="100">
        <v>105</v>
      </c>
      <c r="D24" s="114" t="s">
        <v>288</v>
      </c>
      <c r="E24" s="117">
        <v>3989</v>
      </c>
      <c r="F24" s="105">
        <v>1595</v>
      </c>
      <c r="G24" s="105">
        <v>2</v>
      </c>
      <c r="H24" s="105">
        <v>21</v>
      </c>
      <c r="I24" s="105">
        <v>1858</v>
      </c>
      <c r="J24" s="105">
        <v>77</v>
      </c>
      <c r="K24" s="105">
        <v>18</v>
      </c>
      <c r="L24" s="105">
        <v>19</v>
      </c>
      <c r="M24" s="105">
        <v>155</v>
      </c>
      <c r="N24" s="105">
        <v>3</v>
      </c>
      <c r="O24" s="105">
        <v>241</v>
      </c>
    </row>
    <row r="25" spans="2:16" ht="15" hidden="1" customHeight="1">
      <c r="B25" s="99">
        <v>7</v>
      </c>
      <c r="C25" s="100">
        <v>106</v>
      </c>
      <c r="D25" s="114" t="s">
        <v>289</v>
      </c>
      <c r="E25" s="117">
        <v>8123</v>
      </c>
      <c r="F25" s="105">
        <v>489</v>
      </c>
      <c r="G25" s="105">
        <v>1</v>
      </c>
      <c r="H25" s="105">
        <v>6</v>
      </c>
      <c r="I25" s="105">
        <v>6784</v>
      </c>
      <c r="J25" s="105">
        <v>42</v>
      </c>
      <c r="K25" s="105">
        <v>13</v>
      </c>
      <c r="L25" s="105">
        <v>37</v>
      </c>
      <c r="M25" s="105">
        <v>620</v>
      </c>
      <c r="N25" s="105">
        <v>2</v>
      </c>
      <c r="O25" s="105">
        <v>129</v>
      </c>
      <c r="P25" s="104"/>
    </row>
    <row r="26" spans="2:16" ht="15" hidden="1" customHeight="1">
      <c r="B26" s="99">
        <v>8</v>
      </c>
      <c r="C26" s="100">
        <v>107</v>
      </c>
      <c r="D26" s="114" t="s">
        <v>290</v>
      </c>
      <c r="E26" s="117">
        <v>4795</v>
      </c>
      <c r="F26" s="105">
        <v>493</v>
      </c>
      <c r="G26" s="105">
        <v>3</v>
      </c>
      <c r="H26" s="105">
        <v>6</v>
      </c>
      <c r="I26" s="105">
        <v>3938</v>
      </c>
      <c r="J26" s="105">
        <v>23</v>
      </c>
      <c r="K26" s="105">
        <v>17</v>
      </c>
      <c r="L26" s="105">
        <v>46</v>
      </c>
      <c r="M26" s="105">
        <v>124</v>
      </c>
      <c r="N26" s="105">
        <v>3</v>
      </c>
      <c r="O26" s="105">
        <v>142</v>
      </c>
      <c r="P26" s="104"/>
    </row>
    <row r="27" spans="2:16" ht="15" hidden="1" customHeight="1">
      <c r="B27" s="99">
        <v>9</v>
      </c>
      <c r="C27" s="100">
        <v>108</v>
      </c>
      <c r="D27" s="114" t="s">
        <v>291</v>
      </c>
      <c r="E27" s="117">
        <v>2985</v>
      </c>
      <c r="F27" s="105">
        <v>929</v>
      </c>
      <c r="G27" s="105">
        <v>8</v>
      </c>
      <c r="H27" s="105">
        <v>10</v>
      </c>
      <c r="I27" s="105">
        <v>1601</v>
      </c>
      <c r="J27" s="105">
        <v>41</v>
      </c>
      <c r="K27" s="105">
        <v>22</v>
      </c>
      <c r="L27" s="105">
        <v>122</v>
      </c>
      <c r="M27" s="105">
        <v>12</v>
      </c>
      <c r="N27" s="105">
        <v>4</v>
      </c>
      <c r="O27" s="105">
        <v>236</v>
      </c>
      <c r="P27" s="104"/>
    </row>
    <row r="28" spans="2:16" ht="15" hidden="1" customHeight="1">
      <c r="B28" s="99">
        <v>6</v>
      </c>
      <c r="C28" s="100">
        <v>109</v>
      </c>
      <c r="D28" s="114" t="s">
        <v>292</v>
      </c>
      <c r="E28" s="117">
        <v>2153</v>
      </c>
      <c r="F28" s="105">
        <v>476</v>
      </c>
      <c r="G28" s="105">
        <v>8</v>
      </c>
      <c r="H28" s="105">
        <v>31</v>
      </c>
      <c r="I28" s="105">
        <v>1375</v>
      </c>
      <c r="J28" s="105">
        <v>23</v>
      </c>
      <c r="K28" s="105">
        <v>21</v>
      </c>
      <c r="L28" s="105">
        <v>82</v>
      </c>
      <c r="M28" s="105">
        <v>8</v>
      </c>
      <c r="N28" s="105">
        <v>5</v>
      </c>
      <c r="O28" s="105">
        <v>124</v>
      </c>
    </row>
    <row r="29" spans="2:16" ht="15" hidden="1" customHeight="1">
      <c r="B29" s="99">
        <v>4</v>
      </c>
      <c r="C29" s="100">
        <v>110</v>
      </c>
      <c r="D29" s="114" t="s">
        <v>293</v>
      </c>
      <c r="E29" s="117">
        <v>11440</v>
      </c>
      <c r="F29" s="105">
        <v>5682</v>
      </c>
      <c r="G29" s="105">
        <v>26</v>
      </c>
      <c r="H29" s="105">
        <v>644</v>
      </c>
      <c r="I29" s="105">
        <v>3462</v>
      </c>
      <c r="J29" s="105">
        <v>158</v>
      </c>
      <c r="K29" s="105">
        <v>156</v>
      </c>
      <c r="L29" s="105">
        <v>224</v>
      </c>
      <c r="M29" s="105">
        <v>82</v>
      </c>
      <c r="N29" s="105">
        <v>16</v>
      </c>
      <c r="O29" s="105">
        <v>990</v>
      </c>
    </row>
    <row r="30" spans="2:16" ht="15" hidden="1" customHeight="1">
      <c r="B30" s="99">
        <v>10</v>
      </c>
      <c r="C30" s="100">
        <v>111</v>
      </c>
      <c r="D30" s="114" t="s">
        <v>294</v>
      </c>
      <c r="E30" s="117">
        <v>2483</v>
      </c>
      <c r="F30" s="105">
        <v>604</v>
      </c>
      <c r="G30" s="105">
        <v>3</v>
      </c>
      <c r="H30" s="105">
        <v>11</v>
      </c>
      <c r="I30" s="105">
        <v>1525</v>
      </c>
      <c r="J30" s="105">
        <v>54</v>
      </c>
      <c r="K30" s="105">
        <v>28</v>
      </c>
      <c r="L30" s="105">
        <v>39</v>
      </c>
      <c r="M30" s="105">
        <v>23</v>
      </c>
      <c r="N30" s="105">
        <v>2</v>
      </c>
      <c r="O30" s="105">
        <v>194</v>
      </c>
    </row>
    <row r="31" spans="2:16" ht="15" hidden="1" customHeight="1">
      <c r="B31" s="99">
        <v>41</v>
      </c>
      <c r="C31" s="100">
        <v>201</v>
      </c>
      <c r="D31" s="121" t="s">
        <v>233</v>
      </c>
      <c r="E31" s="117">
        <v>10847</v>
      </c>
      <c r="F31" s="105">
        <v>1048</v>
      </c>
      <c r="G31" s="105">
        <v>6</v>
      </c>
      <c r="H31" s="105">
        <v>1</v>
      </c>
      <c r="I31" s="105">
        <v>7227</v>
      </c>
      <c r="J31" s="105">
        <v>444</v>
      </c>
      <c r="K31" s="105">
        <v>26</v>
      </c>
      <c r="L31" s="105">
        <v>104</v>
      </c>
      <c r="M31" s="105">
        <v>1186</v>
      </c>
      <c r="N31" s="105">
        <v>2</v>
      </c>
      <c r="O31" s="105">
        <v>803</v>
      </c>
    </row>
    <row r="32" spans="2:16" ht="15" hidden="1" customHeight="1">
      <c r="B32" s="99">
        <v>12</v>
      </c>
      <c r="C32" s="100">
        <v>202</v>
      </c>
      <c r="D32" s="121" t="s">
        <v>295</v>
      </c>
      <c r="E32" s="117">
        <v>12981</v>
      </c>
      <c r="F32" s="105">
        <v>1464</v>
      </c>
      <c r="G32" s="105">
        <v>4</v>
      </c>
      <c r="H32" s="105">
        <v>10</v>
      </c>
      <c r="I32" s="105">
        <v>10171</v>
      </c>
      <c r="J32" s="105">
        <v>229</v>
      </c>
      <c r="K32" s="105">
        <v>35</v>
      </c>
      <c r="L32" s="105">
        <v>82</v>
      </c>
      <c r="M32" s="105">
        <v>212</v>
      </c>
      <c r="N32" s="105">
        <v>8</v>
      </c>
      <c r="O32" s="105">
        <v>766</v>
      </c>
    </row>
    <row r="33" spans="2:16" ht="15" hidden="1" customHeight="1">
      <c r="B33" s="99">
        <v>22</v>
      </c>
      <c r="C33" s="100">
        <v>203</v>
      </c>
      <c r="D33" s="121" t="s">
        <v>296</v>
      </c>
      <c r="E33" s="117">
        <v>3070</v>
      </c>
      <c r="F33" s="105">
        <v>593</v>
      </c>
      <c r="G33" s="105">
        <v>2</v>
      </c>
      <c r="H33" s="105">
        <v>12</v>
      </c>
      <c r="I33" s="105">
        <v>1703</v>
      </c>
      <c r="J33" s="105">
        <v>97</v>
      </c>
      <c r="K33" s="105">
        <v>25</v>
      </c>
      <c r="L33" s="105">
        <v>52</v>
      </c>
      <c r="M33" s="105">
        <v>39</v>
      </c>
      <c r="N33" s="105">
        <v>5</v>
      </c>
      <c r="O33" s="105">
        <v>542</v>
      </c>
    </row>
    <row r="34" spans="2:16" ht="15" hidden="1" customHeight="1">
      <c r="B34" s="99">
        <v>13</v>
      </c>
      <c r="C34" s="100">
        <v>204</v>
      </c>
      <c r="D34" s="121" t="s">
        <v>297</v>
      </c>
      <c r="E34" s="117">
        <v>6895</v>
      </c>
      <c r="F34" s="105">
        <v>977</v>
      </c>
      <c r="G34" s="105">
        <v>35</v>
      </c>
      <c r="H34" s="105">
        <v>10</v>
      </c>
      <c r="I34" s="105">
        <v>4556</v>
      </c>
      <c r="J34" s="105">
        <v>105</v>
      </c>
      <c r="K34" s="105">
        <v>103</v>
      </c>
      <c r="L34" s="105">
        <v>317</v>
      </c>
      <c r="M34" s="105">
        <v>11</v>
      </c>
      <c r="N34" s="105">
        <v>4</v>
      </c>
      <c r="O34" s="105">
        <v>777</v>
      </c>
    </row>
    <row r="35" spans="2:16" ht="15" hidden="1" customHeight="1">
      <c r="B35" s="99">
        <v>96</v>
      </c>
      <c r="C35" s="100">
        <v>205</v>
      </c>
      <c r="D35" s="121" t="s">
        <v>298</v>
      </c>
      <c r="E35" s="117">
        <v>187</v>
      </c>
      <c r="F35" s="105">
        <v>20</v>
      </c>
      <c r="G35" s="105">
        <v>0</v>
      </c>
      <c r="H35" s="105">
        <v>0</v>
      </c>
      <c r="I35" s="105">
        <v>53</v>
      </c>
      <c r="J35" s="105">
        <v>49</v>
      </c>
      <c r="K35" s="105">
        <v>4</v>
      </c>
      <c r="L35" s="105">
        <v>10</v>
      </c>
      <c r="M35" s="105">
        <v>10</v>
      </c>
      <c r="N35" s="105">
        <v>0</v>
      </c>
      <c r="O35" s="105">
        <v>41</v>
      </c>
    </row>
    <row r="36" spans="2:16" ht="15" hidden="1" customHeight="1">
      <c r="B36" s="99">
        <v>14</v>
      </c>
      <c r="C36" s="100">
        <v>206</v>
      </c>
      <c r="D36" s="121" t="s">
        <v>299</v>
      </c>
      <c r="E36" s="117">
        <v>1818</v>
      </c>
      <c r="F36" s="105">
        <v>320</v>
      </c>
      <c r="G36" s="105">
        <v>49</v>
      </c>
      <c r="H36" s="105">
        <v>30</v>
      </c>
      <c r="I36" s="105">
        <v>758</v>
      </c>
      <c r="J36" s="105">
        <v>106</v>
      </c>
      <c r="K36" s="105">
        <v>32</v>
      </c>
      <c r="L36" s="105">
        <v>133</v>
      </c>
      <c r="M36" s="105">
        <v>21</v>
      </c>
      <c r="N36" s="105">
        <v>5</v>
      </c>
      <c r="O36" s="105">
        <v>364</v>
      </c>
    </row>
    <row r="37" spans="2:16" ht="15" hidden="1" customHeight="1">
      <c r="B37" s="99">
        <v>16</v>
      </c>
      <c r="C37" s="100">
        <v>207</v>
      </c>
      <c r="D37" s="121" t="s">
        <v>300</v>
      </c>
      <c r="E37" s="117">
        <v>3510</v>
      </c>
      <c r="F37" s="105">
        <v>459</v>
      </c>
      <c r="G37" s="105">
        <v>1</v>
      </c>
      <c r="H37" s="105">
        <v>1</v>
      </c>
      <c r="I37" s="105">
        <v>2700</v>
      </c>
      <c r="J37" s="105">
        <v>58</v>
      </c>
      <c r="K37" s="105">
        <v>9</v>
      </c>
      <c r="L37" s="105">
        <v>19</v>
      </c>
      <c r="M37" s="105">
        <v>42</v>
      </c>
      <c r="N37" s="105">
        <v>1</v>
      </c>
      <c r="O37" s="105">
        <v>220</v>
      </c>
      <c r="P37" s="104"/>
    </row>
    <row r="38" spans="2:16" ht="15" hidden="1" customHeight="1">
      <c r="B38" s="99">
        <v>50</v>
      </c>
      <c r="C38" s="100">
        <v>208</v>
      </c>
      <c r="D38" s="121" t="s">
        <v>301</v>
      </c>
      <c r="E38" s="117">
        <v>391</v>
      </c>
      <c r="F38" s="105">
        <v>20</v>
      </c>
      <c r="G38" s="105">
        <v>1</v>
      </c>
      <c r="H38" s="105">
        <v>0</v>
      </c>
      <c r="I38" s="105">
        <v>312</v>
      </c>
      <c r="J38" s="105">
        <v>6</v>
      </c>
      <c r="K38" s="105">
        <v>2</v>
      </c>
      <c r="L38" s="105">
        <v>10</v>
      </c>
      <c r="M38" s="105">
        <v>0</v>
      </c>
      <c r="N38" s="105">
        <v>0</v>
      </c>
      <c r="O38" s="105">
        <v>40</v>
      </c>
      <c r="P38" s="104"/>
    </row>
    <row r="39" spans="2:16" ht="15" hidden="1" customHeight="1">
      <c r="B39" s="99">
        <v>68</v>
      </c>
      <c r="C39" s="100">
        <v>209</v>
      </c>
      <c r="D39" s="121" t="s">
        <v>302</v>
      </c>
      <c r="E39" s="117">
        <v>364</v>
      </c>
      <c r="F39" s="105">
        <v>76</v>
      </c>
      <c r="G39" s="105">
        <v>0</v>
      </c>
      <c r="H39" s="105">
        <v>4</v>
      </c>
      <c r="I39" s="105">
        <v>119</v>
      </c>
      <c r="J39" s="105">
        <v>94</v>
      </c>
      <c r="K39" s="105">
        <v>2</v>
      </c>
      <c r="L39" s="105">
        <v>9</v>
      </c>
      <c r="M39" s="105">
        <v>0</v>
      </c>
      <c r="N39" s="105">
        <v>0</v>
      </c>
      <c r="O39" s="105">
        <v>60</v>
      </c>
      <c r="P39" s="104"/>
    </row>
    <row r="40" spans="2:16" ht="15" hidden="1" customHeight="1">
      <c r="B40" s="99">
        <v>23</v>
      </c>
      <c r="C40" s="100">
        <v>210</v>
      </c>
      <c r="D40" s="121" t="s">
        <v>303</v>
      </c>
      <c r="E40" s="117">
        <v>2263</v>
      </c>
      <c r="F40" s="105">
        <v>238</v>
      </c>
      <c r="G40" s="105">
        <v>0</v>
      </c>
      <c r="H40" s="105">
        <v>44</v>
      </c>
      <c r="I40" s="105">
        <v>1336</v>
      </c>
      <c r="J40" s="105">
        <v>239</v>
      </c>
      <c r="K40" s="105">
        <v>5</v>
      </c>
      <c r="L40" s="105">
        <v>35</v>
      </c>
      <c r="M40" s="105">
        <v>77</v>
      </c>
      <c r="N40" s="105">
        <v>1</v>
      </c>
      <c r="O40" s="105">
        <v>288</v>
      </c>
      <c r="P40" s="104"/>
    </row>
    <row r="41" spans="2:16" ht="15" hidden="1" customHeight="1">
      <c r="B41" s="99">
        <v>51</v>
      </c>
      <c r="C41" s="100">
        <v>211</v>
      </c>
      <c r="D41" s="121" t="s">
        <v>304</v>
      </c>
      <c r="E41" s="117">
        <v>178</v>
      </c>
      <c r="F41" s="105">
        <v>22</v>
      </c>
      <c r="G41" s="105">
        <v>0</v>
      </c>
      <c r="H41" s="105">
        <v>1</v>
      </c>
      <c r="I41" s="105">
        <v>43</v>
      </c>
      <c r="J41" s="105">
        <v>6</v>
      </c>
      <c r="K41" s="105">
        <v>0</v>
      </c>
      <c r="L41" s="105">
        <v>6</v>
      </c>
      <c r="M41" s="105">
        <v>9</v>
      </c>
      <c r="N41" s="105">
        <v>0</v>
      </c>
      <c r="O41" s="105">
        <v>91</v>
      </c>
      <c r="P41" s="104"/>
    </row>
    <row r="42" spans="2:16" ht="15" hidden="1" customHeight="1">
      <c r="B42" s="99">
        <v>52</v>
      </c>
      <c r="C42" s="100">
        <v>212</v>
      </c>
      <c r="D42" s="121" t="s">
        <v>305</v>
      </c>
      <c r="E42" s="117">
        <v>322</v>
      </c>
      <c r="F42" s="105">
        <v>20</v>
      </c>
      <c r="G42" s="105">
        <v>0</v>
      </c>
      <c r="H42" s="105">
        <v>0</v>
      </c>
      <c r="I42" s="105">
        <v>195</v>
      </c>
      <c r="J42" s="105">
        <v>25</v>
      </c>
      <c r="K42" s="105">
        <v>0</v>
      </c>
      <c r="L42" s="105">
        <v>4</v>
      </c>
      <c r="M42" s="105">
        <v>0</v>
      </c>
      <c r="N42" s="105">
        <v>1</v>
      </c>
      <c r="O42" s="105">
        <v>77</v>
      </c>
      <c r="P42" s="104"/>
    </row>
    <row r="43" spans="2:16" ht="15" hidden="1" customHeight="1">
      <c r="B43" s="99">
        <v>28</v>
      </c>
      <c r="C43" s="100">
        <v>213</v>
      </c>
      <c r="D43" s="121" t="s">
        <v>306</v>
      </c>
      <c r="E43" s="117">
        <v>524</v>
      </c>
      <c r="F43" s="105">
        <v>52</v>
      </c>
      <c r="G43" s="105">
        <v>0</v>
      </c>
      <c r="H43" s="105">
        <v>1</v>
      </c>
      <c r="I43" s="105">
        <v>347</v>
      </c>
      <c r="J43" s="105">
        <v>43</v>
      </c>
      <c r="K43" s="105">
        <v>2</v>
      </c>
      <c r="L43" s="105">
        <v>12</v>
      </c>
      <c r="M43" s="105">
        <v>0</v>
      </c>
      <c r="N43" s="105">
        <v>0</v>
      </c>
      <c r="O43" s="105">
        <v>67</v>
      </c>
      <c r="P43" s="104"/>
    </row>
    <row r="44" spans="2:16" ht="15" hidden="1" customHeight="1">
      <c r="B44" s="99">
        <v>17</v>
      </c>
      <c r="C44" s="100">
        <v>214</v>
      </c>
      <c r="D44" s="121" t="s">
        <v>307</v>
      </c>
      <c r="E44" s="117">
        <v>3416</v>
      </c>
      <c r="F44" s="105">
        <v>326</v>
      </c>
      <c r="G44" s="105">
        <v>6</v>
      </c>
      <c r="H44" s="105">
        <v>8</v>
      </c>
      <c r="I44" s="105">
        <v>2547</v>
      </c>
      <c r="J44" s="105">
        <v>35</v>
      </c>
      <c r="K44" s="105">
        <v>19</v>
      </c>
      <c r="L44" s="105">
        <v>82</v>
      </c>
      <c r="M44" s="105">
        <v>17</v>
      </c>
      <c r="N44" s="105">
        <v>3</v>
      </c>
      <c r="O44" s="105">
        <v>373</v>
      </c>
      <c r="P44" s="104"/>
    </row>
    <row r="45" spans="2:16" ht="15" hidden="1" customHeight="1">
      <c r="B45" s="99">
        <v>29</v>
      </c>
      <c r="C45" s="100">
        <v>215</v>
      </c>
      <c r="D45" s="121" t="s">
        <v>308</v>
      </c>
      <c r="E45" s="117">
        <v>616</v>
      </c>
      <c r="F45" s="105">
        <v>60</v>
      </c>
      <c r="G45" s="105">
        <v>0</v>
      </c>
      <c r="H45" s="105">
        <v>1</v>
      </c>
      <c r="I45" s="105">
        <v>400</v>
      </c>
      <c r="J45" s="105">
        <v>18</v>
      </c>
      <c r="K45" s="105">
        <v>1</v>
      </c>
      <c r="L45" s="105">
        <v>20</v>
      </c>
      <c r="M45" s="105">
        <v>22</v>
      </c>
      <c r="N45" s="105">
        <v>0</v>
      </c>
      <c r="O45" s="105">
        <v>94</v>
      </c>
      <c r="P45" s="104"/>
    </row>
    <row r="46" spans="2:16" ht="15" hidden="1" customHeight="1">
      <c r="B46" s="99">
        <v>24</v>
      </c>
      <c r="C46" s="100">
        <v>216</v>
      </c>
      <c r="D46" s="121" t="s">
        <v>309</v>
      </c>
      <c r="E46" s="117">
        <v>1159</v>
      </c>
      <c r="F46" s="105">
        <v>69</v>
      </c>
      <c r="G46" s="105">
        <v>0</v>
      </c>
      <c r="H46" s="105">
        <v>6</v>
      </c>
      <c r="I46" s="105">
        <v>888</v>
      </c>
      <c r="J46" s="105">
        <v>30</v>
      </c>
      <c r="K46" s="105">
        <v>3</v>
      </c>
      <c r="L46" s="105">
        <v>5</v>
      </c>
      <c r="M46" s="105">
        <v>27</v>
      </c>
      <c r="N46" s="105">
        <v>1</v>
      </c>
      <c r="O46" s="105">
        <v>130</v>
      </c>
      <c r="P46" s="104"/>
    </row>
    <row r="47" spans="2:16" ht="15" hidden="1" customHeight="1">
      <c r="B47" s="99">
        <v>18</v>
      </c>
      <c r="C47" s="100">
        <v>217</v>
      </c>
      <c r="D47" s="121" t="s">
        <v>310</v>
      </c>
      <c r="E47" s="117">
        <v>1607</v>
      </c>
      <c r="F47" s="105">
        <v>109</v>
      </c>
      <c r="G47" s="105">
        <v>7</v>
      </c>
      <c r="H47" s="105">
        <v>0</v>
      </c>
      <c r="I47" s="105">
        <v>1236</v>
      </c>
      <c r="J47" s="105">
        <v>25</v>
      </c>
      <c r="K47" s="105">
        <v>15</v>
      </c>
      <c r="L47" s="105">
        <v>32</v>
      </c>
      <c r="M47" s="105">
        <v>12</v>
      </c>
      <c r="N47" s="105">
        <v>1</v>
      </c>
      <c r="O47" s="105">
        <v>170</v>
      </c>
      <c r="P47" s="104"/>
    </row>
    <row r="48" spans="2:16" ht="15" hidden="1" customHeight="1">
      <c r="B48" s="99">
        <v>30</v>
      </c>
      <c r="C48" s="100">
        <v>218</v>
      </c>
      <c r="D48" s="121" t="s">
        <v>311</v>
      </c>
      <c r="E48" s="117">
        <v>635</v>
      </c>
      <c r="F48" s="105">
        <v>81</v>
      </c>
      <c r="G48" s="105">
        <v>0</v>
      </c>
      <c r="H48" s="105">
        <v>0</v>
      </c>
      <c r="I48" s="105">
        <v>200</v>
      </c>
      <c r="J48" s="105">
        <v>18</v>
      </c>
      <c r="K48" s="105">
        <v>5</v>
      </c>
      <c r="L48" s="105">
        <v>5</v>
      </c>
      <c r="M48" s="105">
        <v>54</v>
      </c>
      <c r="N48" s="105">
        <v>0</v>
      </c>
      <c r="O48" s="105">
        <v>272</v>
      </c>
      <c r="P48" s="104"/>
    </row>
    <row r="49" spans="2:16" ht="15" hidden="1" customHeight="1">
      <c r="B49" s="99">
        <v>19</v>
      </c>
      <c r="C49" s="100">
        <v>219</v>
      </c>
      <c r="D49" s="121" t="s">
        <v>312</v>
      </c>
      <c r="E49" s="117">
        <v>1064</v>
      </c>
      <c r="F49" s="105">
        <v>95</v>
      </c>
      <c r="G49" s="105">
        <v>5</v>
      </c>
      <c r="H49" s="105">
        <v>3</v>
      </c>
      <c r="I49" s="105">
        <v>664</v>
      </c>
      <c r="J49" s="105">
        <v>21</v>
      </c>
      <c r="K49" s="105">
        <v>14</v>
      </c>
      <c r="L49" s="105">
        <v>44</v>
      </c>
      <c r="M49" s="105">
        <v>1</v>
      </c>
      <c r="N49" s="105">
        <v>0</v>
      </c>
      <c r="O49" s="105">
        <v>217</v>
      </c>
      <c r="P49" s="104"/>
    </row>
    <row r="50" spans="2:16" ht="15" hidden="1" customHeight="1">
      <c r="B50" s="99">
        <v>31</v>
      </c>
      <c r="C50" s="100">
        <v>220</v>
      </c>
      <c r="D50" s="121" t="s">
        <v>313</v>
      </c>
      <c r="E50" s="117">
        <v>924</v>
      </c>
      <c r="F50" s="105">
        <v>417</v>
      </c>
      <c r="G50" s="105">
        <v>1</v>
      </c>
      <c r="H50" s="105">
        <v>0</v>
      </c>
      <c r="I50" s="105">
        <v>103</v>
      </c>
      <c r="J50" s="105">
        <v>66</v>
      </c>
      <c r="K50" s="105">
        <v>0</v>
      </c>
      <c r="L50" s="105">
        <v>5</v>
      </c>
      <c r="M50" s="105">
        <v>68</v>
      </c>
      <c r="N50" s="105">
        <v>0</v>
      </c>
      <c r="O50" s="105">
        <v>264</v>
      </c>
      <c r="P50" s="104"/>
    </row>
    <row r="51" spans="2:16" ht="15" hidden="1" customHeight="1">
      <c r="B51" s="99">
        <v>88</v>
      </c>
      <c r="C51" s="100">
        <v>221</v>
      </c>
      <c r="D51" s="121" t="s">
        <v>314</v>
      </c>
      <c r="E51" s="117">
        <v>496</v>
      </c>
      <c r="F51" s="105">
        <v>75</v>
      </c>
      <c r="G51" s="105">
        <v>3</v>
      </c>
      <c r="H51" s="105">
        <v>2</v>
      </c>
      <c r="I51" s="105">
        <v>138</v>
      </c>
      <c r="J51" s="105">
        <v>55</v>
      </c>
      <c r="K51" s="105">
        <v>5</v>
      </c>
      <c r="L51" s="105">
        <v>6</v>
      </c>
      <c r="M51" s="105">
        <v>14</v>
      </c>
      <c r="N51" s="105">
        <v>0</v>
      </c>
      <c r="O51" s="105">
        <v>198</v>
      </c>
      <c r="P51" s="104"/>
    </row>
    <row r="52" spans="2:16" ht="15" hidden="1" customHeight="1">
      <c r="B52" s="99">
        <v>20</v>
      </c>
      <c r="C52" s="100">
        <v>301</v>
      </c>
      <c r="D52" s="121" t="s">
        <v>260</v>
      </c>
      <c r="E52" s="117">
        <v>99</v>
      </c>
      <c r="F52" s="105">
        <v>8</v>
      </c>
      <c r="G52" s="105">
        <v>1</v>
      </c>
      <c r="H52" s="105">
        <v>0</v>
      </c>
      <c r="I52" s="105">
        <v>67</v>
      </c>
      <c r="J52" s="105">
        <v>3</v>
      </c>
      <c r="K52" s="105">
        <v>2</v>
      </c>
      <c r="L52" s="105">
        <v>10</v>
      </c>
      <c r="M52" s="105">
        <v>0</v>
      </c>
      <c r="N52" s="105">
        <v>0</v>
      </c>
      <c r="O52" s="105">
        <v>8</v>
      </c>
      <c r="P52" s="104"/>
    </row>
    <row r="53" spans="2:16" ht="15" hidden="1" customHeight="1">
      <c r="B53" s="99">
        <v>32</v>
      </c>
      <c r="C53" s="402">
        <v>321</v>
      </c>
      <c r="D53" s="404" t="s">
        <v>317</v>
      </c>
      <c r="E53" s="117">
        <v>100</v>
      </c>
      <c r="F53" s="105">
        <v>6</v>
      </c>
      <c r="G53" s="105">
        <v>0</v>
      </c>
      <c r="H53" s="105">
        <v>0</v>
      </c>
      <c r="I53" s="105">
        <v>7</v>
      </c>
      <c r="J53" s="105">
        <v>0</v>
      </c>
      <c r="K53" s="105">
        <v>0</v>
      </c>
      <c r="L53" s="105">
        <v>3</v>
      </c>
      <c r="M53" s="105">
        <v>0</v>
      </c>
      <c r="N53" s="105">
        <v>0</v>
      </c>
      <c r="O53" s="105">
        <v>84</v>
      </c>
      <c r="P53" s="104"/>
    </row>
    <row r="54" spans="2:16" ht="15" hidden="1" customHeight="1">
      <c r="B54" s="99">
        <v>33</v>
      </c>
      <c r="C54" s="402">
        <v>341</v>
      </c>
      <c r="D54" s="404" t="s">
        <v>318</v>
      </c>
      <c r="E54" s="117">
        <v>214</v>
      </c>
      <c r="F54" s="105">
        <v>45</v>
      </c>
      <c r="G54" s="105">
        <v>0</v>
      </c>
      <c r="H54" s="105">
        <v>2</v>
      </c>
      <c r="I54" s="105">
        <v>65</v>
      </c>
      <c r="J54" s="105">
        <v>5</v>
      </c>
      <c r="K54" s="105">
        <v>0</v>
      </c>
      <c r="L54" s="105">
        <v>16</v>
      </c>
      <c r="M54" s="105">
        <v>1</v>
      </c>
      <c r="N54" s="105">
        <v>2</v>
      </c>
      <c r="O54" s="105">
        <v>78</v>
      </c>
      <c r="P54" s="104"/>
    </row>
    <row r="55" spans="2:16" ht="15" hidden="1" customHeight="1">
      <c r="B55" s="99">
        <v>34</v>
      </c>
      <c r="C55" s="402">
        <v>342</v>
      </c>
      <c r="D55" s="404" t="s">
        <v>319</v>
      </c>
      <c r="E55" s="117">
        <v>53</v>
      </c>
      <c r="F55" s="105">
        <v>5</v>
      </c>
      <c r="G55" s="105">
        <v>0</v>
      </c>
      <c r="H55" s="105">
        <v>0</v>
      </c>
      <c r="I55" s="105">
        <v>18</v>
      </c>
      <c r="J55" s="105">
        <v>2</v>
      </c>
      <c r="K55" s="105">
        <v>2</v>
      </c>
      <c r="L55" s="105">
        <v>2</v>
      </c>
      <c r="M55" s="105">
        <v>0</v>
      </c>
      <c r="N55" s="105">
        <v>0</v>
      </c>
      <c r="O55" s="105">
        <v>24</v>
      </c>
      <c r="P55" s="104"/>
    </row>
    <row r="56" spans="2:16" ht="15" hidden="1" customHeight="1">
      <c r="B56" s="99">
        <v>35</v>
      </c>
      <c r="C56" s="402">
        <v>343</v>
      </c>
      <c r="D56" s="404" t="s">
        <v>320</v>
      </c>
      <c r="E56" s="117">
        <v>44</v>
      </c>
      <c r="F56" s="105">
        <v>9</v>
      </c>
      <c r="G56" s="105">
        <v>0</v>
      </c>
      <c r="H56" s="105">
        <v>0</v>
      </c>
      <c r="I56" s="105">
        <v>6</v>
      </c>
      <c r="J56" s="105">
        <v>3</v>
      </c>
      <c r="K56" s="105">
        <v>0</v>
      </c>
      <c r="L56" s="105">
        <v>1</v>
      </c>
      <c r="M56" s="105">
        <v>0</v>
      </c>
      <c r="N56" s="105">
        <v>0</v>
      </c>
      <c r="O56" s="105">
        <v>25</v>
      </c>
      <c r="P56" s="104"/>
    </row>
    <row r="57" spans="2:16" ht="15" hidden="1" customHeight="1">
      <c r="B57" s="99">
        <v>36</v>
      </c>
      <c r="C57" s="402">
        <v>361</v>
      </c>
      <c r="D57" s="404" t="s">
        <v>321</v>
      </c>
      <c r="E57" s="117">
        <v>65</v>
      </c>
      <c r="F57" s="105">
        <v>18</v>
      </c>
      <c r="G57" s="105">
        <v>0</v>
      </c>
      <c r="H57" s="105">
        <v>0</v>
      </c>
      <c r="I57" s="105">
        <v>10</v>
      </c>
      <c r="J57" s="105">
        <v>10</v>
      </c>
      <c r="K57" s="105">
        <v>1</v>
      </c>
      <c r="L57" s="105">
        <v>2</v>
      </c>
      <c r="M57" s="105">
        <v>0</v>
      </c>
      <c r="N57" s="105">
        <v>0</v>
      </c>
      <c r="O57" s="105">
        <v>24</v>
      </c>
      <c r="P57" s="104"/>
    </row>
    <row r="58" spans="2:16" ht="15" hidden="1" customHeight="1">
      <c r="B58" s="99">
        <v>37</v>
      </c>
      <c r="C58" s="402">
        <v>362</v>
      </c>
      <c r="D58" s="404" t="s">
        <v>322</v>
      </c>
      <c r="E58" s="117">
        <v>35</v>
      </c>
      <c r="F58" s="105">
        <v>29</v>
      </c>
      <c r="G58" s="105">
        <v>0</v>
      </c>
      <c r="H58" s="105">
        <v>0</v>
      </c>
      <c r="I58" s="105">
        <v>1</v>
      </c>
      <c r="J58" s="105">
        <v>4</v>
      </c>
      <c r="K58" s="105">
        <v>0</v>
      </c>
      <c r="L58" s="105">
        <v>1</v>
      </c>
      <c r="M58" s="105">
        <v>0</v>
      </c>
      <c r="N58" s="105">
        <v>0</v>
      </c>
      <c r="O58" s="105">
        <v>0</v>
      </c>
      <c r="P58" s="104"/>
    </row>
    <row r="59" spans="2:16" ht="15" hidden="1" customHeight="1">
      <c r="B59" s="99">
        <v>38</v>
      </c>
      <c r="C59" s="402">
        <v>363</v>
      </c>
      <c r="D59" s="404" t="s">
        <v>323</v>
      </c>
      <c r="E59" s="117">
        <v>17</v>
      </c>
      <c r="F59" s="105">
        <v>3</v>
      </c>
      <c r="G59" s="105">
        <v>0</v>
      </c>
      <c r="H59" s="105">
        <v>0</v>
      </c>
      <c r="I59" s="105">
        <v>5</v>
      </c>
      <c r="J59" s="105">
        <v>7</v>
      </c>
      <c r="K59" s="105">
        <v>0</v>
      </c>
      <c r="L59" s="105">
        <v>0</v>
      </c>
      <c r="M59" s="105">
        <v>0</v>
      </c>
      <c r="N59" s="105">
        <v>0</v>
      </c>
      <c r="O59" s="105">
        <v>2</v>
      </c>
      <c r="P59" s="104"/>
    </row>
    <row r="60" spans="2:16" ht="15" hidden="1" customHeight="1">
      <c r="B60" s="99">
        <v>39</v>
      </c>
      <c r="C60" s="402">
        <v>364</v>
      </c>
      <c r="D60" s="404" t="s">
        <v>324</v>
      </c>
      <c r="E60" s="117">
        <v>25</v>
      </c>
      <c r="F60" s="105">
        <v>5</v>
      </c>
      <c r="G60" s="105">
        <v>0</v>
      </c>
      <c r="H60" s="105">
        <v>0</v>
      </c>
      <c r="I60" s="105">
        <v>9</v>
      </c>
      <c r="J60" s="105">
        <v>6</v>
      </c>
      <c r="K60" s="105">
        <v>0</v>
      </c>
      <c r="L60" s="105">
        <v>0</v>
      </c>
      <c r="M60" s="105">
        <v>0</v>
      </c>
      <c r="N60" s="105">
        <v>0</v>
      </c>
      <c r="O60" s="105">
        <v>5</v>
      </c>
      <c r="P60" s="104"/>
    </row>
    <row r="61" spans="2:16" ht="15" hidden="1" customHeight="1">
      <c r="B61" s="99">
        <v>25</v>
      </c>
      <c r="C61" s="100">
        <v>381</v>
      </c>
      <c r="D61" s="121" t="s">
        <v>325</v>
      </c>
      <c r="E61" s="117">
        <v>208</v>
      </c>
      <c r="F61" s="105">
        <v>26</v>
      </c>
      <c r="G61" s="105">
        <v>0</v>
      </c>
      <c r="H61" s="105">
        <v>0</v>
      </c>
      <c r="I61" s="105">
        <v>71</v>
      </c>
      <c r="J61" s="105">
        <v>69</v>
      </c>
      <c r="K61" s="105">
        <v>0</v>
      </c>
      <c r="L61" s="105">
        <v>0</v>
      </c>
      <c r="M61" s="105">
        <v>4</v>
      </c>
      <c r="N61" s="105">
        <v>1</v>
      </c>
      <c r="O61" s="105">
        <v>37</v>
      </c>
      <c r="P61" s="104"/>
    </row>
    <row r="62" spans="2:16" ht="15" hidden="1" customHeight="1">
      <c r="B62" s="99">
        <v>26</v>
      </c>
      <c r="C62" s="100">
        <v>382</v>
      </c>
      <c r="D62" s="121" t="s">
        <v>326</v>
      </c>
      <c r="E62" s="117">
        <v>309</v>
      </c>
      <c r="F62" s="105">
        <v>27</v>
      </c>
      <c r="G62" s="105">
        <v>0</v>
      </c>
      <c r="H62" s="105">
        <v>2</v>
      </c>
      <c r="I62" s="105">
        <v>156</v>
      </c>
      <c r="J62" s="105">
        <v>63</v>
      </c>
      <c r="K62" s="105">
        <v>1</v>
      </c>
      <c r="L62" s="105">
        <v>8</v>
      </c>
      <c r="M62" s="105">
        <v>4</v>
      </c>
      <c r="N62" s="105">
        <v>0</v>
      </c>
      <c r="O62" s="105">
        <v>48</v>
      </c>
      <c r="P62" s="104"/>
    </row>
    <row r="63" spans="2:16" ht="15" hidden="1" customHeight="1">
      <c r="B63" s="99">
        <v>42</v>
      </c>
      <c r="C63" s="402">
        <v>421</v>
      </c>
      <c r="D63" s="404" t="s">
        <v>327</v>
      </c>
      <c r="E63" s="117">
        <v>44</v>
      </c>
      <c r="F63" s="105">
        <v>7</v>
      </c>
      <c r="G63" s="105">
        <v>0</v>
      </c>
      <c r="H63" s="105">
        <v>0</v>
      </c>
      <c r="I63" s="105">
        <v>18</v>
      </c>
      <c r="J63" s="105">
        <v>2</v>
      </c>
      <c r="K63" s="105">
        <v>0</v>
      </c>
      <c r="L63" s="105">
        <v>1</v>
      </c>
      <c r="M63" s="105">
        <v>0</v>
      </c>
      <c r="N63" s="105">
        <v>0</v>
      </c>
      <c r="O63" s="105">
        <v>16</v>
      </c>
      <c r="P63" s="104"/>
    </row>
    <row r="64" spans="2:16" ht="15" hidden="1" customHeight="1">
      <c r="B64" s="99">
        <v>43</v>
      </c>
      <c r="C64" s="402">
        <v>422</v>
      </c>
      <c r="D64" s="404" t="s">
        <v>328</v>
      </c>
      <c r="E64" s="117">
        <v>111</v>
      </c>
      <c r="F64" s="105">
        <v>45</v>
      </c>
      <c r="G64" s="105">
        <v>0</v>
      </c>
      <c r="H64" s="105">
        <v>0</v>
      </c>
      <c r="I64" s="105">
        <v>33</v>
      </c>
      <c r="J64" s="105">
        <v>3</v>
      </c>
      <c r="K64" s="105">
        <v>0</v>
      </c>
      <c r="L64" s="105">
        <v>0</v>
      </c>
      <c r="M64" s="105">
        <v>0</v>
      </c>
      <c r="N64" s="105">
        <v>0</v>
      </c>
      <c r="O64" s="105">
        <v>30</v>
      </c>
      <c r="P64" s="104"/>
    </row>
    <row r="65" spans="2:16" ht="15" hidden="1" customHeight="1">
      <c r="B65" s="99">
        <v>44</v>
      </c>
      <c r="C65" s="402">
        <v>441</v>
      </c>
      <c r="D65" s="404" t="s">
        <v>329</v>
      </c>
      <c r="E65" s="117">
        <v>22</v>
      </c>
      <c r="F65" s="105">
        <v>11</v>
      </c>
      <c r="G65" s="105">
        <v>0</v>
      </c>
      <c r="H65" s="105">
        <v>0</v>
      </c>
      <c r="I65" s="105">
        <v>2</v>
      </c>
      <c r="J65" s="105">
        <v>4</v>
      </c>
      <c r="K65" s="105">
        <v>0</v>
      </c>
      <c r="L65" s="105">
        <v>0</v>
      </c>
      <c r="M65" s="105">
        <v>0</v>
      </c>
      <c r="N65" s="105">
        <v>0</v>
      </c>
      <c r="O65" s="105">
        <v>5</v>
      </c>
      <c r="P65" s="104"/>
    </row>
    <row r="66" spans="2:16" ht="15" hidden="1" customHeight="1">
      <c r="B66" s="99">
        <v>45</v>
      </c>
      <c r="C66" s="100">
        <v>442</v>
      </c>
      <c r="D66" s="121" t="s">
        <v>330</v>
      </c>
      <c r="E66" s="117">
        <v>35</v>
      </c>
      <c r="F66" s="105">
        <v>18</v>
      </c>
      <c r="G66" s="105">
        <v>0</v>
      </c>
      <c r="H66" s="105">
        <v>0</v>
      </c>
      <c r="I66" s="105">
        <v>10</v>
      </c>
      <c r="J66" s="105">
        <v>1</v>
      </c>
      <c r="K66" s="105">
        <v>0</v>
      </c>
      <c r="L66" s="105">
        <v>2</v>
      </c>
      <c r="M66" s="105">
        <v>2</v>
      </c>
      <c r="N66" s="105">
        <v>0</v>
      </c>
      <c r="O66" s="105">
        <v>2</v>
      </c>
      <c r="P66" s="104"/>
    </row>
    <row r="67" spans="2:16" ht="15" hidden="1" customHeight="1">
      <c r="B67" s="99">
        <v>46</v>
      </c>
      <c r="C67" s="100">
        <v>443</v>
      </c>
      <c r="D67" s="121" t="s">
        <v>331</v>
      </c>
      <c r="E67" s="117">
        <v>390</v>
      </c>
      <c r="F67" s="105">
        <v>283</v>
      </c>
      <c r="G67" s="105">
        <v>0</v>
      </c>
      <c r="H67" s="105">
        <v>0</v>
      </c>
      <c r="I67" s="105">
        <v>46</v>
      </c>
      <c r="J67" s="105">
        <v>3</v>
      </c>
      <c r="K67" s="105">
        <v>0</v>
      </c>
      <c r="L67" s="105">
        <v>1</v>
      </c>
      <c r="M67" s="105">
        <v>15</v>
      </c>
      <c r="N67" s="105">
        <v>0</v>
      </c>
      <c r="O67" s="105">
        <v>42</v>
      </c>
      <c r="P67" s="104"/>
    </row>
    <row r="68" spans="2:16" ht="15" hidden="1" customHeight="1">
      <c r="B68" s="99">
        <v>47</v>
      </c>
      <c r="C68" s="402">
        <v>444</v>
      </c>
      <c r="D68" s="404" t="s">
        <v>332</v>
      </c>
      <c r="E68" s="117">
        <v>174</v>
      </c>
      <c r="F68" s="105">
        <v>90</v>
      </c>
      <c r="G68" s="105">
        <v>0</v>
      </c>
      <c r="H68" s="105">
        <v>0</v>
      </c>
      <c r="I68" s="105">
        <v>56</v>
      </c>
      <c r="J68" s="105">
        <v>4</v>
      </c>
      <c r="K68" s="105">
        <v>1</v>
      </c>
      <c r="L68" s="105">
        <v>5</v>
      </c>
      <c r="M68" s="105">
        <v>5</v>
      </c>
      <c r="N68" s="105">
        <v>0</v>
      </c>
      <c r="O68" s="105">
        <v>13</v>
      </c>
      <c r="P68" s="104"/>
    </row>
    <row r="69" spans="2:16" ht="15" hidden="1" customHeight="1">
      <c r="B69" s="99">
        <v>48</v>
      </c>
      <c r="C69" s="402">
        <v>445</v>
      </c>
      <c r="D69" s="404" t="s">
        <v>333</v>
      </c>
      <c r="E69" s="117">
        <v>14</v>
      </c>
      <c r="F69" s="105">
        <v>2</v>
      </c>
      <c r="G69" s="105">
        <v>0</v>
      </c>
      <c r="H69" s="105">
        <v>0</v>
      </c>
      <c r="I69" s="105">
        <v>2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10</v>
      </c>
      <c r="P69" s="104"/>
    </row>
    <row r="70" spans="2:16" ht="15" hidden="1" customHeight="1">
      <c r="B70" s="99">
        <v>53</v>
      </c>
      <c r="C70" s="402">
        <v>461</v>
      </c>
      <c r="D70" s="404" t="s">
        <v>334</v>
      </c>
      <c r="E70" s="117">
        <v>76</v>
      </c>
      <c r="F70" s="105">
        <v>13</v>
      </c>
      <c r="G70" s="105">
        <v>0</v>
      </c>
      <c r="H70" s="105">
        <v>4</v>
      </c>
      <c r="I70" s="105">
        <v>23</v>
      </c>
      <c r="J70" s="105">
        <v>3</v>
      </c>
      <c r="K70" s="105">
        <v>0</v>
      </c>
      <c r="L70" s="105">
        <v>3</v>
      </c>
      <c r="M70" s="105">
        <v>0</v>
      </c>
      <c r="N70" s="105">
        <v>0</v>
      </c>
      <c r="O70" s="105">
        <v>30</v>
      </c>
      <c r="P70" s="104"/>
    </row>
    <row r="71" spans="2:16" ht="15" hidden="1" customHeight="1">
      <c r="B71" s="99">
        <v>54</v>
      </c>
      <c r="C71" s="402">
        <v>462</v>
      </c>
      <c r="D71" s="404" t="s">
        <v>335</v>
      </c>
      <c r="E71" s="117">
        <v>57</v>
      </c>
      <c r="F71" s="105">
        <v>4</v>
      </c>
      <c r="G71" s="105">
        <v>0</v>
      </c>
      <c r="H71" s="105">
        <v>0</v>
      </c>
      <c r="I71" s="105">
        <v>27</v>
      </c>
      <c r="J71" s="105">
        <v>2</v>
      </c>
      <c r="K71" s="105">
        <v>2</v>
      </c>
      <c r="L71" s="105">
        <v>2</v>
      </c>
      <c r="M71" s="105">
        <v>0</v>
      </c>
      <c r="N71" s="105">
        <v>0</v>
      </c>
      <c r="O71" s="105">
        <v>20</v>
      </c>
      <c r="P71" s="104"/>
    </row>
    <row r="72" spans="2:16" ht="15" hidden="1" customHeight="1">
      <c r="B72" s="99">
        <v>55</v>
      </c>
      <c r="C72" s="402">
        <v>463</v>
      </c>
      <c r="D72" s="404" t="s">
        <v>336</v>
      </c>
      <c r="E72" s="117">
        <v>95</v>
      </c>
      <c r="F72" s="105">
        <v>20</v>
      </c>
      <c r="G72" s="105">
        <v>0</v>
      </c>
      <c r="H72" s="105">
        <v>0</v>
      </c>
      <c r="I72" s="105">
        <v>70</v>
      </c>
      <c r="J72" s="105">
        <v>1</v>
      </c>
      <c r="K72" s="105">
        <v>0</v>
      </c>
      <c r="L72" s="105">
        <v>2</v>
      </c>
      <c r="M72" s="105">
        <v>0</v>
      </c>
      <c r="N72" s="105">
        <v>0</v>
      </c>
      <c r="O72" s="105">
        <v>2</v>
      </c>
      <c r="P72" s="104"/>
    </row>
    <row r="73" spans="2:16" ht="15" hidden="1" customHeight="1">
      <c r="B73" s="99">
        <v>56</v>
      </c>
      <c r="C73" s="100">
        <v>464</v>
      </c>
      <c r="D73" s="121" t="s">
        <v>337</v>
      </c>
      <c r="E73" s="117">
        <v>202</v>
      </c>
      <c r="F73" s="105">
        <v>25</v>
      </c>
      <c r="G73" s="105">
        <v>1</v>
      </c>
      <c r="H73" s="105">
        <v>0</v>
      </c>
      <c r="I73" s="105">
        <v>109</v>
      </c>
      <c r="J73" s="105">
        <v>7</v>
      </c>
      <c r="K73" s="105">
        <v>1</v>
      </c>
      <c r="L73" s="105">
        <v>1</v>
      </c>
      <c r="M73" s="105">
        <v>17</v>
      </c>
      <c r="N73" s="105">
        <v>0</v>
      </c>
      <c r="O73" s="105">
        <v>41</v>
      </c>
      <c r="P73" s="104"/>
    </row>
    <row r="74" spans="2:16" ht="15" hidden="1" customHeight="1">
      <c r="B74" s="99">
        <v>57</v>
      </c>
      <c r="C74" s="100">
        <v>481</v>
      </c>
      <c r="D74" s="121" t="s">
        <v>338</v>
      </c>
      <c r="E74" s="117">
        <v>131</v>
      </c>
      <c r="F74" s="105">
        <v>18</v>
      </c>
      <c r="G74" s="105">
        <v>0</v>
      </c>
      <c r="H74" s="105">
        <v>1</v>
      </c>
      <c r="I74" s="105">
        <v>43</v>
      </c>
      <c r="J74" s="105">
        <v>26</v>
      </c>
      <c r="K74" s="105">
        <v>1</v>
      </c>
      <c r="L74" s="105">
        <v>2</v>
      </c>
      <c r="M74" s="105">
        <v>5</v>
      </c>
      <c r="N74" s="105">
        <v>0</v>
      </c>
      <c r="O74" s="105">
        <v>35</v>
      </c>
      <c r="P74" s="104"/>
    </row>
    <row r="75" spans="2:16" ht="15" hidden="1" customHeight="1">
      <c r="B75" s="99">
        <v>58</v>
      </c>
      <c r="C75" s="402">
        <v>501</v>
      </c>
      <c r="D75" s="404" t="s">
        <v>339</v>
      </c>
      <c r="E75" s="117">
        <v>46</v>
      </c>
      <c r="F75" s="105">
        <v>17</v>
      </c>
      <c r="G75" s="105">
        <v>0</v>
      </c>
      <c r="H75" s="105">
        <v>0</v>
      </c>
      <c r="I75" s="105">
        <v>8</v>
      </c>
      <c r="J75" s="105">
        <v>2</v>
      </c>
      <c r="K75" s="105">
        <v>1</v>
      </c>
      <c r="L75" s="105">
        <v>0</v>
      </c>
      <c r="M75" s="105">
        <v>0</v>
      </c>
      <c r="N75" s="105">
        <v>0</v>
      </c>
      <c r="O75" s="105">
        <v>18</v>
      </c>
      <c r="P75" s="104"/>
    </row>
    <row r="76" spans="2:16" ht="15" hidden="1" customHeight="1">
      <c r="B76" s="99">
        <v>59</v>
      </c>
      <c r="C76" s="402">
        <v>502</v>
      </c>
      <c r="D76" s="404" t="s">
        <v>340</v>
      </c>
      <c r="E76" s="117">
        <v>21</v>
      </c>
      <c r="F76" s="105">
        <v>1</v>
      </c>
      <c r="G76" s="105">
        <v>0</v>
      </c>
      <c r="H76" s="105">
        <v>0</v>
      </c>
      <c r="I76" s="105">
        <v>0</v>
      </c>
      <c r="J76" s="105">
        <v>6</v>
      </c>
      <c r="K76" s="105">
        <v>0</v>
      </c>
      <c r="L76" s="105">
        <v>2</v>
      </c>
      <c r="M76" s="105">
        <v>0</v>
      </c>
      <c r="N76" s="105">
        <v>0</v>
      </c>
      <c r="O76" s="105">
        <v>12</v>
      </c>
      <c r="P76" s="104"/>
    </row>
    <row r="77" spans="2:16" ht="15" hidden="1" customHeight="1">
      <c r="B77" s="99">
        <v>60</v>
      </c>
      <c r="C77" s="402">
        <v>503</v>
      </c>
      <c r="D77" s="404" t="s">
        <v>341</v>
      </c>
      <c r="E77" s="117">
        <v>8</v>
      </c>
      <c r="F77" s="105">
        <v>3</v>
      </c>
      <c r="G77" s="105">
        <v>0</v>
      </c>
      <c r="H77" s="105">
        <v>0</v>
      </c>
      <c r="I77" s="105">
        <v>3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2</v>
      </c>
      <c r="P77" s="104"/>
    </row>
    <row r="78" spans="2:16" ht="15" hidden="1" customHeight="1">
      <c r="B78" s="99">
        <v>61</v>
      </c>
      <c r="C78" s="402">
        <v>504</v>
      </c>
      <c r="D78" s="404" t="s">
        <v>342</v>
      </c>
      <c r="E78" s="117">
        <v>2</v>
      </c>
      <c r="F78" s="105">
        <v>0</v>
      </c>
      <c r="G78" s="105">
        <v>0</v>
      </c>
      <c r="H78" s="105">
        <v>0</v>
      </c>
      <c r="I78" s="105">
        <v>2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4"/>
    </row>
    <row r="79" spans="2:16" ht="15" hidden="1" customHeight="1">
      <c r="B79" s="99">
        <v>62</v>
      </c>
      <c r="C79" s="402">
        <v>521</v>
      </c>
      <c r="D79" s="404" t="s">
        <v>343</v>
      </c>
      <c r="E79" s="117">
        <v>113</v>
      </c>
      <c r="F79" s="105">
        <v>47</v>
      </c>
      <c r="G79" s="105">
        <v>1</v>
      </c>
      <c r="H79" s="105">
        <v>0</v>
      </c>
      <c r="I79" s="105">
        <v>22</v>
      </c>
      <c r="J79" s="105">
        <v>23</v>
      </c>
      <c r="K79" s="105">
        <v>4</v>
      </c>
      <c r="L79" s="105">
        <v>3</v>
      </c>
      <c r="M79" s="105">
        <v>1</v>
      </c>
      <c r="N79" s="105">
        <v>0</v>
      </c>
      <c r="O79" s="105">
        <v>12</v>
      </c>
      <c r="P79" s="104"/>
    </row>
    <row r="80" spans="2:16" ht="15" hidden="1" customHeight="1">
      <c r="B80" s="99">
        <v>63</v>
      </c>
      <c r="C80" s="402">
        <v>522</v>
      </c>
      <c r="D80" s="404" t="s">
        <v>344</v>
      </c>
      <c r="E80" s="117">
        <v>42</v>
      </c>
      <c r="F80" s="105">
        <v>5</v>
      </c>
      <c r="G80" s="105">
        <v>0</v>
      </c>
      <c r="H80" s="105">
        <v>0</v>
      </c>
      <c r="I80" s="105">
        <v>6</v>
      </c>
      <c r="J80" s="105">
        <v>1</v>
      </c>
      <c r="K80" s="105">
        <v>1</v>
      </c>
      <c r="L80" s="105">
        <v>1</v>
      </c>
      <c r="M80" s="105">
        <v>0</v>
      </c>
      <c r="N80" s="105">
        <v>0</v>
      </c>
      <c r="O80" s="105">
        <v>28</v>
      </c>
      <c r="P80" s="104"/>
    </row>
    <row r="81" spans="2:16" ht="15" hidden="1" customHeight="1">
      <c r="B81" s="99">
        <v>64</v>
      </c>
      <c r="C81" s="402">
        <v>523</v>
      </c>
      <c r="D81" s="404" t="s">
        <v>345</v>
      </c>
      <c r="E81" s="117">
        <v>40</v>
      </c>
      <c r="F81" s="105">
        <v>7</v>
      </c>
      <c r="G81" s="105">
        <v>0</v>
      </c>
      <c r="H81" s="105">
        <v>0</v>
      </c>
      <c r="I81" s="105">
        <v>5</v>
      </c>
      <c r="J81" s="105">
        <v>0</v>
      </c>
      <c r="K81" s="105">
        <v>3</v>
      </c>
      <c r="L81" s="105">
        <v>3</v>
      </c>
      <c r="M81" s="105">
        <v>0</v>
      </c>
      <c r="N81" s="105">
        <v>0</v>
      </c>
      <c r="O81" s="105">
        <v>22</v>
      </c>
      <c r="P81" s="104"/>
    </row>
    <row r="82" spans="2:16" ht="15" hidden="1" customHeight="1">
      <c r="B82" s="99">
        <v>65</v>
      </c>
      <c r="C82" s="402">
        <v>524</v>
      </c>
      <c r="D82" s="404" t="s">
        <v>346</v>
      </c>
      <c r="E82" s="117">
        <v>28</v>
      </c>
      <c r="F82" s="105">
        <v>21</v>
      </c>
      <c r="G82" s="105">
        <v>0</v>
      </c>
      <c r="H82" s="105">
        <v>0</v>
      </c>
      <c r="I82" s="105">
        <v>1</v>
      </c>
      <c r="J82" s="105">
        <v>0</v>
      </c>
      <c r="K82" s="105">
        <v>3</v>
      </c>
      <c r="L82" s="105">
        <v>0</v>
      </c>
      <c r="M82" s="105">
        <v>0</v>
      </c>
      <c r="N82" s="105">
        <v>0</v>
      </c>
      <c r="O82" s="105">
        <v>3</v>
      </c>
      <c r="P82" s="104"/>
    </row>
    <row r="83" spans="2:16" ht="15" hidden="1" customHeight="1">
      <c r="B83" s="99">
        <v>66</v>
      </c>
      <c r="C83" s="402">
        <v>525</v>
      </c>
      <c r="D83" s="404" t="s">
        <v>347</v>
      </c>
      <c r="E83" s="117">
        <v>13</v>
      </c>
      <c r="F83" s="105">
        <v>9</v>
      </c>
      <c r="G83" s="105">
        <v>0</v>
      </c>
      <c r="H83" s="105">
        <v>0</v>
      </c>
      <c r="I83" s="105">
        <v>1</v>
      </c>
      <c r="J83" s="105">
        <v>1</v>
      </c>
      <c r="K83" s="105">
        <v>1</v>
      </c>
      <c r="L83" s="105">
        <v>1</v>
      </c>
      <c r="M83" s="105">
        <v>0</v>
      </c>
      <c r="N83" s="105">
        <v>0</v>
      </c>
      <c r="O83" s="105">
        <v>0</v>
      </c>
      <c r="P83" s="104"/>
    </row>
    <row r="84" spans="2:16" ht="15" hidden="1" customHeight="1">
      <c r="B84" s="99">
        <v>69</v>
      </c>
      <c r="C84" s="402">
        <v>541</v>
      </c>
      <c r="D84" s="404" t="s">
        <v>348</v>
      </c>
      <c r="E84" s="117">
        <v>22</v>
      </c>
      <c r="F84" s="105">
        <v>2</v>
      </c>
      <c r="G84" s="105">
        <v>0</v>
      </c>
      <c r="H84" s="105">
        <v>0</v>
      </c>
      <c r="I84" s="105">
        <v>4</v>
      </c>
      <c r="J84" s="105">
        <v>2</v>
      </c>
      <c r="K84" s="105">
        <v>0</v>
      </c>
      <c r="L84" s="105">
        <v>1</v>
      </c>
      <c r="M84" s="105">
        <v>0</v>
      </c>
      <c r="N84" s="105">
        <v>0</v>
      </c>
      <c r="O84" s="105">
        <v>13</v>
      </c>
      <c r="P84" s="104"/>
    </row>
    <row r="85" spans="2:16" ht="15" hidden="1" customHeight="1">
      <c r="B85" s="99">
        <v>70</v>
      </c>
      <c r="C85" s="402">
        <v>542</v>
      </c>
      <c r="D85" s="404" t="s">
        <v>349</v>
      </c>
      <c r="E85" s="117">
        <v>12</v>
      </c>
      <c r="F85" s="105">
        <v>0</v>
      </c>
      <c r="G85" s="105">
        <v>0</v>
      </c>
      <c r="H85" s="105">
        <v>0</v>
      </c>
      <c r="I85" s="105">
        <v>1</v>
      </c>
      <c r="J85" s="105">
        <v>8</v>
      </c>
      <c r="K85" s="105">
        <v>2</v>
      </c>
      <c r="L85" s="105">
        <v>0</v>
      </c>
      <c r="M85" s="105">
        <v>0</v>
      </c>
      <c r="N85" s="105">
        <v>0</v>
      </c>
      <c r="O85" s="105">
        <v>1</v>
      </c>
      <c r="P85" s="104"/>
    </row>
    <row r="86" spans="2:16" ht="15" hidden="1" customHeight="1">
      <c r="B86" s="99">
        <v>71</v>
      </c>
      <c r="C86" s="402">
        <v>543</v>
      </c>
      <c r="D86" s="404" t="s">
        <v>350</v>
      </c>
      <c r="E86" s="117">
        <v>60</v>
      </c>
      <c r="F86" s="105">
        <v>34</v>
      </c>
      <c r="G86" s="105">
        <v>0</v>
      </c>
      <c r="H86" s="105">
        <v>0</v>
      </c>
      <c r="I86" s="105">
        <v>20</v>
      </c>
      <c r="J86" s="105">
        <v>3</v>
      </c>
      <c r="K86" s="105">
        <v>0</v>
      </c>
      <c r="L86" s="105">
        <v>1</v>
      </c>
      <c r="M86" s="105">
        <v>0</v>
      </c>
      <c r="N86" s="105">
        <v>0</v>
      </c>
      <c r="O86" s="105">
        <v>2</v>
      </c>
      <c r="P86" s="104"/>
    </row>
    <row r="87" spans="2:16" ht="15" hidden="1" customHeight="1">
      <c r="B87" s="99">
        <v>72</v>
      </c>
      <c r="C87" s="402">
        <v>544</v>
      </c>
      <c r="D87" s="404" t="s">
        <v>351</v>
      </c>
      <c r="E87" s="117">
        <v>122</v>
      </c>
      <c r="F87" s="105">
        <v>45</v>
      </c>
      <c r="G87" s="105">
        <v>0</v>
      </c>
      <c r="H87" s="105">
        <v>0</v>
      </c>
      <c r="I87" s="105">
        <v>16</v>
      </c>
      <c r="J87" s="105">
        <v>35</v>
      </c>
      <c r="K87" s="105">
        <v>1</v>
      </c>
      <c r="L87" s="105">
        <v>1</v>
      </c>
      <c r="M87" s="105">
        <v>0</v>
      </c>
      <c r="N87" s="105">
        <v>0</v>
      </c>
      <c r="O87" s="105">
        <v>24</v>
      </c>
      <c r="P87" s="104"/>
    </row>
    <row r="88" spans="2:16" ht="15" hidden="1" customHeight="1">
      <c r="B88" s="99">
        <v>73</v>
      </c>
      <c r="C88" s="402">
        <v>561</v>
      </c>
      <c r="D88" s="404" t="s">
        <v>352</v>
      </c>
      <c r="E88" s="117">
        <v>35</v>
      </c>
      <c r="F88" s="105">
        <v>6</v>
      </c>
      <c r="G88" s="105">
        <v>0</v>
      </c>
      <c r="H88" s="105">
        <v>0</v>
      </c>
      <c r="I88" s="105">
        <v>2</v>
      </c>
      <c r="J88" s="105">
        <v>9</v>
      </c>
      <c r="K88" s="105">
        <v>0</v>
      </c>
      <c r="L88" s="105">
        <v>1</v>
      </c>
      <c r="M88" s="105">
        <v>0</v>
      </c>
      <c r="N88" s="105">
        <v>0</v>
      </c>
      <c r="O88" s="105">
        <v>17</v>
      </c>
      <c r="P88" s="104"/>
    </row>
    <row r="89" spans="2:16" ht="15" hidden="1" customHeight="1">
      <c r="B89" s="99">
        <v>74</v>
      </c>
      <c r="C89" s="402">
        <v>562</v>
      </c>
      <c r="D89" s="404" t="s">
        <v>353</v>
      </c>
      <c r="E89" s="117">
        <v>37</v>
      </c>
      <c r="F89" s="105">
        <v>31</v>
      </c>
      <c r="G89" s="105">
        <v>0</v>
      </c>
      <c r="H89" s="105">
        <v>0</v>
      </c>
      <c r="I89" s="105">
        <v>1</v>
      </c>
      <c r="J89" s="105">
        <v>1</v>
      </c>
      <c r="K89" s="105">
        <v>0</v>
      </c>
      <c r="L89" s="105">
        <v>0</v>
      </c>
      <c r="M89" s="105">
        <v>2</v>
      </c>
      <c r="N89" s="105">
        <v>0</v>
      </c>
      <c r="O89" s="105">
        <v>2</v>
      </c>
      <c r="P89" s="104"/>
    </row>
    <row r="90" spans="2:16" ht="15" hidden="1" customHeight="1">
      <c r="B90" s="99">
        <v>75</v>
      </c>
      <c r="C90" s="402">
        <v>581</v>
      </c>
      <c r="D90" s="404" t="s">
        <v>354</v>
      </c>
      <c r="E90" s="117">
        <v>21</v>
      </c>
      <c r="F90" s="105">
        <v>12</v>
      </c>
      <c r="G90" s="105">
        <v>0</v>
      </c>
      <c r="H90" s="105">
        <v>0</v>
      </c>
      <c r="I90" s="105">
        <v>3</v>
      </c>
      <c r="J90" s="105">
        <v>1</v>
      </c>
      <c r="K90" s="105">
        <v>0</v>
      </c>
      <c r="L90" s="105">
        <v>1</v>
      </c>
      <c r="M90" s="105">
        <v>1</v>
      </c>
      <c r="N90" s="105">
        <v>0</v>
      </c>
      <c r="O90" s="105">
        <v>3</v>
      </c>
      <c r="P90" s="104"/>
    </row>
    <row r="91" spans="2:16" ht="15" hidden="1" customHeight="1">
      <c r="B91" s="99">
        <v>76</v>
      </c>
      <c r="C91" s="402">
        <v>582</v>
      </c>
      <c r="D91" s="404" t="s">
        <v>355</v>
      </c>
      <c r="E91" s="117">
        <v>41</v>
      </c>
      <c r="F91" s="105">
        <v>25</v>
      </c>
      <c r="G91" s="105">
        <v>1</v>
      </c>
      <c r="H91" s="105">
        <v>0</v>
      </c>
      <c r="I91" s="105">
        <v>13</v>
      </c>
      <c r="J91" s="105">
        <v>0</v>
      </c>
      <c r="K91" s="105">
        <v>0</v>
      </c>
      <c r="L91" s="105">
        <v>1</v>
      </c>
      <c r="M91" s="105">
        <v>0</v>
      </c>
      <c r="N91" s="105">
        <v>0</v>
      </c>
      <c r="O91" s="105">
        <v>1</v>
      </c>
      <c r="P91" s="104"/>
    </row>
    <row r="92" spans="2:16" ht="15" hidden="1" customHeight="1">
      <c r="B92" s="99">
        <v>77</v>
      </c>
      <c r="C92" s="402">
        <v>583</v>
      </c>
      <c r="D92" s="404" t="s">
        <v>356</v>
      </c>
      <c r="E92" s="117">
        <v>2</v>
      </c>
      <c r="F92" s="105">
        <v>0</v>
      </c>
      <c r="G92" s="105">
        <v>0</v>
      </c>
      <c r="H92" s="105">
        <v>0</v>
      </c>
      <c r="I92" s="105">
        <v>1</v>
      </c>
      <c r="J92" s="105">
        <v>1</v>
      </c>
      <c r="K92" s="105">
        <v>0</v>
      </c>
      <c r="L92" s="105">
        <v>0</v>
      </c>
      <c r="M92" s="105">
        <v>0</v>
      </c>
      <c r="N92" s="105">
        <v>0</v>
      </c>
      <c r="O92" s="105">
        <v>0</v>
      </c>
      <c r="P92" s="104"/>
    </row>
    <row r="93" spans="2:16" ht="15" hidden="1" customHeight="1">
      <c r="B93" s="99">
        <v>78</v>
      </c>
      <c r="C93" s="402">
        <v>584</v>
      </c>
      <c r="D93" s="404" t="s">
        <v>357</v>
      </c>
      <c r="E93" s="117">
        <v>11</v>
      </c>
      <c r="F93" s="105">
        <v>3</v>
      </c>
      <c r="G93" s="105">
        <v>0</v>
      </c>
      <c r="H93" s="105">
        <v>0</v>
      </c>
      <c r="I93" s="105">
        <v>1</v>
      </c>
      <c r="J93" s="105">
        <v>2</v>
      </c>
      <c r="K93" s="105">
        <v>0</v>
      </c>
      <c r="L93" s="105">
        <v>0</v>
      </c>
      <c r="M93" s="105">
        <v>0</v>
      </c>
      <c r="N93" s="105">
        <v>0</v>
      </c>
      <c r="O93" s="105">
        <v>5</v>
      </c>
      <c r="P93" s="104"/>
    </row>
    <row r="94" spans="2:16" ht="15" hidden="1" customHeight="1">
      <c r="B94" s="99">
        <v>79</v>
      </c>
      <c r="C94" s="402">
        <v>601</v>
      </c>
      <c r="D94" s="404" t="s">
        <v>374</v>
      </c>
      <c r="E94" s="117">
        <v>42</v>
      </c>
      <c r="F94" s="105">
        <v>4</v>
      </c>
      <c r="G94" s="105">
        <v>1</v>
      </c>
      <c r="H94" s="105">
        <v>0</v>
      </c>
      <c r="I94" s="105">
        <v>3</v>
      </c>
      <c r="J94" s="105">
        <v>13</v>
      </c>
      <c r="K94" s="105">
        <v>0</v>
      </c>
      <c r="L94" s="105">
        <v>3</v>
      </c>
      <c r="M94" s="105">
        <v>0</v>
      </c>
      <c r="N94" s="105">
        <v>0</v>
      </c>
      <c r="O94" s="105">
        <v>18</v>
      </c>
      <c r="P94" s="104"/>
    </row>
    <row r="95" spans="2:16" ht="15" hidden="1" customHeight="1">
      <c r="B95" s="99">
        <v>80</v>
      </c>
      <c r="C95" s="402">
        <v>602</v>
      </c>
      <c r="D95" s="404" t="s">
        <v>375</v>
      </c>
      <c r="E95" s="117">
        <v>6</v>
      </c>
      <c r="F95" s="105">
        <v>2</v>
      </c>
      <c r="G95" s="105">
        <v>0</v>
      </c>
      <c r="H95" s="105">
        <v>0</v>
      </c>
      <c r="I95" s="105">
        <v>1</v>
      </c>
      <c r="J95" s="105">
        <v>2</v>
      </c>
      <c r="K95" s="105">
        <v>0</v>
      </c>
      <c r="L95" s="105">
        <v>1</v>
      </c>
      <c r="M95" s="105">
        <v>0</v>
      </c>
      <c r="N95" s="105">
        <v>0</v>
      </c>
      <c r="O95" s="105">
        <v>0</v>
      </c>
      <c r="P95" s="104"/>
    </row>
    <row r="96" spans="2:16" ht="15" hidden="1" customHeight="1">
      <c r="B96" s="99">
        <v>81</v>
      </c>
      <c r="C96" s="402">
        <v>603</v>
      </c>
      <c r="D96" s="404" t="s">
        <v>376</v>
      </c>
      <c r="E96" s="117">
        <v>17</v>
      </c>
      <c r="F96" s="105">
        <v>11</v>
      </c>
      <c r="G96" s="105">
        <v>0</v>
      </c>
      <c r="H96" s="105">
        <v>0</v>
      </c>
      <c r="I96" s="105">
        <v>0</v>
      </c>
      <c r="J96" s="105">
        <v>4</v>
      </c>
      <c r="K96" s="105">
        <v>0</v>
      </c>
      <c r="L96" s="105">
        <v>0</v>
      </c>
      <c r="M96" s="105">
        <v>0</v>
      </c>
      <c r="N96" s="105">
        <v>0</v>
      </c>
      <c r="O96" s="105">
        <v>2</v>
      </c>
      <c r="P96" s="104"/>
    </row>
    <row r="97" spans="2:16" ht="15" hidden="1" customHeight="1">
      <c r="B97" s="99">
        <v>82</v>
      </c>
      <c r="C97" s="402">
        <v>604</v>
      </c>
      <c r="D97" s="404" t="s">
        <v>377</v>
      </c>
      <c r="E97" s="117">
        <v>6</v>
      </c>
      <c r="F97" s="105">
        <v>4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1</v>
      </c>
      <c r="M97" s="105">
        <v>0</v>
      </c>
      <c r="N97" s="105">
        <v>0</v>
      </c>
      <c r="O97" s="105">
        <v>1</v>
      </c>
      <c r="P97" s="104"/>
    </row>
    <row r="98" spans="2:16" ht="15" hidden="1" customHeight="1">
      <c r="B98" s="99">
        <v>83</v>
      </c>
      <c r="C98" s="402">
        <v>621</v>
      </c>
      <c r="D98" s="404" t="s">
        <v>358</v>
      </c>
      <c r="E98" s="117">
        <v>28</v>
      </c>
      <c r="F98" s="105">
        <v>1</v>
      </c>
      <c r="G98" s="105">
        <v>2</v>
      </c>
      <c r="H98" s="105">
        <v>0</v>
      </c>
      <c r="I98" s="105">
        <v>7</v>
      </c>
      <c r="J98" s="105">
        <v>1</v>
      </c>
      <c r="K98" s="105">
        <v>0</v>
      </c>
      <c r="L98" s="105">
        <v>0</v>
      </c>
      <c r="M98" s="105">
        <v>0</v>
      </c>
      <c r="N98" s="105">
        <v>0</v>
      </c>
      <c r="O98" s="105">
        <v>17</v>
      </c>
    </row>
    <row r="99" spans="2:16" ht="15" hidden="1" customHeight="1">
      <c r="B99" s="99">
        <v>84</v>
      </c>
      <c r="C99" s="402">
        <v>622</v>
      </c>
      <c r="D99" s="404" t="s">
        <v>359</v>
      </c>
      <c r="E99" s="117">
        <v>146</v>
      </c>
      <c r="F99" s="105">
        <v>76</v>
      </c>
      <c r="G99" s="105">
        <v>0</v>
      </c>
      <c r="H99" s="105">
        <v>0</v>
      </c>
      <c r="I99" s="105">
        <v>9</v>
      </c>
      <c r="J99" s="105">
        <v>34</v>
      </c>
      <c r="K99" s="105">
        <v>0</v>
      </c>
      <c r="L99" s="105">
        <v>3</v>
      </c>
      <c r="M99" s="105">
        <v>0</v>
      </c>
      <c r="N99" s="105">
        <v>0</v>
      </c>
      <c r="O99" s="105">
        <v>24</v>
      </c>
    </row>
    <row r="100" spans="2:16" ht="15" hidden="1" customHeight="1">
      <c r="B100" s="99">
        <v>85</v>
      </c>
      <c r="C100" s="402">
        <v>623</v>
      </c>
      <c r="D100" s="404" t="s">
        <v>360</v>
      </c>
      <c r="E100" s="117">
        <v>36</v>
      </c>
      <c r="F100" s="105">
        <v>30</v>
      </c>
      <c r="G100" s="105">
        <v>0</v>
      </c>
      <c r="H100" s="105">
        <v>0</v>
      </c>
      <c r="I100" s="105">
        <v>1</v>
      </c>
      <c r="J100" s="105">
        <v>2</v>
      </c>
      <c r="K100" s="105">
        <v>0</v>
      </c>
      <c r="L100" s="105">
        <v>1</v>
      </c>
      <c r="M100" s="105">
        <v>2</v>
      </c>
      <c r="N100" s="105">
        <v>0</v>
      </c>
      <c r="O100" s="105">
        <v>0</v>
      </c>
    </row>
    <row r="101" spans="2:16" ht="15" hidden="1" customHeight="1">
      <c r="B101" s="99">
        <v>86</v>
      </c>
      <c r="C101" s="402">
        <v>624</v>
      </c>
      <c r="D101" s="404" t="s">
        <v>361</v>
      </c>
      <c r="E101" s="117">
        <v>104</v>
      </c>
      <c r="F101" s="105">
        <v>58</v>
      </c>
      <c r="G101" s="105">
        <v>0</v>
      </c>
      <c r="H101" s="105">
        <v>0</v>
      </c>
      <c r="I101" s="105">
        <v>2</v>
      </c>
      <c r="J101" s="105">
        <v>27</v>
      </c>
      <c r="K101" s="105">
        <v>0</v>
      </c>
      <c r="L101" s="105">
        <v>0</v>
      </c>
      <c r="M101" s="105">
        <v>0</v>
      </c>
      <c r="N101" s="105">
        <v>0</v>
      </c>
      <c r="O101" s="105">
        <v>17</v>
      </c>
    </row>
    <row r="102" spans="2:16" ht="15" hidden="1" customHeight="1">
      <c r="B102" s="99">
        <v>89</v>
      </c>
      <c r="C102" s="402">
        <v>641</v>
      </c>
      <c r="D102" s="404" t="s">
        <v>378</v>
      </c>
      <c r="E102" s="117">
        <v>120</v>
      </c>
      <c r="F102" s="105">
        <v>14</v>
      </c>
      <c r="G102" s="105">
        <v>0</v>
      </c>
      <c r="H102" s="105">
        <v>0</v>
      </c>
      <c r="I102" s="105">
        <v>13</v>
      </c>
      <c r="J102" s="105">
        <v>19</v>
      </c>
      <c r="K102" s="105">
        <v>1</v>
      </c>
      <c r="L102" s="105">
        <v>4</v>
      </c>
      <c r="M102" s="105">
        <v>0</v>
      </c>
      <c r="N102" s="105">
        <v>0</v>
      </c>
      <c r="O102" s="105">
        <v>69</v>
      </c>
    </row>
    <row r="103" spans="2:16" ht="15" hidden="1" customHeight="1">
      <c r="B103" s="99">
        <v>90</v>
      </c>
      <c r="C103" s="402">
        <v>642</v>
      </c>
      <c r="D103" s="404" t="s">
        <v>379</v>
      </c>
      <c r="E103" s="117">
        <v>159</v>
      </c>
      <c r="F103" s="105">
        <v>33</v>
      </c>
      <c r="G103" s="105">
        <v>1</v>
      </c>
      <c r="H103" s="105">
        <v>0</v>
      </c>
      <c r="I103" s="105">
        <v>17</v>
      </c>
      <c r="J103" s="105">
        <v>62</v>
      </c>
      <c r="K103" s="105">
        <v>0</v>
      </c>
      <c r="L103" s="105">
        <v>1</v>
      </c>
      <c r="M103" s="105">
        <v>0</v>
      </c>
      <c r="N103" s="105">
        <v>0</v>
      </c>
      <c r="O103" s="105">
        <v>45</v>
      </c>
    </row>
    <row r="104" spans="2:16" ht="15" hidden="1" customHeight="1">
      <c r="B104" s="99">
        <v>91</v>
      </c>
      <c r="C104" s="402">
        <v>643</v>
      </c>
      <c r="D104" s="404" t="s">
        <v>380</v>
      </c>
      <c r="E104" s="117">
        <v>54</v>
      </c>
      <c r="F104" s="105">
        <v>31</v>
      </c>
      <c r="G104" s="105">
        <v>0</v>
      </c>
      <c r="H104" s="105">
        <v>0</v>
      </c>
      <c r="I104" s="105">
        <v>2</v>
      </c>
      <c r="J104" s="105">
        <v>9</v>
      </c>
      <c r="K104" s="105">
        <v>0</v>
      </c>
      <c r="L104" s="105">
        <v>1</v>
      </c>
      <c r="M104" s="105">
        <v>0</v>
      </c>
      <c r="N104" s="105">
        <v>0</v>
      </c>
      <c r="O104" s="105">
        <v>11</v>
      </c>
    </row>
    <row r="105" spans="2:16" ht="15" hidden="1" customHeight="1">
      <c r="B105" s="99">
        <v>92</v>
      </c>
      <c r="C105" s="402">
        <v>644</v>
      </c>
      <c r="D105" s="404" t="s">
        <v>381</v>
      </c>
      <c r="E105" s="117">
        <v>104</v>
      </c>
      <c r="F105" s="105">
        <v>32</v>
      </c>
      <c r="G105" s="105">
        <v>0</v>
      </c>
      <c r="H105" s="105">
        <v>0</v>
      </c>
      <c r="I105" s="105">
        <v>35</v>
      </c>
      <c r="J105" s="105">
        <v>14</v>
      </c>
      <c r="K105" s="105">
        <v>1</v>
      </c>
      <c r="L105" s="105">
        <v>1</v>
      </c>
      <c r="M105" s="105">
        <v>0</v>
      </c>
      <c r="N105" s="105">
        <v>0</v>
      </c>
      <c r="O105" s="105">
        <v>21</v>
      </c>
    </row>
    <row r="106" spans="2:16" ht="15" hidden="1" customHeight="1">
      <c r="B106" s="99">
        <v>93</v>
      </c>
      <c r="C106" s="402">
        <v>645</v>
      </c>
      <c r="D106" s="404" t="s">
        <v>382</v>
      </c>
      <c r="E106" s="117">
        <v>102</v>
      </c>
      <c r="F106" s="105">
        <v>14</v>
      </c>
      <c r="G106" s="105">
        <v>0</v>
      </c>
      <c r="H106" s="105">
        <v>0</v>
      </c>
      <c r="I106" s="105">
        <v>6</v>
      </c>
      <c r="J106" s="105">
        <v>34</v>
      </c>
      <c r="K106" s="105">
        <v>0</v>
      </c>
      <c r="L106" s="105">
        <v>0</v>
      </c>
      <c r="M106" s="105">
        <v>7</v>
      </c>
      <c r="N106" s="105">
        <v>0</v>
      </c>
      <c r="O106" s="105">
        <v>41</v>
      </c>
    </row>
    <row r="107" spans="2:16" ht="15" hidden="1" customHeight="1">
      <c r="B107" s="99">
        <v>94</v>
      </c>
      <c r="C107" s="402">
        <v>646</v>
      </c>
      <c r="D107" s="404" t="s">
        <v>383</v>
      </c>
      <c r="E107" s="117">
        <v>79</v>
      </c>
      <c r="F107" s="105">
        <v>15</v>
      </c>
      <c r="G107" s="105">
        <v>0</v>
      </c>
      <c r="H107" s="105">
        <v>0</v>
      </c>
      <c r="I107" s="105">
        <v>15</v>
      </c>
      <c r="J107" s="105">
        <v>4</v>
      </c>
      <c r="K107" s="105">
        <v>1</v>
      </c>
      <c r="L107" s="105">
        <v>0</v>
      </c>
      <c r="M107" s="105">
        <v>0</v>
      </c>
      <c r="N107" s="105">
        <v>0</v>
      </c>
      <c r="O107" s="105">
        <v>44</v>
      </c>
    </row>
    <row r="108" spans="2:16" ht="15" hidden="1" customHeight="1">
      <c r="B108" s="99">
        <v>97</v>
      </c>
      <c r="C108" s="402">
        <v>681</v>
      </c>
      <c r="D108" s="404" t="s">
        <v>362</v>
      </c>
      <c r="E108" s="117">
        <v>62</v>
      </c>
      <c r="F108" s="105">
        <v>4</v>
      </c>
      <c r="G108" s="105">
        <v>0</v>
      </c>
      <c r="H108" s="105">
        <v>0</v>
      </c>
      <c r="I108" s="105">
        <v>18</v>
      </c>
      <c r="J108" s="105">
        <v>10</v>
      </c>
      <c r="K108" s="105">
        <v>1</v>
      </c>
      <c r="L108" s="105">
        <v>1</v>
      </c>
      <c r="M108" s="105">
        <v>3</v>
      </c>
      <c r="N108" s="105">
        <v>0</v>
      </c>
      <c r="O108" s="105">
        <v>25</v>
      </c>
    </row>
    <row r="109" spans="2:16" ht="15" hidden="1" customHeight="1">
      <c r="B109" s="99">
        <v>98</v>
      </c>
      <c r="C109" s="402">
        <v>682</v>
      </c>
      <c r="D109" s="404" t="s">
        <v>363</v>
      </c>
      <c r="E109" s="117">
        <v>41</v>
      </c>
      <c r="F109" s="105">
        <v>3</v>
      </c>
      <c r="G109" s="105">
        <v>0</v>
      </c>
      <c r="H109" s="105">
        <v>0</v>
      </c>
      <c r="I109" s="105">
        <v>17</v>
      </c>
      <c r="J109" s="105">
        <v>19</v>
      </c>
      <c r="K109" s="105">
        <v>1</v>
      </c>
      <c r="L109" s="105">
        <v>0</v>
      </c>
      <c r="M109" s="105">
        <v>0</v>
      </c>
      <c r="N109" s="105">
        <v>1</v>
      </c>
      <c r="O109" s="105">
        <v>0</v>
      </c>
    </row>
    <row r="110" spans="2:16" ht="15" hidden="1" customHeight="1">
      <c r="B110" s="99">
        <v>99</v>
      </c>
      <c r="C110" s="402">
        <v>683</v>
      </c>
      <c r="D110" s="404" t="s">
        <v>364</v>
      </c>
      <c r="E110" s="117">
        <v>22</v>
      </c>
      <c r="F110" s="105">
        <v>1</v>
      </c>
      <c r="G110" s="105">
        <v>0</v>
      </c>
      <c r="H110" s="105">
        <v>0</v>
      </c>
      <c r="I110" s="105">
        <v>15</v>
      </c>
      <c r="J110" s="105">
        <v>1</v>
      </c>
      <c r="K110" s="105">
        <v>0</v>
      </c>
      <c r="L110" s="105">
        <v>2</v>
      </c>
      <c r="M110" s="105">
        <v>2</v>
      </c>
      <c r="N110" s="105">
        <v>0</v>
      </c>
      <c r="O110" s="105">
        <v>1</v>
      </c>
    </row>
    <row r="111" spans="2:16" ht="15" hidden="1" customHeight="1">
      <c r="B111" s="99">
        <v>100</v>
      </c>
      <c r="C111" s="402">
        <v>684</v>
      </c>
      <c r="D111" s="404" t="s">
        <v>365</v>
      </c>
      <c r="E111" s="117">
        <v>23</v>
      </c>
      <c r="F111" s="105">
        <v>7</v>
      </c>
      <c r="G111" s="105">
        <v>0</v>
      </c>
      <c r="H111" s="105">
        <v>0</v>
      </c>
      <c r="I111" s="105">
        <v>10</v>
      </c>
      <c r="J111" s="105">
        <v>1</v>
      </c>
      <c r="K111" s="105">
        <v>2</v>
      </c>
      <c r="L111" s="105">
        <v>1</v>
      </c>
      <c r="M111" s="105">
        <v>0</v>
      </c>
      <c r="N111" s="105">
        <v>0</v>
      </c>
      <c r="O111" s="105">
        <v>2</v>
      </c>
    </row>
    <row r="112" spans="2:16" ht="15" hidden="1" customHeight="1">
      <c r="B112" s="99">
        <v>101</v>
      </c>
      <c r="C112" s="402">
        <v>685</v>
      </c>
      <c r="D112" s="404" t="s">
        <v>366</v>
      </c>
      <c r="E112" s="117">
        <v>55</v>
      </c>
      <c r="F112" s="105">
        <v>28</v>
      </c>
      <c r="G112" s="105">
        <v>0</v>
      </c>
      <c r="H112" s="105">
        <v>0</v>
      </c>
      <c r="I112" s="105">
        <v>12</v>
      </c>
      <c r="J112" s="105">
        <v>6</v>
      </c>
      <c r="K112" s="105">
        <v>1</v>
      </c>
      <c r="L112" s="105">
        <v>4</v>
      </c>
      <c r="M112" s="105">
        <v>0</v>
      </c>
      <c r="N112" s="105">
        <v>0</v>
      </c>
      <c r="O112" s="105">
        <v>4</v>
      </c>
    </row>
    <row r="113" spans="2:15" ht="15" hidden="1" customHeight="1">
      <c r="B113" s="99">
        <v>102</v>
      </c>
      <c r="C113" s="402">
        <v>686</v>
      </c>
      <c r="D113" s="404" t="s">
        <v>367</v>
      </c>
      <c r="E113" s="117">
        <v>48</v>
      </c>
      <c r="F113" s="105">
        <v>24</v>
      </c>
      <c r="G113" s="105">
        <v>0</v>
      </c>
      <c r="H113" s="105">
        <v>0</v>
      </c>
      <c r="I113" s="105">
        <v>19</v>
      </c>
      <c r="J113" s="105">
        <v>1</v>
      </c>
      <c r="K113" s="105">
        <v>1</v>
      </c>
      <c r="L113" s="105">
        <v>1</v>
      </c>
      <c r="M113" s="105">
        <v>0</v>
      </c>
      <c r="N113" s="105">
        <v>0</v>
      </c>
      <c r="O113" s="105">
        <v>2</v>
      </c>
    </row>
    <row r="114" spans="2:15" ht="15" hidden="1" customHeight="1">
      <c r="B114" s="99">
        <v>103</v>
      </c>
      <c r="C114" s="402">
        <v>701</v>
      </c>
      <c r="D114" s="404" t="s">
        <v>368</v>
      </c>
      <c r="E114" s="117">
        <v>19</v>
      </c>
      <c r="F114" s="105">
        <v>2</v>
      </c>
      <c r="G114" s="105">
        <v>0</v>
      </c>
      <c r="H114" s="105">
        <v>0</v>
      </c>
      <c r="I114" s="105">
        <v>4</v>
      </c>
      <c r="J114" s="105">
        <v>9</v>
      </c>
      <c r="K114" s="105">
        <v>0</v>
      </c>
      <c r="L114" s="105">
        <v>4</v>
      </c>
      <c r="M114" s="105">
        <v>0</v>
      </c>
      <c r="N114" s="105">
        <v>0</v>
      </c>
      <c r="O114" s="105">
        <v>0</v>
      </c>
    </row>
    <row r="115" spans="2:15" ht="15" hidden="1" customHeight="1">
      <c r="B115" s="99">
        <v>104</v>
      </c>
      <c r="C115" s="402">
        <v>702</v>
      </c>
      <c r="D115" s="404" t="s">
        <v>369</v>
      </c>
      <c r="E115" s="117">
        <v>62</v>
      </c>
      <c r="F115" s="105">
        <v>5</v>
      </c>
      <c r="G115" s="105">
        <v>0</v>
      </c>
      <c r="H115" s="105">
        <v>0</v>
      </c>
      <c r="I115" s="105">
        <v>18</v>
      </c>
      <c r="J115" s="105">
        <v>9</v>
      </c>
      <c r="K115" s="105">
        <v>1</v>
      </c>
      <c r="L115" s="105">
        <v>1</v>
      </c>
      <c r="M115" s="105">
        <v>0</v>
      </c>
      <c r="N115" s="105">
        <v>0</v>
      </c>
      <c r="O115" s="105">
        <v>28</v>
      </c>
    </row>
    <row r="116" spans="2:15" ht="15" hidden="1" customHeight="1">
      <c r="B116" s="99">
        <v>105</v>
      </c>
      <c r="C116" s="402">
        <v>703</v>
      </c>
      <c r="D116" s="404" t="s">
        <v>370</v>
      </c>
      <c r="E116" s="117">
        <v>33</v>
      </c>
      <c r="F116" s="105">
        <v>3</v>
      </c>
      <c r="G116" s="105">
        <v>0</v>
      </c>
      <c r="H116" s="105">
        <v>0</v>
      </c>
      <c r="I116" s="105">
        <v>14</v>
      </c>
      <c r="J116" s="105">
        <v>7</v>
      </c>
      <c r="K116" s="105">
        <v>1</v>
      </c>
      <c r="L116" s="105">
        <v>2</v>
      </c>
      <c r="M116" s="105">
        <v>0</v>
      </c>
      <c r="N116" s="105">
        <v>0</v>
      </c>
      <c r="O116" s="105">
        <v>6</v>
      </c>
    </row>
    <row r="117" spans="2:15" ht="15" hidden="1" customHeight="1">
      <c r="B117" s="99">
        <v>106</v>
      </c>
      <c r="C117" s="405">
        <v>704</v>
      </c>
      <c r="D117" s="406" t="s">
        <v>371</v>
      </c>
      <c r="E117" s="123">
        <v>38</v>
      </c>
      <c r="F117" s="106">
        <v>9</v>
      </c>
      <c r="G117" s="106">
        <v>0</v>
      </c>
      <c r="H117" s="106">
        <v>0</v>
      </c>
      <c r="I117" s="106">
        <v>5</v>
      </c>
      <c r="J117" s="106">
        <v>5</v>
      </c>
      <c r="K117" s="106">
        <v>2</v>
      </c>
      <c r="L117" s="106">
        <v>2</v>
      </c>
      <c r="M117" s="106">
        <v>0</v>
      </c>
      <c r="N117" s="106">
        <v>0</v>
      </c>
      <c r="O117" s="106">
        <v>15</v>
      </c>
    </row>
    <row r="118" spans="2:15" ht="15" hidden="1" customHeight="1">
      <c r="C118" s="124" t="s">
        <v>281</v>
      </c>
      <c r="D118" s="124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</row>
    <row r="119" spans="2:15">
      <c r="C119" s="100" t="s">
        <v>802</v>
      </c>
    </row>
    <row r="120" spans="2:15">
      <c r="C120" s="108"/>
      <c r="D120" s="109" t="s">
        <v>155</v>
      </c>
      <c r="E120" s="110" t="s">
        <v>44</v>
      </c>
      <c r="F120" s="354" t="s">
        <v>0</v>
      </c>
      <c r="G120" s="111" t="s">
        <v>156</v>
      </c>
      <c r="H120" s="111" t="s">
        <v>157</v>
      </c>
      <c r="I120" s="354" t="s">
        <v>158</v>
      </c>
      <c r="J120" s="354" t="s">
        <v>1</v>
      </c>
      <c r="K120" s="111" t="s">
        <v>159</v>
      </c>
      <c r="L120" s="111" t="s">
        <v>160</v>
      </c>
      <c r="M120" s="354" t="s">
        <v>161</v>
      </c>
      <c r="N120" s="111" t="s">
        <v>162</v>
      </c>
      <c r="O120" s="112" t="s">
        <v>163</v>
      </c>
    </row>
    <row r="121" spans="2:15">
      <c r="C121" s="100">
        <v>100</v>
      </c>
      <c r="D121" s="102" t="s">
        <v>223</v>
      </c>
      <c r="E121" s="105">
        <f>E21</f>
        <v>44852</v>
      </c>
      <c r="F121" s="105">
        <f t="shared" ref="F121:O121" si="0">F21</f>
        <v>12254</v>
      </c>
      <c r="G121" s="105">
        <f t="shared" si="0"/>
        <v>187</v>
      </c>
      <c r="H121" s="105">
        <f t="shared" si="0"/>
        <v>1038</v>
      </c>
      <c r="I121" s="105">
        <f t="shared" si="0"/>
        <v>24189</v>
      </c>
      <c r="J121" s="105">
        <f t="shared" si="0"/>
        <v>721</v>
      </c>
      <c r="K121" s="105">
        <f t="shared" si="0"/>
        <v>456</v>
      </c>
      <c r="L121" s="105">
        <f t="shared" si="0"/>
        <v>1213</v>
      </c>
      <c r="M121" s="105">
        <f t="shared" si="0"/>
        <v>1071</v>
      </c>
      <c r="N121" s="105">
        <f t="shared" si="0"/>
        <v>49</v>
      </c>
      <c r="O121" s="105">
        <f t="shared" si="0"/>
        <v>3674</v>
      </c>
    </row>
    <row r="122" spans="2:15">
      <c r="C122" s="100">
        <v>101</v>
      </c>
      <c r="D122" s="102" t="s">
        <v>224</v>
      </c>
      <c r="E122" s="105">
        <f t="shared" ref="E122:O140" si="1">E22</f>
        <v>5025</v>
      </c>
      <c r="F122" s="105">
        <f t="shared" si="1"/>
        <v>935</v>
      </c>
      <c r="G122" s="105">
        <f t="shared" si="1"/>
        <v>89</v>
      </c>
      <c r="H122" s="105">
        <f t="shared" si="1"/>
        <v>173</v>
      </c>
      <c r="I122" s="105">
        <f t="shared" si="1"/>
        <v>1741</v>
      </c>
      <c r="J122" s="105">
        <f t="shared" si="1"/>
        <v>251</v>
      </c>
      <c r="K122" s="105">
        <f t="shared" si="1"/>
        <v>100</v>
      </c>
      <c r="L122" s="105">
        <f t="shared" si="1"/>
        <v>492</v>
      </c>
      <c r="M122" s="105">
        <f t="shared" si="1"/>
        <v>34</v>
      </c>
      <c r="N122" s="105">
        <f t="shared" si="1"/>
        <v>5</v>
      </c>
      <c r="O122" s="105">
        <f t="shared" si="1"/>
        <v>1205</v>
      </c>
    </row>
    <row r="123" spans="2:15">
      <c r="C123" s="100">
        <v>102</v>
      </c>
      <c r="D123" s="102" t="s">
        <v>225</v>
      </c>
      <c r="E123" s="105">
        <f t="shared" si="1"/>
        <v>3859</v>
      </c>
      <c r="F123" s="105">
        <f t="shared" si="1"/>
        <v>1051</v>
      </c>
      <c r="G123" s="105">
        <f t="shared" si="1"/>
        <v>47</v>
      </c>
      <c r="H123" s="105">
        <f t="shared" si="1"/>
        <v>136</v>
      </c>
      <c r="I123" s="105">
        <f t="shared" si="1"/>
        <v>1905</v>
      </c>
      <c r="J123" s="105">
        <f t="shared" si="1"/>
        <v>52</v>
      </c>
      <c r="K123" s="105">
        <f t="shared" si="1"/>
        <v>81</v>
      </c>
      <c r="L123" s="105">
        <f t="shared" si="1"/>
        <v>152</v>
      </c>
      <c r="M123" s="105">
        <f t="shared" si="1"/>
        <v>13</v>
      </c>
      <c r="N123" s="105">
        <f t="shared" si="1"/>
        <v>9</v>
      </c>
      <c r="O123" s="105">
        <f t="shared" si="1"/>
        <v>413</v>
      </c>
    </row>
    <row r="124" spans="2:15">
      <c r="C124" s="100">
        <v>105</v>
      </c>
      <c r="D124" s="102" t="s">
        <v>226</v>
      </c>
      <c r="E124" s="105">
        <f t="shared" si="1"/>
        <v>3989</v>
      </c>
      <c r="F124" s="105">
        <f t="shared" si="1"/>
        <v>1595</v>
      </c>
      <c r="G124" s="105">
        <f t="shared" si="1"/>
        <v>2</v>
      </c>
      <c r="H124" s="105">
        <f t="shared" si="1"/>
        <v>21</v>
      </c>
      <c r="I124" s="105">
        <f t="shared" si="1"/>
        <v>1858</v>
      </c>
      <c r="J124" s="105">
        <f t="shared" si="1"/>
        <v>77</v>
      </c>
      <c r="K124" s="105">
        <f t="shared" si="1"/>
        <v>18</v>
      </c>
      <c r="L124" s="105">
        <f t="shared" si="1"/>
        <v>19</v>
      </c>
      <c r="M124" s="105">
        <f t="shared" si="1"/>
        <v>155</v>
      </c>
      <c r="N124" s="105">
        <f t="shared" si="1"/>
        <v>3</v>
      </c>
      <c r="O124" s="105">
        <f t="shared" si="1"/>
        <v>241</v>
      </c>
    </row>
    <row r="125" spans="2:15">
      <c r="C125" s="100">
        <v>106</v>
      </c>
      <c r="D125" s="102" t="s">
        <v>227</v>
      </c>
      <c r="E125" s="105">
        <f t="shared" si="1"/>
        <v>8123</v>
      </c>
      <c r="F125" s="105">
        <f t="shared" si="1"/>
        <v>489</v>
      </c>
      <c r="G125" s="105">
        <f t="shared" si="1"/>
        <v>1</v>
      </c>
      <c r="H125" s="105">
        <f t="shared" si="1"/>
        <v>6</v>
      </c>
      <c r="I125" s="105">
        <f t="shared" si="1"/>
        <v>6784</v>
      </c>
      <c r="J125" s="105">
        <f t="shared" si="1"/>
        <v>42</v>
      </c>
      <c r="K125" s="105">
        <f t="shared" si="1"/>
        <v>13</v>
      </c>
      <c r="L125" s="105">
        <f t="shared" si="1"/>
        <v>37</v>
      </c>
      <c r="M125" s="105">
        <f t="shared" si="1"/>
        <v>620</v>
      </c>
      <c r="N125" s="105">
        <f t="shared" si="1"/>
        <v>2</v>
      </c>
      <c r="O125" s="105">
        <f t="shared" si="1"/>
        <v>129</v>
      </c>
    </row>
    <row r="126" spans="2:15">
      <c r="C126" s="100">
        <v>107</v>
      </c>
      <c r="D126" s="102" t="s">
        <v>228</v>
      </c>
      <c r="E126" s="105">
        <f t="shared" si="1"/>
        <v>4795</v>
      </c>
      <c r="F126" s="105">
        <f t="shared" si="1"/>
        <v>493</v>
      </c>
      <c r="G126" s="105">
        <f t="shared" si="1"/>
        <v>3</v>
      </c>
      <c r="H126" s="105">
        <f t="shared" si="1"/>
        <v>6</v>
      </c>
      <c r="I126" s="105">
        <f t="shared" si="1"/>
        <v>3938</v>
      </c>
      <c r="J126" s="105">
        <f t="shared" si="1"/>
        <v>23</v>
      </c>
      <c r="K126" s="105">
        <f t="shared" si="1"/>
        <v>17</v>
      </c>
      <c r="L126" s="105">
        <f t="shared" si="1"/>
        <v>46</v>
      </c>
      <c r="M126" s="105">
        <f t="shared" si="1"/>
        <v>124</v>
      </c>
      <c r="N126" s="105">
        <f t="shared" si="1"/>
        <v>3</v>
      </c>
      <c r="O126" s="105">
        <f t="shared" si="1"/>
        <v>142</v>
      </c>
    </row>
    <row r="127" spans="2:15">
      <c r="C127" s="100">
        <v>108</v>
      </c>
      <c r="D127" s="102" t="s">
        <v>229</v>
      </c>
      <c r="E127" s="105">
        <f t="shared" si="1"/>
        <v>2985</v>
      </c>
      <c r="F127" s="105">
        <f t="shared" si="1"/>
        <v>929</v>
      </c>
      <c r="G127" s="105">
        <f t="shared" si="1"/>
        <v>8</v>
      </c>
      <c r="H127" s="105">
        <f t="shared" si="1"/>
        <v>10</v>
      </c>
      <c r="I127" s="105">
        <f t="shared" si="1"/>
        <v>1601</v>
      </c>
      <c r="J127" s="105">
        <f t="shared" si="1"/>
        <v>41</v>
      </c>
      <c r="K127" s="105">
        <f t="shared" si="1"/>
        <v>22</v>
      </c>
      <c r="L127" s="105">
        <f t="shared" si="1"/>
        <v>122</v>
      </c>
      <c r="M127" s="105">
        <f t="shared" si="1"/>
        <v>12</v>
      </c>
      <c r="N127" s="105">
        <f t="shared" si="1"/>
        <v>4</v>
      </c>
      <c r="O127" s="105">
        <f t="shared" si="1"/>
        <v>236</v>
      </c>
    </row>
    <row r="128" spans="2:15">
      <c r="C128" s="100">
        <v>109</v>
      </c>
      <c r="D128" s="102" t="s">
        <v>230</v>
      </c>
      <c r="E128" s="105">
        <f t="shared" si="1"/>
        <v>2153</v>
      </c>
      <c r="F128" s="105">
        <f t="shared" si="1"/>
        <v>476</v>
      </c>
      <c r="G128" s="105">
        <f t="shared" si="1"/>
        <v>8</v>
      </c>
      <c r="H128" s="105">
        <f t="shared" si="1"/>
        <v>31</v>
      </c>
      <c r="I128" s="105">
        <f t="shared" si="1"/>
        <v>1375</v>
      </c>
      <c r="J128" s="105">
        <f t="shared" si="1"/>
        <v>23</v>
      </c>
      <c r="K128" s="105">
        <f t="shared" si="1"/>
        <v>21</v>
      </c>
      <c r="L128" s="105">
        <f t="shared" si="1"/>
        <v>82</v>
      </c>
      <c r="M128" s="105">
        <f t="shared" si="1"/>
        <v>8</v>
      </c>
      <c r="N128" s="105">
        <f t="shared" si="1"/>
        <v>5</v>
      </c>
      <c r="O128" s="105">
        <f t="shared" si="1"/>
        <v>124</v>
      </c>
    </row>
    <row r="129" spans="3:15">
      <c r="C129" s="100">
        <v>110</v>
      </c>
      <c r="D129" s="102" t="s">
        <v>231</v>
      </c>
      <c r="E129" s="105">
        <f t="shared" si="1"/>
        <v>11440</v>
      </c>
      <c r="F129" s="105">
        <f t="shared" si="1"/>
        <v>5682</v>
      </c>
      <c r="G129" s="105">
        <f t="shared" si="1"/>
        <v>26</v>
      </c>
      <c r="H129" s="105">
        <f t="shared" si="1"/>
        <v>644</v>
      </c>
      <c r="I129" s="105">
        <f t="shared" si="1"/>
        <v>3462</v>
      </c>
      <c r="J129" s="105">
        <f t="shared" si="1"/>
        <v>158</v>
      </c>
      <c r="K129" s="105">
        <f t="shared" si="1"/>
        <v>156</v>
      </c>
      <c r="L129" s="105">
        <f t="shared" si="1"/>
        <v>224</v>
      </c>
      <c r="M129" s="105">
        <f t="shared" si="1"/>
        <v>82</v>
      </c>
      <c r="N129" s="105">
        <f t="shared" si="1"/>
        <v>16</v>
      </c>
      <c r="O129" s="105">
        <f t="shared" si="1"/>
        <v>990</v>
      </c>
    </row>
    <row r="130" spans="3:15">
      <c r="C130" s="100">
        <v>111</v>
      </c>
      <c r="D130" s="102" t="s">
        <v>232</v>
      </c>
      <c r="E130" s="105">
        <f t="shared" si="1"/>
        <v>2483</v>
      </c>
      <c r="F130" s="105">
        <f t="shared" si="1"/>
        <v>604</v>
      </c>
      <c r="G130" s="105">
        <f t="shared" si="1"/>
        <v>3</v>
      </c>
      <c r="H130" s="105">
        <f t="shared" si="1"/>
        <v>11</v>
      </c>
      <c r="I130" s="105">
        <f t="shared" si="1"/>
        <v>1525</v>
      </c>
      <c r="J130" s="105">
        <f t="shared" si="1"/>
        <v>54</v>
      </c>
      <c r="K130" s="105">
        <f t="shared" si="1"/>
        <v>28</v>
      </c>
      <c r="L130" s="105">
        <f t="shared" si="1"/>
        <v>39</v>
      </c>
      <c r="M130" s="105">
        <f t="shared" si="1"/>
        <v>23</v>
      </c>
      <c r="N130" s="105">
        <f t="shared" si="1"/>
        <v>2</v>
      </c>
      <c r="O130" s="105">
        <f t="shared" si="1"/>
        <v>194</v>
      </c>
    </row>
    <row r="131" spans="3:15">
      <c r="C131" s="100">
        <v>201</v>
      </c>
      <c r="D131" s="102" t="s">
        <v>234</v>
      </c>
      <c r="E131" s="105">
        <f>E31+E63+E64+E68+E80</f>
        <v>11218</v>
      </c>
      <c r="F131" s="105">
        <f t="shared" ref="F131:O131" si="2">F31+F63+F64+F68+F80</f>
        <v>1195</v>
      </c>
      <c r="G131" s="105">
        <f t="shared" si="2"/>
        <v>6</v>
      </c>
      <c r="H131" s="105">
        <f t="shared" si="2"/>
        <v>1</v>
      </c>
      <c r="I131" s="105">
        <f t="shared" si="2"/>
        <v>7340</v>
      </c>
      <c r="J131" s="105">
        <f t="shared" si="2"/>
        <v>454</v>
      </c>
      <c r="K131" s="105">
        <f t="shared" si="2"/>
        <v>28</v>
      </c>
      <c r="L131" s="105">
        <f t="shared" si="2"/>
        <v>111</v>
      </c>
      <c r="M131" s="105">
        <f t="shared" si="2"/>
        <v>1191</v>
      </c>
      <c r="N131" s="105">
        <f t="shared" si="2"/>
        <v>2</v>
      </c>
      <c r="O131" s="105">
        <f t="shared" si="2"/>
        <v>890</v>
      </c>
    </row>
    <row r="132" spans="3:15">
      <c r="C132" s="100">
        <v>202</v>
      </c>
      <c r="D132" s="102" t="s">
        <v>235</v>
      </c>
      <c r="E132" s="105">
        <f t="shared" si="1"/>
        <v>12981</v>
      </c>
      <c r="F132" s="105">
        <f t="shared" si="1"/>
        <v>1464</v>
      </c>
      <c r="G132" s="105">
        <f t="shared" si="1"/>
        <v>4</v>
      </c>
      <c r="H132" s="105">
        <f t="shared" si="1"/>
        <v>10</v>
      </c>
      <c r="I132" s="105">
        <f t="shared" si="1"/>
        <v>10171</v>
      </c>
      <c r="J132" s="105">
        <f t="shared" si="1"/>
        <v>229</v>
      </c>
      <c r="K132" s="105">
        <f t="shared" si="1"/>
        <v>35</v>
      </c>
      <c r="L132" s="105">
        <f t="shared" si="1"/>
        <v>82</v>
      </c>
      <c r="M132" s="105">
        <f t="shared" si="1"/>
        <v>212</v>
      </c>
      <c r="N132" s="105">
        <f t="shared" si="1"/>
        <v>8</v>
      </c>
      <c r="O132" s="105">
        <f t="shared" si="1"/>
        <v>766</v>
      </c>
    </row>
    <row r="133" spans="3:15">
      <c r="C133" s="100">
        <v>203</v>
      </c>
      <c r="D133" s="102" t="s">
        <v>236</v>
      </c>
      <c r="E133" s="105">
        <f t="shared" si="1"/>
        <v>3070</v>
      </c>
      <c r="F133" s="105">
        <f t="shared" si="1"/>
        <v>593</v>
      </c>
      <c r="G133" s="105">
        <f t="shared" si="1"/>
        <v>2</v>
      </c>
      <c r="H133" s="105">
        <f t="shared" si="1"/>
        <v>12</v>
      </c>
      <c r="I133" s="105">
        <f t="shared" si="1"/>
        <v>1703</v>
      </c>
      <c r="J133" s="105">
        <f t="shared" si="1"/>
        <v>97</v>
      </c>
      <c r="K133" s="105">
        <f t="shared" si="1"/>
        <v>25</v>
      </c>
      <c r="L133" s="105">
        <f t="shared" si="1"/>
        <v>52</v>
      </c>
      <c r="M133" s="105">
        <f t="shared" si="1"/>
        <v>39</v>
      </c>
      <c r="N133" s="105">
        <f t="shared" si="1"/>
        <v>5</v>
      </c>
      <c r="O133" s="105">
        <f t="shared" si="1"/>
        <v>542</v>
      </c>
    </row>
    <row r="134" spans="3:15">
      <c r="C134" s="100">
        <v>204</v>
      </c>
      <c r="D134" s="102" t="s">
        <v>237</v>
      </c>
      <c r="E134" s="105">
        <f t="shared" si="1"/>
        <v>6895</v>
      </c>
      <c r="F134" s="105">
        <f t="shared" si="1"/>
        <v>977</v>
      </c>
      <c r="G134" s="105">
        <f t="shared" si="1"/>
        <v>35</v>
      </c>
      <c r="H134" s="105">
        <f t="shared" si="1"/>
        <v>10</v>
      </c>
      <c r="I134" s="105">
        <f t="shared" si="1"/>
        <v>4556</v>
      </c>
      <c r="J134" s="105">
        <f t="shared" si="1"/>
        <v>105</v>
      </c>
      <c r="K134" s="105">
        <f t="shared" si="1"/>
        <v>103</v>
      </c>
      <c r="L134" s="105">
        <f t="shared" si="1"/>
        <v>317</v>
      </c>
      <c r="M134" s="105">
        <f t="shared" si="1"/>
        <v>11</v>
      </c>
      <c r="N134" s="105">
        <f t="shared" si="1"/>
        <v>4</v>
      </c>
      <c r="O134" s="105">
        <f t="shared" si="1"/>
        <v>777</v>
      </c>
    </row>
    <row r="135" spans="3:15">
      <c r="C135" s="100">
        <v>205</v>
      </c>
      <c r="D135" s="102" t="s">
        <v>238</v>
      </c>
      <c r="E135" s="105">
        <f>E35+E112</f>
        <v>242</v>
      </c>
      <c r="F135" s="105">
        <f t="shared" ref="F135:O135" si="3">F35+F112</f>
        <v>48</v>
      </c>
      <c r="G135" s="105">
        <f t="shared" si="3"/>
        <v>0</v>
      </c>
      <c r="H135" s="105">
        <f t="shared" si="3"/>
        <v>0</v>
      </c>
      <c r="I135" s="105">
        <f t="shared" si="3"/>
        <v>65</v>
      </c>
      <c r="J135" s="105">
        <f t="shared" si="3"/>
        <v>55</v>
      </c>
      <c r="K135" s="105">
        <f t="shared" si="3"/>
        <v>5</v>
      </c>
      <c r="L135" s="105">
        <f t="shared" si="3"/>
        <v>14</v>
      </c>
      <c r="M135" s="105">
        <f t="shared" si="3"/>
        <v>10</v>
      </c>
      <c r="N135" s="105">
        <f t="shared" si="3"/>
        <v>0</v>
      </c>
      <c r="O135" s="105">
        <f t="shared" si="3"/>
        <v>45</v>
      </c>
    </row>
    <row r="136" spans="3:15">
      <c r="C136" s="100">
        <v>206</v>
      </c>
      <c r="D136" s="102" t="s">
        <v>239</v>
      </c>
      <c r="E136" s="105">
        <f t="shared" si="1"/>
        <v>1818</v>
      </c>
      <c r="F136" s="105">
        <f t="shared" si="1"/>
        <v>320</v>
      </c>
      <c r="G136" s="105">
        <f t="shared" si="1"/>
        <v>49</v>
      </c>
      <c r="H136" s="105">
        <f t="shared" si="1"/>
        <v>30</v>
      </c>
      <c r="I136" s="105">
        <f t="shared" si="1"/>
        <v>758</v>
      </c>
      <c r="J136" s="105">
        <f t="shared" si="1"/>
        <v>106</v>
      </c>
      <c r="K136" s="105">
        <f t="shared" si="1"/>
        <v>32</v>
      </c>
      <c r="L136" s="105">
        <f t="shared" si="1"/>
        <v>133</v>
      </c>
      <c r="M136" s="105">
        <f t="shared" si="1"/>
        <v>21</v>
      </c>
      <c r="N136" s="105">
        <f t="shared" si="1"/>
        <v>5</v>
      </c>
      <c r="O136" s="105">
        <f t="shared" si="1"/>
        <v>364</v>
      </c>
    </row>
    <row r="137" spans="3:15">
      <c r="C137" s="100">
        <v>207</v>
      </c>
      <c r="D137" s="102" t="s">
        <v>240</v>
      </c>
      <c r="E137" s="105">
        <f t="shared" si="1"/>
        <v>3510</v>
      </c>
      <c r="F137" s="105">
        <f t="shared" si="1"/>
        <v>459</v>
      </c>
      <c r="G137" s="105">
        <f t="shared" si="1"/>
        <v>1</v>
      </c>
      <c r="H137" s="105">
        <f t="shared" si="1"/>
        <v>1</v>
      </c>
      <c r="I137" s="105">
        <f t="shared" si="1"/>
        <v>2700</v>
      </c>
      <c r="J137" s="105">
        <f t="shared" si="1"/>
        <v>58</v>
      </c>
      <c r="K137" s="105">
        <f t="shared" si="1"/>
        <v>9</v>
      </c>
      <c r="L137" s="105">
        <f t="shared" si="1"/>
        <v>19</v>
      </c>
      <c r="M137" s="105">
        <f t="shared" si="1"/>
        <v>42</v>
      </c>
      <c r="N137" s="105">
        <f t="shared" si="1"/>
        <v>1</v>
      </c>
      <c r="O137" s="105">
        <f t="shared" si="1"/>
        <v>220</v>
      </c>
    </row>
    <row r="138" spans="3:15">
      <c r="C138" s="100">
        <v>208</v>
      </c>
      <c r="D138" s="102" t="s">
        <v>241</v>
      </c>
      <c r="E138" s="105">
        <f t="shared" si="1"/>
        <v>391</v>
      </c>
      <c r="F138" s="105">
        <f t="shared" si="1"/>
        <v>20</v>
      </c>
      <c r="G138" s="105">
        <f t="shared" si="1"/>
        <v>1</v>
      </c>
      <c r="H138" s="105">
        <f t="shared" si="1"/>
        <v>0</v>
      </c>
      <c r="I138" s="105">
        <f t="shared" si="1"/>
        <v>312</v>
      </c>
      <c r="J138" s="105">
        <f t="shared" si="1"/>
        <v>6</v>
      </c>
      <c r="K138" s="105">
        <f t="shared" si="1"/>
        <v>2</v>
      </c>
      <c r="L138" s="105">
        <f t="shared" si="1"/>
        <v>10</v>
      </c>
      <c r="M138" s="105">
        <f t="shared" si="1"/>
        <v>0</v>
      </c>
      <c r="N138" s="105">
        <f t="shared" si="1"/>
        <v>0</v>
      </c>
      <c r="O138" s="105">
        <f t="shared" si="1"/>
        <v>40</v>
      </c>
    </row>
    <row r="139" spans="3:15">
      <c r="C139" s="100">
        <v>209</v>
      </c>
      <c r="D139" s="102" t="s">
        <v>242</v>
      </c>
      <c r="E139" s="105">
        <f>E39+SUM(E84:E85)+SUM(E87:E89)</f>
        <v>592</v>
      </c>
      <c r="F139" s="105">
        <f t="shared" ref="F139:O139" si="4">F39+SUM(F84:F85)+SUM(F87:F89)</f>
        <v>160</v>
      </c>
      <c r="G139" s="105">
        <f t="shared" si="4"/>
        <v>0</v>
      </c>
      <c r="H139" s="105">
        <f t="shared" si="4"/>
        <v>4</v>
      </c>
      <c r="I139" s="105">
        <f t="shared" si="4"/>
        <v>143</v>
      </c>
      <c r="J139" s="105">
        <f t="shared" si="4"/>
        <v>149</v>
      </c>
      <c r="K139" s="105">
        <f t="shared" si="4"/>
        <v>5</v>
      </c>
      <c r="L139" s="105">
        <f t="shared" si="4"/>
        <v>12</v>
      </c>
      <c r="M139" s="105">
        <f t="shared" si="4"/>
        <v>2</v>
      </c>
      <c r="N139" s="105">
        <f t="shared" si="4"/>
        <v>0</v>
      </c>
      <c r="O139" s="105">
        <f t="shared" si="4"/>
        <v>117</v>
      </c>
    </row>
    <row r="140" spans="3:15">
      <c r="C140" s="100">
        <v>210</v>
      </c>
      <c r="D140" s="102" t="s">
        <v>14</v>
      </c>
      <c r="E140" s="105">
        <f t="shared" si="1"/>
        <v>2263</v>
      </c>
      <c r="F140" s="105">
        <f t="shared" si="1"/>
        <v>238</v>
      </c>
      <c r="G140" s="105">
        <f t="shared" si="1"/>
        <v>0</v>
      </c>
      <c r="H140" s="105">
        <f t="shared" si="1"/>
        <v>44</v>
      </c>
      <c r="I140" s="105">
        <f t="shared" si="1"/>
        <v>1336</v>
      </c>
      <c r="J140" s="105">
        <f t="shared" si="1"/>
        <v>239</v>
      </c>
      <c r="K140" s="105">
        <f t="shared" si="1"/>
        <v>5</v>
      </c>
      <c r="L140" s="105">
        <f t="shared" si="1"/>
        <v>35</v>
      </c>
      <c r="M140" s="105">
        <f t="shared" si="1"/>
        <v>77</v>
      </c>
      <c r="N140" s="105">
        <f t="shared" si="1"/>
        <v>1</v>
      </c>
      <c r="O140" s="105">
        <f t="shared" si="1"/>
        <v>288</v>
      </c>
    </row>
    <row r="141" spans="3:15">
      <c r="C141" s="100">
        <v>212</v>
      </c>
      <c r="D141" s="102" t="s">
        <v>243</v>
      </c>
      <c r="E141" s="105">
        <f>E42</f>
        <v>322</v>
      </c>
      <c r="F141" s="105">
        <f t="shared" ref="F141:O141" si="5">F42</f>
        <v>20</v>
      </c>
      <c r="G141" s="105">
        <f t="shared" si="5"/>
        <v>0</v>
      </c>
      <c r="H141" s="105">
        <f t="shared" si="5"/>
        <v>0</v>
      </c>
      <c r="I141" s="105">
        <f t="shared" si="5"/>
        <v>195</v>
      </c>
      <c r="J141" s="105">
        <f t="shared" si="5"/>
        <v>25</v>
      </c>
      <c r="K141" s="105">
        <f t="shared" si="5"/>
        <v>0</v>
      </c>
      <c r="L141" s="105">
        <f t="shared" si="5"/>
        <v>4</v>
      </c>
      <c r="M141" s="105">
        <f t="shared" si="5"/>
        <v>0</v>
      </c>
      <c r="N141" s="105">
        <f t="shared" si="5"/>
        <v>1</v>
      </c>
      <c r="O141" s="105">
        <f t="shared" si="5"/>
        <v>77</v>
      </c>
    </row>
    <row r="142" spans="3:15">
      <c r="C142" s="100">
        <v>213</v>
      </c>
      <c r="D142" s="102" t="s">
        <v>244</v>
      </c>
      <c r="E142" s="105">
        <f>E43+E60</f>
        <v>549</v>
      </c>
      <c r="F142" s="105">
        <f t="shared" ref="F142:O142" si="6">F43+F60</f>
        <v>57</v>
      </c>
      <c r="G142" s="105">
        <f t="shared" si="6"/>
        <v>0</v>
      </c>
      <c r="H142" s="105">
        <f t="shared" si="6"/>
        <v>1</v>
      </c>
      <c r="I142" s="105">
        <f t="shared" si="6"/>
        <v>356</v>
      </c>
      <c r="J142" s="105">
        <f t="shared" si="6"/>
        <v>49</v>
      </c>
      <c r="K142" s="105">
        <f t="shared" si="6"/>
        <v>2</v>
      </c>
      <c r="L142" s="105">
        <f t="shared" si="6"/>
        <v>12</v>
      </c>
      <c r="M142" s="105">
        <f t="shared" si="6"/>
        <v>0</v>
      </c>
      <c r="N142" s="105">
        <f t="shared" si="6"/>
        <v>0</v>
      </c>
      <c r="O142" s="105">
        <f t="shared" si="6"/>
        <v>72</v>
      </c>
    </row>
    <row r="143" spans="3:15">
      <c r="C143" s="100">
        <v>214</v>
      </c>
      <c r="D143" s="102" t="s">
        <v>245</v>
      </c>
      <c r="E143" s="105">
        <f t="shared" ref="E143:O150" si="7">E44</f>
        <v>3416</v>
      </c>
      <c r="F143" s="105">
        <f t="shared" si="7"/>
        <v>326</v>
      </c>
      <c r="G143" s="105">
        <f t="shared" si="7"/>
        <v>6</v>
      </c>
      <c r="H143" s="105">
        <f t="shared" si="7"/>
        <v>8</v>
      </c>
      <c r="I143" s="105">
        <f t="shared" si="7"/>
        <v>2547</v>
      </c>
      <c r="J143" s="105">
        <f t="shared" si="7"/>
        <v>35</v>
      </c>
      <c r="K143" s="105">
        <f t="shared" si="7"/>
        <v>19</v>
      </c>
      <c r="L143" s="105">
        <f t="shared" si="7"/>
        <v>82</v>
      </c>
      <c r="M143" s="105">
        <f t="shared" si="7"/>
        <v>17</v>
      </c>
      <c r="N143" s="105">
        <f t="shared" si="7"/>
        <v>3</v>
      </c>
      <c r="O143" s="105">
        <f t="shared" si="7"/>
        <v>373</v>
      </c>
    </row>
    <row r="144" spans="3:15">
      <c r="C144" s="100">
        <v>215</v>
      </c>
      <c r="D144" s="102" t="s">
        <v>246</v>
      </c>
      <c r="E144" s="105">
        <f>E45+E53</f>
        <v>716</v>
      </c>
      <c r="F144" s="105">
        <f t="shared" ref="F144:O144" si="8">F45+F53</f>
        <v>66</v>
      </c>
      <c r="G144" s="105">
        <f t="shared" si="8"/>
        <v>0</v>
      </c>
      <c r="H144" s="105">
        <f t="shared" si="8"/>
        <v>1</v>
      </c>
      <c r="I144" s="105">
        <f t="shared" si="8"/>
        <v>407</v>
      </c>
      <c r="J144" s="105">
        <f t="shared" si="8"/>
        <v>18</v>
      </c>
      <c r="K144" s="105">
        <f t="shared" si="8"/>
        <v>1</v>
      </c>
      <c r="L144" s="105">
        <f t="shared" si="8"/>
        <v>23</v>
      </c>
      <c r="M144" s="105">
        <f t="shared" si="8"/>
        <v>22</v>
      </c>
      <c r="N144" s="105">
        <f t="shared" si="8"/>
        <v>0</v>
      </c>
      <c r="O144" s="105">
        <f t="shared" si="8"/>
        <v>178</v>
      </c>
    </row>
    <row r="145" spans="3:15">
      <c r="C145" s="100">
        <v>216</v>
      </c>
      <c r="D145" s="102" t="s">
        <v>247</v>
      </c>
      <c r="E145" s="105">
        <f t="shared" si="7"/>
        <v>1159</v>
      </c>
      <c r="F145" s="105">
        <f t="shared" si="7"/>
        <v>69</v>
      </c>
      <c r="G145" s="105">
        <f t="shared" si="7"/>
        <v>0</v>
      </c>
      <c r="H145" s="105">
        <f t="shared" si="7"/>
        <v>6</v>
      </c>
      <c r="I145" s="105">
        <f t="shared" si="7"/>
        <v>888</v>
      </c>
      <c r="J145" s="105">
        <f t="shared" si="7"/>
        <v>30</v>
      </c>
      <c r="K145" s="105">
        <f t="shared" si="7"/>
        <v>3</v>
      </c>
      <c r="L145" s="105">
        <f t="shared" si="7"/>
        <v>5</v>
      </c>
      <c r="M145" s="105">
        <f t="shared" si="7"/>
        <v>27</v>
      </c>
      <c r="N145" s="105">
        <f t="shared" si="7"/>
        <v>1</v>
      </c>
      <c r="O145" s="105">
        <f t="shared" si="7"/>
        <v>130</v>
      </c>
    </row>
    <row r="146" spans="3:15">
      <c r="C146" s="100">
        <v>217</v>
      </c>
      <c r="D146" s="102" t="s">
        <v>248</v>
      </c>
      <c r="E146" s="105">
        <f t="shared" si="7"/>
        <v>1607</v>
      </c>
      <c r="F146" s="105">
        <f t="shared" si="7"/>
        <v>109</v>
      </c>
      <c r="G146" s="105">
        <f t="shared" si="7"/>
        <v>7</v>
      </c>
      <c r="H146" s="105">
        <f t="shared" si="7"/>
        <v>0</v>
      </c>
      <c r="I146" s="105">
        <f t="shared" si="7"/>
        <v>1236</v>
      </c>
      <c r="J146" s="105">
        <f t="shared" si="7"/>
        <v>25</v>
      </c>
      <c r="K146" s="105">
        <f t="shared" si="7"/>
        <v>15</v>
      </c>
      <c r="L146" s="105">
        <f t="shared" si="7"/>
        <v>32</v>
      </c>
      <c r="M146" s="105">
        <f t="shared" si="7"/>
        <v>12</v>
      </c>
      <c r="N146" s="105">
        <f t="shared" si="7"/>
        <v>1</v>
      </c>
      <c r="O146" s="105">
        <f t="shared" si="7"/>
        <v>170</v>
      </c>
    </row>
    <row r="147" spans="3:15">
      <c r="C147" s="100">
        <v>218</v>
      </c>
      <c r="D147" s="102" t="s">
        <v>249</v>
      </c>
      <c r="E147" s="105">
        <f t="shared" si="7"/>
        <v>635</v>
      </c>
      <c r="F147" s="105">
        <f t="shared" si="7"/>
        <v>81</v>
      </c>
      <c r="G147" s="105">
        <f t="shared" si="7"/>
        <v>0</v>
      </c>
      <c r="H147" s="105">
        <f t="shared" si="7"/>
        <v>0</v>
      </c>
      <c r="I147" s="105">
        <f t="shared" si="7"/>
        <v>200</v>
      </c>
      <c r="J147" s="105">
        <f t="shared" si="7"/>
        <v>18</v>
      </c>
      <c r="K147" s="105">
        <f t="shared" si="7"/>
        <v>5</v>
      </c>
      <c r="L147" s="105">
        <f t="shared" si="7"/>
        <v>5</v>
      </c>
      <c r="M147" s="105">
        <f t="shared" si="7"/>
        <v>54</v>
      </c>
      <c r="N147" s="105">
        <f t="shared" si="7"/>
        <v>0</v>
      </c>
      <c r="O147" s="105">
        <f t="shared" si="7"/>
        <v>272</v>
      </c>
    </row>
    <row r="148" spans="3:15">
      <c r="C148" s="100">
        <v>219</v>
      </c>
      <c r="D148" s="102" t="s">
        <v>250</v>
      </c>
      <c r="E148" s="105">
        <f t="shared" si="7"/>
        <v>1064</v>
      </c>
      <c r="F148" s="105">
        <f t="shared" si="7"/>
        <v>95</v>
      </c>
      <c r="G148" s="105">
        <f t="shared" si="7"/>
        <v>5</v>
      </c>
      <c r="H148" s="105">
        <f t="shared" si="7"/>
        <v>3</v>
      </c>
      <c r="I148" s="105">
        <f t="shared" si="7"/>
        <v>664</v>
      </c>
      <c r="J148" s="105">
        <f t="shared" si="7"/>
        <v>21</v>
      </c>
      <c r="K148" s="105">
        <f t="shared" si="7"/>
        <v>14</v>
      </c>
      <c r="L148" s="105">
        <f t="shared" si="7"/>
        <v>44</v>
      </c>
      <c r="M148" s="105">
        <f t="shared" si="7"/>
        <v>1</v>
      </c>
      <c r="N148" s="105">
        <f t="shared" si="7"/>
        <v>0</v>
      </c>
      <c r="O148" s="105">
        <f t="shared" si="7"/>
        <v>217</v>
      </c>
    </row>
    <row r="149" spans="3:15">
      <c r="C149" s="100">
        <v>220</v>
      </c>
      <c r="D149" s="102" t="s">
        <v>251</v>
      </c>
      <c r="E149" s="105">
        <f t="shared" si="7"/>
        <v>924</v>
      </c>
      <c r="F149" s="105">
        <f t="shared" si="7"/>
        <v>417</v>
      </c>
      <c r="G149" s="105">
        <f t="shared" si="7"/>
        <v>1</v>
      </c>
      <c r="H149" s="105">
        <f t="shared" si="7"/>
        <v>0</v>
      </c>
      <c r="I149" s="105">
        <f t="shared" si="7"/>
        <v>103</v>
      </c>
      <c r="J149" s="105">
        <f t="shared" si="7"/>
        <v>66</v>
      </c>
      <c r="K149" s="105">
        <f t="shared" si="7"/>
        <v>0</v>
      </c>
      <c r="L149" s="105">
        <f t="shared" si="7"/>
        <v>5</v>
      </c>
      <c r="M149" s="105">
        <f t="shared" si="7"/>
        <v>68</v>
      </c>
      <c r="N149" s="105">
        <f t="shared" si="7"/>
        <v>0</v>
      </c>
      <c r="O149" s="105">
        <f t="shared" si="7"/>
        <v>264</v>
      </c>
    </row>
    <row r="150" spans="3:15">
      <c r="C150" s="100">
        <v>221</v>
      </c>
      <c r="D150" s="102" t="s">
        <v>252</v>
      </c>
      <c r="E150" s="105">
        <f t="shared" si="7"/>
        <v>496</v>
      </c>
      <c r="F150" s="105">
        <f t="shared" si="7"/>
        <v>75</v>
      </c>
      <c r="G150" s="105">
        <f t="shared" si="7"/>
        <v>3</v>
      </c>
      <c r="H150" s="105">
        <f t="shared" si="7"/>
        <v>2</v>
      </c>
      <c r="I150" s="105">
        <f t="shared" si="7"/>
        <v>138</v>
      </c>
      <c r="J150" s="105">
        <f t="shared" si="7"/>
        <v>55</v>
      </c>
      <c r="K150" s="105">
        <f t="shared" si="7"/>
        <v>5</v>
      </c>
      <c r="L150" s="105">
        <f t="shared" si="7"/>
        <v>6</v>
      </c>
      <c r="M150" s="105">
        <f t="shared" si="7"/>
        <v>14</v>
      </c>
      <c r="N150" s="105">
        <f t="shared" si="7"/>
        <v>0</v>
      </c>
      <c r="O150" s="105">
        <f t="shared" si="7"/>
        <v>198</v>
      </c>
    </row>
    <row r="151" spans="3:15">
      <c r="C151" s="100">
        <v>222</v>
      </c>
      <c r="D151" s="102" t="s">
        <v>253</v>
      </c>
      <c r="E151" s="105">
        <f>SUM(E94:E97)</f>
        <v>71</v>
      </c>
      <c r="F151" s="105">
        <f t="shared" ref="F151:O151" si="9">SUM(F94:F97)</f>
        <v>21</v>
      </c>
      <c r="G151" s="105">
        <f t="shared" si="9"/>
        <v>1</v>
      </c>
      <c r="H151" s="105">
        <f t="shared" si="9"/>
        <v>0</v>
      </c>
      <c r="I151" s="105">
        <f t="shared" si="9"/>
        <v>4</v>
      </c>
      <c r="J151" s="105">
        <f t="shared" si="9"/>
        <v>19</v>
      </c>
      <c r="K151" s="105">
        <f t="shared" si="9"/>
        <v>0</v>
      </c>
      <c r="L151" s="105">
        <f t="shared" si="9"/>
        <v>5</v>
      </c>
      <c r="M151" s="105">
        <f t="shared" si="9"/>
        <v>0</v>
      </c>
      <c r="N151" s="105">
        <f t="shared" si="9"/>
        <v>0</v>
      </c>
      <c r="O151" s="105">
        <f t="shared" si="9"/>
        <v>21</v>
      </c>
    </row>
    <row r="152" spans="3:15">
      <c r="C152" s="100">
        <v>223</v>
      </c>
      <c r="D152" s="102" t="s">
        <v>254</v>
      </c>
      <c r="E152" s="105">
        <f>SUM(E102:E107)</f>
        <v>618</v>
      </c>
      <c r="F152" s="105">
        <f t="shared" ref="F152:O152" si="10">SUM(F102:F107)</f>
        <v>139</v>
      </c>
      <c r="G152" s="105">
        <f t="shared" si="10"/>
        <v>1</v>
      </c>
      <c r="H152" s="105">
        <f t="shared" si="10"/>
        <v>0</v>
      </c>
      <c r="I152" s="105">
        <f t="shared" si="10"/>
        <v>88</v>
      </c>
      <c r="J152" s="105">
        <f t="shared" si="10"/>
        <v>142</v>
      </c>
      <c r="K152" s="105">
        <f t="shared" si="10"/>
        <v>3</v>
      </c>
      <c r="L152" s="105">
        <f t="shared" si="10"/>
        <v>7</v>
      </c>
      <c r="M152" s="105">
        <f t="shared" si="10"/>
        <v>7</v>
      </c>
      <c r="N152" s="105">
        <f t="shared" si="10"/>
        <v>0</v>
      </c>
      <c r="O152" s="105">
        <f t="shared" si="10"/>
        <v>231</v>
      </c>
    </row>
    <row r="153" spans="3:15">
      <c r="C153" s="100">
        <v>224</v>
      </c>
      <c r="D153" s="102" t="s">
        <v>255</v>
      </c>
      <c r="E153" s="105">
        <f>SUM(E114:E117)</f>
        <v>152</v>
      </c>
      <c r="F153" s="105">
        <f t="shared" ref="F153:O153" si="11">SUM(F114:F117)</f>
        <v>19</v>
      </c>
      <c r="G153" s="105">
        <f t="shared" si="11"/>
        <v>0</v>
      </c>
      <c r="H153" s="105">
        <f t="shared" si="11"/>
        <v>0</v>
      </c>
      <c r="I153" s="105">
        <f t="shared" si="11"/>
        <v>41</v>
      </c>
      <c r="J153" s="105">
        <f t="shared" si="11"/>
        <v>30</v>
      </c>
      <c r="K153" s="105">
        <f t="shared" si="11"/>
        <v>4</v>
      </c>
      <c r="L153" s="105">
        <f t="shared" si="11"/>
        <v>9</v>
      </c>
      <c r="M153" s="105">
        <f t="shared" si="11"/>
        <v>0</v>
      </c>
      <c r="N153" s="105">
        <f t="shared" si="11"/>
        <v>0</v>
      </c>
      <c r="O153" s="105">
        <f t="shared" si="11"/>
        <v>49</v>
      </c>
    </row>
    <row r="154" spans="3:15">
      <c r="C154" s="100">
        <v>225</v>
      </c>
      <c r="D154" s="102" t="s">
        <v>256</v>
      </c>
      <c r="E154" s="105">
        <f>SUM(E98:E101)</f>
        <v>314</v>
      </c>
      <c r="F154" s="105">
        <f t="shared" ref="F154:O154" si="12">SUM(F98:F101)</f>
        <v>165</v>
      </c>
      <c r="G154" s="105">
        <f t="shared" si="12"/>
        <v>2</v>
      </c>
      <c r="H154" s="105">
        <f t="shared" si="12"/>
        <v>0</v>
      </c>
      <c r="I154" s="105">
        <f t="shared" si="12"/>
        <v>19</v>
      </c>
      <c r="J154" s="105">
        <f t="shared" si="12"/>
        <v>64</v>
      </c>
      <c r="K154" s="105">
        <f t="shared" si="12"/>
        <v>0</v>
      </c>
      <c r="L154" s="105">
        <f t="shared" si="12"/>
        <v>4</v>
      </c>
      <c r="M154" s="105">
        <f t="shared" si="12"/>
        <v>2</v>
      </c>
      <c r="N154" s="105">
        <f t="shared" si="12"/>
        <v>0</v>
      </c>
      <c r="O154" s="105">
        <f t="shared" si="12"/>
        <v>58</v>
      </c>
    </row>
    <row r="155" spans="3:15">
      <c r="C155" s="100">
        <v>226</v>
      </c>
      <c r="D155" s="102" t="s">
        <v>257</v>
      </c>
      <c r="E155" s="105">
        <f>SUM(E108:E111)+E113</f>
        <v>196</v>
      </c>
      <c r="F155" s="105">
        <f t="shared" ref="F155:O155" si="13">SUM(F108:F111)+F113</f>
        <v>39</v>
      </c>
      <c r="G155" s="105">
        <f t="shared" si="13"/>
        <v>0</v>
      </c>
      <c r="H155" s="105">
        <f t="shared" si="13"/>
        <v>0</v>
      </c>
      <c r="I155" s="105">
        <f t="shared" si="13"/>
        <v>79</v>
      </c>
      <c r="J155" s="105">
        <f t="shared" si="13"/>
        <v>32</v>
      </c>
      <c r="K155" s="105">
        <f t="shared" si="13"/>
        <v>5</v>
      </c>
      <c r="L155" s="105">
        <f t="shared" si="13"/>
        <v>5</v>
      </c>
      <c r="M155" s="105">
        <f t="shared" si="13"/>
        <v>5</v>
      </c>
      <c r="N155" s="105">
        <f t="shared" si="13"/>
        <v>1</v>
      </c>
      <c r="O155" s="105">
        <f t="shared" si="13"/>
        <v>30</v>
      </c>
    </row>
    <row r="156" spans="3:15">
      <c r="C156" s="100">
        <v>227</v>
      </c>
      <c r="D156" s="102" t="s">
        <v>258</v>
      </c>
      <c r="E156" s="105">
        <f>E79+SUM(E81:E83)</f>
        <v>194</v>
      </c>
      <c r="F156" s="105">
        <f t="shared" ref="F156:O156" si="14">F79+SUM(F81:F83)</f>
        <v>84</v>
      </c>
      <c r="G156" s="105">
        <f t="shared" si="14"/>
        <v>1</v>
      </c>
      <c r="H156" s="105">
        <f t="shared" si="14"/>
        <v>0</v>
      </c>
      <c r="I156" s="105">
        <f t="shared" si="14"/>
        <v>29</v>
      </c>
      <c r="J156" s="105">
        <f t="shared" si="14"/>
        <v>24</v>
      </c>
      <c r="K156" s="105">
        <f t="shared" si="14"/>
        <v>11</v>
      </c>
      <c r="L156" s="105">
        <f t="shared" si="14"/>
        <v>7</v>
      </c>
      <c r="M156" s="105">
        <f t="shared" si="14"/>
        <v>1</v>
      </c>
      <c r="N156" s="105">
        <f t="shared" si="14"/>
        <v>0</v>
      </c>
      <c r="O156" s="105">
        <f t="shared" si="14"/>
        <v>37</v>
      </c>
    </row>
    <row r="157" spans="3:15">
      <c r="C157" s="100">
        <v>228</v>
      </c>
      <c r="D157" s="102" t="s">
        <v>410</v>
      </c>
      <c r="E157" s="105">
        <f>SUM(E54:E56)</f>
        <v>311</v>
      </c>
      <c r="F157" s="105">
        <f t="shared" ref="F157:O157" si="15">SUM(F54:F56)</f>
        <v>59</v>
      </c>
      <c r="G157" s="105">
        <f t="shared" si="15"/>
        <v>0</v>
      </c>
      <c r="H157" s="105">
        <f t="shared" si="15"/>
        <v>2</v>
      </c>
      <c r="I157" s="105">
        <f t="shared" si="15"/>
        <v>89</v>
      </c>
      <c r="J157" s="105">
        <f t="shared" si="15"/>
        <v>10</v>
      </c>
      <c r="K157" s="105">
        <f t="shared" si="15"/>
        <v>2</v>
      </c>
      <c r="L157" s="105">
        <f t="shared" si="15"/>
        <v>19</v>
      </c>
      <c r="M157" s="105">
        <f t="shared" si="15"/>
        <v>1</v>
      </c>
      <c r="N157" s="105">
        <f t="shared" si="15"/>
        <v>2</v>
      </c>
      <c r="O157" s="105">
        <f t="shared" si="15"/>
        <v>127</v>
      </c>
    </row>
    <row r="158" spans="3:15">
      <c r="C158" s="100">
        <v>229</v>
      </c>
      <c r="D158" s="102" t="s">
        <v>259</v>
      </c>
      <c r="E158" s="105">
        <f>E41+SUM(E70:E72)</f>
        <v>406</v>
      </c>
      <c r="F158" s="105">
        <f t="shared" ref="F158:O158" si="16">F41+SUM(F70:F72)</f>
        <v>59</v>
      </c>
      <c r="G158" s="105">
        <f t="shared" si="16"/>
        <v>0</v>
      </c>
      <c r="H158" s="105">
        <f t="shared" si="16"/>
        <v>5</v>
      </c>
      <c r="I158" s="105">
        <f t="shared" si="16"/>
        <v>163</v>
      </c>
      <c r="J158" s="105">
        <f t="shared" si="16"/>
        <v>12</v>
      </c>
      <c r="K158" s="105">
        <f t="shared" si="16"/>
        <v>2</v>
      </c>
      <c r="L158" s="105">
        <f t="shared" si="16"/>
        <v>13</v>
      </c>
      <c r="M158" s="105">
        <f t="shared" si="16"/>
        <v>9</v>
      </c>
      <c r="N158" s="105">
        <f t="shared" si="16"/>
        <v>0</v>
      </c>
      <c r="O158" s="105">
        <f t="shared" si="16"/>
        <v>143</v>
      </c>
    </row>
    <row r="159" spans="3:15">
      <c r="C159" s="100">
        <v>301</v>
      </c>
      <c r="D159" s="102" t="s">
        <v>261</v>
      </c>
      <c r="E159" s="105">
        <f>E52</f>
        <v>99</v>
      </c>
      <c r="F159" s="105">
        <f t="shared" ref="F159:O159" si="17">F52</f>
        <v>8</v>
      </c>
      <c r="G159" s="105">
        <f t="shared" si="17"/>
        <v>1</v>
      </c>
      <c r="H159" s="105">
        <f t="shared" si="17"/>
        <v>0</v>
      </c>
      <c r="I159" s="105">
        <f t="shared" si="17"/>
        <v>67</v>
      </c>
      <c r="J159" s="105">
        <f t="shared" si="17"/>
        <v>3</v>
      </c>
      <c r="K159" s="105">
        <f t="shared" si="17"/>
        <v>2</v>
      </c>
      <c r="L159" s="105">
        <f t="shared" si="17"/>
        <v>10</v>
      </c>
      <c r="M159" s="105">
        <f t="shared" si="17"/>
        <v>0</v>
      </c>
      <c r="N159" s="105">
        <f t="shared" si="17"/>
        <v>0</v>
      </c>
      <c r="O159" s="105">
        <f t="shared" si="17"/>
        <v>8</v>
      </c>
    </row>
    <row r="160" spans="3:15">
      <c r="C160" s="100">
        <v>365</v>
      </c>
      <c r="D160" s="102" t="s">
        <v>265</v>
      </c>
      <c r="E160" s="105">
        <f>SUM(E57:E59)</f>
        <v>117</v>
      </c>
      <c r="F160" s="105">
        <f t="shared" ref="F160:O160" si="18">SUM(F57:F59)</f>
        <v>50</v>
      </c>
      <c r="G160" s="105">
        <f t="shared" si="18"/>
        <v>0</v>
      </c>
      <c r="H160" s="105">
        <f t="shared" si="18"/>
        <v>0</v>
      </c>
      <c r="I160" s="105">
        <f t="shared" si="18"/>
        <v>16</v>
      </c>
      <c r="J160" s="105">
        <f t="shared" si="18"/>
        <v>21</v>
      </c>
      <c r="K160" s="105">
        <f t="shared" si="18"/>
        <v>1</v>
      </c>
      <c r="L160" s="105">
        <f t="shared" si="18"/>
        <v>3</v>
      </c>
      <c r="M160" s="105">
        <f t="shared" si="18"/>
        <v>0</v>
      </c>
      <c r="N160" s="105">
        <f t="shared" si="18"/>
        <v>0</v>
      </c>
      <c r="O160" s="105">
        <f t="shared" si="18"/>
        <v>26</v>
      </c>
    </row>
    <row r="161" spans="3:15">
      <c r="C161" s="100">
        <v>381</v>
      </c>
      <c r="D161" s="102" t="s">
        <v>266</v>
      </c>
      <c r="E161" s="105">
        <f>E61</f>
        <v>208</v>
      </c>
      <c r="F161" s="105">
        <f t="shared" ref="F161:O161" si="19">F61</f>
        <v>26</v>
      </c>
      <c r="G161" s="105">
        <f t="shared" si="19"/>
        <v>0</v>
      </c>
      <c r="H161" s="105">
        <f t="shared" si="19"/>
        <v>0</v>
      </c>
      <c r="I161" s="105">
        <f t="shared" si="19"/>
        <v>71</v>
      </c>
      <c r="J161" s="105">
        <f t="shared" si="19"/>
        <v>69</v>
      </c>
      <c r="K161" s="105">
        <f t="shared" si="19"/>
        <v>0</v>
      </c>
      <c r="L161" s="105">
        <f t="shared" si="19"/>
        <v>0</v>
      </c>
      <c r="M161" s="105">
        <f t="shared" si="19"/>
        <v>4</v>
      </c>
      <c r="N161" s="105">
        <f t="shared" si="19"/>
        <v>1</v>
      </c>
      <c r="O161" s="105">
        <f t="shared" si="19"/>
        <v>37</v>
      </c>
    </row>
    <row r="162" spans="3:15">
      <c r="C162" s="100">
        <v>382</v>
      </c>
      <c r="D162" s="102" t="s">
        <v>267</v>
      </c>
      <c r="E162" s="105">
        <f>E62</f>
        <v>309</v>
      </c>
      <c r="F162" s="105">
        <f t="shared" ref="F162:O162" si="20">F62</f>
        <v>27</v>
      </c>
      <c r="G162" s="105">
        <f t="shared" si="20"/>
        <v>0</v>
      </c>
      <c r="H162" s="105">
        <f t="shared" si="20"/>
        <v>2</v>
      </c>
      <c r="I162" s="105">
        <f t="shared" si="20"/>
        <v>156</v>
      </c>
      <c r="J162" s="105">
        <f t="shared" si="20"/>
        <v>63</v>
      </c>
      <c r="K162" s="105">
        <f t="shared" si="20"/>
        <v>1</v>
      </c>
      <c r="L162" s="105">
        <f t="shared" si="20"/>
        <v>8</v>
      </c>
      <c r="M162" s="105">
        <f t="shared" si="20"/>
        <v>4</v>
      </c>
      <c r="N162" s="105">
        <f t="shared" si="20"/>
        <v>0</v>
      </c>
      <c r="O162" s="105">
        <f t="shared" si="20"/>
        <v>48</v>
      </c>
    </row>
    <row r="163" spans="3:15">
      <c r="C163" s="100">
        <v>442</v>
      </c>
      <c r="D163" s="102" t="s">
        <v>270</v>
      </c>
      <c r="E163" s="105">
        <f>E66</f>
        <v>35</v>
      </c>
      <c r="F163" s="105">
        <f t="shared" ref="F163:O163" si="21">F66</f>
        <v>18</v>
      </c>
      <c r="G163" s="105">
        <f t="shared" si="21"/>
        <v>0</v>
      </c>
      <c r="H163" s="105">
        <f t="shared" si="21"/>
        <v>0</v>
      </c>
      <c r="I163" s="105">
        <f t="shared" si="21"/>
        <v>10</v>
      </c>
      <c r="J163" s="105">
        <f t="shared" si="21"/>
        <v>1</v>
      </c>
      <c r="K163" s="105">
        <f t="shared" si="21"/>
        <v>0</v>
      </c>
      <c r="L163" s="105">
        <f t="shared" si="21"/>
        <v>2</v>
      </c>
      <c r="M163" s="105">
        <f t="shared" si="21"/>
        <v>2</v>
      </c>
      <c r="N163" s="105">
        <f t="shared" si="21"/>
        <v>0</v>
      </c>
      <c r="O163" s="105">
        <f t="shared" si="21"/>
        <v>2</v>
      </c>
    </row>
    <row r="164" spans="3:15">
      <c r="C164" s="100">
        <v>443</v>
      </c>
      <c r="D164" s="102" t="s">
        <v>271</v>
      </c>
      <c r="E164" s="105">
        <f>E67</f>
        <v>390</v>
      </c>
      <c r="F164" s="105">
        <f t="shared" ref="F164:O164" si="22">F67</f>
        <v>283</v>
      </c>
      <c r="G164" s="105">
        <f t="shared" si="22"/>
        <v>0</v>
      </c>
      <c r="H164" s="105">
        <f t="shared" si="22"/>
        <v>0</v>
      </c>
      <c r="I164" s="105">
        <f t="shared" si="22"/>
        <v>46</v>
      </c>
      <c r="J164" s="105">
        <f t="shared" si="22"/>
        <v>3</v>
      </c>
      <c r="K164" s="105">
        <f t="shared" si="22"/>
        <v>0</v>
      </c>
      <c r="L164" s="105">
        <f t="shared" si="22"/>
        <v>1</v>
      </c>
      <c r="M164" s="105">
        <f t="shared" si="22"/>
        <v>15</v>
      </c>
      <c r="N164" s="105">
        <f t="shared" si="22"/>
        <v>0</v>
      </c>
      <c r="O164" s="105">
        <f t="shared" si="22"/>
        <v>42</v>
      </c>
    </row>
    <row r="165" spans="3:15">
      <c r="C165" s="100">
        <v>446</v>
      </c>
      <c r="D165" s="102" t="s">
        <v>273</v>
      </c>
      <c r="E165" s="105">
        <f>E65+E69</f>
        <v>36</v>
      </c>
      <c r="F165" s="105">
        <f t="shared" ref="F165:O165" si="23">F65+F69</f>
        <v>13</v>
      </c>
      <c r="G165" s="105">
        <f t="shared" si="23"/>
        <v>0</v>
      </c>
      <c r="H165" s="105">
        <f t="shared" si="23"/>
        <v>0</v>
      </c>
      <c r="I165" s="105">
        <f t="shared" si="23"/>
        <v>4</v>
      </c>
      <c r="J165" s="105">
        <f t="shared" si="23"/>
        <v>4</v>
      </c>
      <c r="K165" s="105">
        <f t="shared" si="23"/>
        <v>0</v>
      </c>
      <c r="L165" s="105">
        <f t="shared" si="23"/>
        <v>0</v>
      </c>
      <c r="M165" s="105">
        <f t="shared" si="23"/>
        <v>0</v>
      </c>
      <c r="N165" s="105">
        <f t="shared" si="23"/>
        <v>0</v>
      </c>
      <c r="O165" s="105">
        <f t="shared" si="23"/>
        <v>15</v>
      </c>
    </row>
    <row r="166" spans="3:15">
      <c r="C166" s="100">
        <v>464</v>
      </c>
      <c r="D166" s="102" t="s">
        <v>274</v>
      </c>
      <c r="E166" s="105">
        <f>E73</f>
        <v>202</v>
      </c>
      <c r="F166" s="105">
        <f t="shared" ref="F166:O166" si="24">F73</f>
        <v>25</v>
      </c>
      <c r="G166" s="105">
        <f t="shared" si="24"/>
        <v>1</v>
      </c>
      <c r="H166" s="105">
        <f t="shared" si="24"/>
        <v>0</v>
      </c>
      <c r="I166" s="105">
        <f t="shared" si="24"/>
        <v>109</v>
      </c>
      <c r="J166" s="105">
        <f t="shared" si="24"/>
        <v>7</v>
      </c>
      <c r="K166" s="105">
        <f t="shared" si="24"/>
        <v>1</v>
      </c>
      <c r="L166" s="105">
        <f t="shared" si="24"/>
        <v>1</v>
      </c>
      <c r="M166" s="105">
        <f t="shared" si="24"/>
        <v>17</v>
      </c>
      <c r="N166" s="105">
        <f t="shared" si="24"/>
        <v>0</v>
      </c>
      <c r="O166" s="105">
        <f t="shared" si="24"/>
        <v>41</v>
      </c>
    </row>
    <row r="167" spans="3:15">
      <c r="C167" s="100">
        <v>481</v>
      </c>
      <c r="D167" s="102" t="s">
        <v>275</v>
      </c>
      <c r="E167" s="105">
        <f>E74</f>
        <v>131</v>
      </c>
      <c r="F167" s="105">
        <f t="shared" ref="F167:O167" si="25">F74</f>
        <v>18</v>
      </c>
      <c r="G167" s="105">
        <f t="shared" si="25"/>
        <v>0</v>
      </c>
      <c r="H167" s="105">
        <f t="shared" si="25"/>
        <v>1</v>
      </c>
      <c r="I167" s="105">
        <f t="shared" si="25"/>
        <v>43</v>
      </c>
      <c r="J167" s="105">
        <f t="shared" si="25"/>
        <v>26</v>
      </c>
      <c r="K167" s="105">
        <f t="shared" si="25"/>
        <v>1</v>
      </c>
      <c r="L167" s="105">
        <f t="shared" si="25"/>
        <v>2</v>
      </c>
      <c r="M167" s="105">
        <f t="shared" si="25"/>
        <v>5</v>
      </c>
      <c r="N167" s="105">
        <f t="shared" si="25"/>
        <v>0</v>
      </c>
      <c r="O167" s="105">
        <f t="shared" si="25"/>
        <v>35</v>
      </c>
    </row>
    <row r="168" spans="3:15">
      <c r="C168" s="100">
        <v>501</v>
      </c>
      <c r="D168" s="102" t="s">
        <v>276</v>
      </c>
      <c r="E168" s="105">
        <f>SUM(E75:E78)</f>
        <v>77</v>
      </c>
      <c r="F168" s="105">
        <f t="shared" ref="F168:O168" si="26">SUM(F75:F78)</f>
        <v>21</v>
      </c>
      <c r="G168" s="105">
        <f t="shared" si="26"/>
        <v>0</v>
      </c>
      <c r="H168" s="105">
        <f t="shared" si="26"/>
        <v>0</v>
      </c>
      <c r="I168" s="105">
        <f t="shared" si="26"/>
        <v>13</v>
      </c>
      <c r="J168" s="105">
        <f t="shared" si="26"/>
        <v>8</v>
      </c>
      <c r="K168" s="105">
        <f t="shared" si="26"/>
        <v>1</v>
      </c>
      <c r="L168" s="105">
        <f t="shared" si="26"/>
        <v>2</v>
      </c>
      <c r="M168" s="105">
        <f t="shared" si="26"/>
        <v>0</v>
      </c>
      <c r="N168" s="105">
        <f t="shared" si="26"/>
        <v>0</v>
      </c>
      <c r="O168" s="105">
        <f t="shared" si="26"/>
        <v>32</v>
      </c>
    </row>
    <row r="169" spans="3:15">
      <c r="C169" s="100">
        <v>585</v>
      </c>
      <c r="D169" s="102" t="s">
        <v>278</v>
      </c>
      <c r="E169" s="105">
        <f>E86+E90+E92</f>
        <v>83</v>
      </c>
      <c r="F169" s="105">
        <f t="shared" ref="F169:O169" si="27">F86+F90+F92</f>
        <v>46</v>
      </c>
      <c r="G169" s="105">
        <f t="shared" si="27"/>
        <v>0</v>
      </c>
      <c r="H169" s="105">
        <f t="shared" si="27"/>
        <v>0</v>
      </c>
      <c r="I169" s="105">
        <f t="shared" si="27"/>
        <v>24</v>
      </c>
      <c r="J169" s="105">
        <f t="shared" si="27"/>
        <v>5</v>
      </c>
      <c r="K169" s="105">
        <f t="shared" si="27"/>
        <v>0</v>
      </c>
      <c r="L169" s="105">
        <f t="shared" si="27"/>
        <v>2</v>
      </c>
      <c r="M169" s="105">
        <f t="shared" si="27"/>
        <v>1</v>
      </c>
      <c r="N169" s="105">
        <f t="shared" si="27"/>
        <v>0</v>
      </c>
      <c r="O169" s="105">
        <f t="shared" si="27"/>
        <v>5</v>
      </c>
    </row>
    <row r="170" spans="3:15">
      <c r="C170" s="100">
        <v>586</v>
      </c>
      <c r="D170" s="102" t="s">
        <v>279</v>
      </c>
      <c r="E170" s="105">
        <f>E91+E93</f>
        <v>52</v>
      </c>
      <c r="F170" s="105">
        <f t="shared" ref="F170:O170" si="28">F91+F93</f>
        <v>28</v>
      </c>
      <c r="G170" s="105">
        <f t="shared" si="28"/>
        <v>1</v>
      </c>
      <c r="H170" s="105">
        <f t="shared" si="28"/>
        <v>0</v>
      </c>
      <c r="I170" s="105">
        <f t="shared" si="28"/>
        <v>14</v>
      </c>
      <c r="J170" s="105">
        <f t="shared" si="28"/>
        <v>2</v>
      </c>
      <c r="K170" s="105">
        <f t="shared" si="28"/>
        <v>0</v>
      </c>
      <c r="L170" s="105">
        <f t="shared" si="28"/>
        <v>1</v>
      </c>
      <c r="M170" s="105">
        <f t="shared" si="28"/>
        <v>0</v>
      </c>
      <c r="N170" s="105">
        <f t="shared" si="28"/>
        <v>0</v>
      </c>
      <c r="O170" s="105">
        <f t="shared" si="28"/>
        <v>6</v>
      </c>
    </row>
    <row r="171" spans="3:15">
      <c r="E171" s="105">
        <f>SUM(E122:E170)-E9</f>
        <v>0</v>
      </c>
      <c r="F171" s="105">
        <f t="shared" ref="F171:O171" si="29">SUM(F122:F170)-F9</f>
        <v>0</v>
      </c>
      <c r="G171" s="105">
        <f t="shared" si="29"/>
        <v>0</v>
      </c>
      <c r="H171" s="105">
        <f t="shared" si="29"/>
        <v>0</v>
      </c>
      <c r="I171" s="105">
        <f t="shared" si="29"/>
        <v>0</v>
      </c>
      <c r="J171" s="105">
        <f t="shared" si="29"/>
        <v>0</v>
      </c>
      <c r="K171" s="105">
        <f t="shared" si="29"/>
        <v>0</v>
      </c>
      <c r="L171" s="105">
        <f t="shared" si="29"/>
        <v>0</v>
      </c>
      <c r="M171" s="105">
        <f t="shared" si="29"/>
        <v>0</v>
      </c>
      <c r="N171" s="105">
        <f t="shared" si="29"/>
        <v>0</v>
      </c>
      <c r="O171" s="105">
        <f t="shared" si="29"/>
        <v>0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6F7F-6B58-4693-AC1D-B8F1E745151A}">
  <sheetPr>
    <tabColor theme="7" tint="0.79998168889431442"/>
  </sheetPr>
  <dimension ref="A1:P163"/>
  <sheetViews>
    <sheetView topLeftCell="C111" workbookViewId="0">
      <pane xSplit="2" ySplit="2" topLeftCell="E113" activePane="bottomRight" state="frozen"/>
      <selection activeCell="C111" sqref="C111"/>
      <selection pane="topRight" activeCell="E111" sqref="E111"/>
      <selection pane="bottomLeft" activeCell="C113" sqref="C113"/>
      <selection pane="bottomRight" activeCell="I112" sqref="I112:J112"/>
    </sheetView>
  </sheetViews>
  <sheetFormatPr defaultColWidth="7.75" defaultRowHeight="13"/>
  <cols>
    <col min="1" max="1" width="4.33203125" style="100" hidden="1" customWidth="1"/>
    <col min="2" max="2" width="4.33203125" style="99" hidden="1" customWidth="1"/>
    <col min="3" max="3" width="3.75" style="100" customWidth="1"/>
    <col min="4" max="4" width="13.33203125" style="100" customWidth="1"/>
    <col min="5" max="15" width="10.25" style="100" customWidth="1"/>
    <col min="16" max="256" width="7.75" style="100"/>
    <col min="257" max="258" width="0" style="100" hidden="1" customWidth="1"/>
    <col min="259" max="259" width="3.75" style="100" customWidth="1"/>
    <col min="260" max="260" width="8.25" style="100" customWidth="1"/>
    <col min="261" max="271" width="6.75" style="100" customWidth="1"/>
    <col min="272" max="512" width="7.75" style="100"/>
    <col min="513" max="514" width="0" style="100" hidden="1" customWidth="1"/>
    <col min="515" max="515" width="3.75" style="100" customWidth="1"/>
    <col min="516" max="516" width="8.25" style="100" customWidth="1"/>
    <col min="517" max="527" width="6.75" style="100" customWidth="1"/>
    <col min="528" max="768" width="7.75" style="100"/>
    <col min="769" max="770" width="0" style="100" hidden="1" customWidth="1"/>
    <col min="771" max="771" width="3.75" style="100" customWidth="1"/>
    <col min="772" max="772" width="8.25" style="100" customWidth="1"/>
    <col min="773" max="783" width="6.75" style="100" customWidth="1"/>
    <col min="784" max="1024" width="7.75" style="100"/>
    <col min="1025" max="1026" width="0" style="100" hidden="1" customWidth="1"/>
    <col min="1027" max="1027" width="3.75" style="100" customWidth="1"/>
    <col min="1028" max="1028" width="8.25" style="100" customWidth="1"/>
    <col min="1029" max="1039" width="6.75" style="100" customWidth="1"/>
    <col min="1040" max="1280" width="7.75" style="100"/>
    <col min="1281" max="1282" width="0" style="100" hidden="1" customWidth="1"/>
    <col min="1283" max="1283" width="3.75" style="100" customWidth="1"/>
    <col min="1284" max="1284" width="8.25" style="100" customWidth="1"/>
    <col min="1285" max="1295" width="6.75" style="100" customWidth="1"/>
    <col min="1296" max="1536" width="7.75" style="100"/>
    <col min="1537" max="1538" width="0" style="100" hidden="1" customWidth="1"/>
    <col min="1539" max="1539" width="3.75" style="100" customWidth="1"/>
    <col min="1540" max="1540" width="8.25" style="100" customWidth="1"/>
    <col min="1541" max="1551" width="6.75" style="100" customWidth="1"/>
    <col min="1552" max="1792" width="7.75" style="100"/>
    <col min="1793" max="1794" width="0" style="100" hidden="1" customWidth="1"/>
    <col min="1795" max="1795" width="3.75" style="100" customWidth="1"/>
    <col min="1796" max="1796" width="8.25" style="100" customWidth="1"/>
    <col min="1797" max="1807" width="6.75" style="100" customWidth="1"/>
    <col min="1808" max="2048" width="7.75" style="100"/>
    <col min="2049" max="2050" width="0" style="100" hidden="1" customWidth="1"/>
    <col min="2051" max="2051" width="3.75" style="100" customWidth="1"/>
    <col min="2052" max="2052" width="8.25" style="100" customWidth="1"/>
    <col min="2053" max="2063" width="6.75" style="100" customWidth="1"/>
    <col min="2064" max="2304" width="7.75" style="100"/>
    <col min="2305" max="2306" width="0" style="100" hidden="1" customWidth="1"/>
    <col min="2307" max="2307" width="3.75" style="100" customWidth="1"/>
    <col min="2308" max="2308" width="8.25" style="100" customWidth="1"/>
    <col min="2309" max="2319" width="6.75" style="100" customWidth="1"/>
    <col min="2320" max="2560" width="7.75" style="100"/>
    <col min="2561" max="2562" width="0" style="100" hidden="1" customWidth="1"/>
    <col min="2563" max="2563" width="3.75" style="100" customWidth="1"/>
    <col min="2564" max="2564" width="8.25" style="100" customWidth="1"/>
    <col min="2565" max="2575" width="6.75" style="100" customWidth="1"/>
    <col min="2576" max="2816" width="7.75" style="100"/>
    <col min="2817" max="2818" width="0" style="100" hidden="1" customWidth="1"/>
    <col min="2819" max="2819" width="3.75" style="100" customWidth="1"/>
    <col min="2820" max="2820" width="8.25" style="100" customWidth="1"/>
    <col min="2821" max="2831" width="6.75" style="100" customWidth="1"/>
    <col min="2832" max="3072" width="7.75" style="100"/>
    <col min="3073" max="3074" width="0" style="100" hidden="1" customWidth="1"/>
    <col min="3075" max="3075" width="3.75" style="100" customWidth="1"/>
    <col min="3076" max="3076" width="8.25" style="100" customWidth="1"/>
    <col min="3077" max="3087" width="6.75" style="100" customWidth="1"/>
    <col min="3088" max="3328" width="7.75" style="100"/>
    <col min="3329" max="3330" width="0" style="100" hidden="1" customWidth="1"/>
    <col min="3331" max="3331" width="3.75" style="100" customWidth="1"/>
    <col min="3332" max="3332" width="8.25" style="100" customWidth="1"/>
    <col min="3333" max="3343" width="6.75" style="100" customWidth="1"/>
    <col min="3344" max="3584" width="7.75" style="100"/>
    <col min="3585" max="3586" width="0" style="100" hidden="1" customWidth="1"/>
    <col min="3587" max="3587" width="3.75" style="100" customWidth="1"/>
    <col min="3588" max="3588" width="8.25" style="100" customWidth="1"/>
    <col min="3589" max="3599" width="6.75" style="100" customWidth="1"/>
    <col min="3600" max="3840" width="7.75" style="100"/>
    <col min="3841" max="3842" width="0" style="100" hidden="1" customWidth="1"/>
    <col min="3843" max="3843" width="3.75" style="100" customWidth="1"/>
    <col min="3844" max="3844" width="8.25" style="100" customWidth="1"/>
    <col min="3845" max="3855" width="6.75" style="100" customWidth="1"/>
    <col min="3856" max="4096" width="7.75" style="100"/>
    <col min="4097" max="4098" width="0" style="100" hidden="1" customWidth="1"/>
    <col min="4099" max="4099" width="3.75" style="100" customWidth="1"/>
    <col min="4100" max="4100" width="8.25" style="100" customWidth="1"/>
    <col min="4101" max="4111" width="6.75" style="100" customWidth="1"/>
    <col min="4112" max="4352" width="7.75" style="100"/>
    <col min="4353" max="4354" width="0" style="100" hidden="1" customWidth="1"/>
    <col min="4355" max="4355" width="3.75" style="100" customWidth="1"/>
    <col min="4356" max="4356" width="8.25" style="100" customWidth="1"/>
    <col min="4357" max="4367" width="6.75" style="100" customWidth="1"/>
    <col min="4368" max="4608" width="7.75" style="100"/>
    <col min="4609" max="4610" width="0" style="100" hidden="1" customWidth="1"/>
    <col min="4611" max="4611" width="3.75" style="100" customWidth="1"/>
    <col min="4612" max="4612" width="8.25" style="100" customWidth="1"/>
    <col min="4613" max="4623" width="6.75" style="100" customWidth="1"/>
    <col min="4624" max="4864" width="7.75" style="100"/>
    <col min="4865" max="4866" width="0" style="100" hidden="1" customWidth="1"/>
    <col min="4867" max="4867" width="3.75" style="100" customWidth="1"/>
    <col min="4868" max="4868" width="8.25" style="100" customWidth="1"/>
    <col min="4869" max="4879" width="6.75" style="100" customWidth="1"/>
    <col min="4880" max="5120" width="7.75" style="100"/>
    <col min="5121" max="5122" width="0" style="100" hidden="1" customWidth="1"/>
    <col min="5123" max="5123" width="3.75" style="100" customWidth="1"/>
    <col min="5124" max="5124" width="8.25" style="100" customWidth="1"/>
    <col min="5125" max="5135" width="6.75" style="100" customWidth="1"/>
    <col min="5136" max="5376" width="7.75" style="100"/>
    <col min="5377" max="5378" width="0" style="100" hidden="1" customWidth="1"/>
    <col min="5379" max="5379" width="3.75" style="100" customWidth="1"/>
    <col min="5380" max="5380" width="8.25" style="100" customWidth="1"/>
    <col min="5381" max="5391" width="6.75" style="100" customWidth="1"/>
    <col min="5392" max="5632" width="7.75" style="100"/>
    <col min="5633" max="5634" width="0" style="100" hidden="1" customWidth="1"/>
    <col min="5635" max="5635" width="3.75" style="100" customWidth="1"/>
    <col min="5636" max="5636" width="8.25" style="100" customWidth="1"/>
    <col min="5637" max="5647" width="6.75" style="100" customWidth="1"/>
    <col min="5648" max="5888" width="7.75" style="100"/>
    <col min="5889" max="5890" width="0" style="100" hidden="1" customWidth="1"/>
    <col min="5891" max="5891" width="3.75" style="100" customWidth="1"/>
    <col min="5892" max="5892" width="8.25" style="100" customWidth="1"/>
    <col min="5893" max="5903" width="6.75" style="100" customWidth="1"/>
    <col min="5904" max="6144" width="7.75" style="100"/>
    <col min="6145" max="6146" width="0" style="100" hidden="1" customWidth="1"/>
    <col min="6147" max="6147" width="3.75" style="100" customWidth="1"/>
    <col min="6148" max="6148" width="8.25" style="100" customWidth="1"/>
    <col min="6149" max="6159" width="6.75" style="100" customWidth="1"/>
    <col min="6160" max="6400" width="7.75" style="100"/>
    <col min="6401" max="6402" width="0" style="100" hidden="1" customWidth="1"/>
    <col min="6403" max="6403" width="3.75" style="100" customWidth="1"/>
    <col min="6404" max="6404" width="8.25" style="100" customWidth="1"/>
    <col min="6405" max="6415" width="6.75" style="100" customWidth="1"/>
    <col min="6416" max="6656" width="7.75" style="100"/>
    <col min="6657" max="6658" width="0" style="100" hidden="1" customWidth="1"/>
    <col min="6659" max="6659" width="3.75" style="100" customWidth="1"/>
    <col min="6660" max="6660" width="8.25" style="100" customWidth="1"/>
    <col min="6661" max="6671" width="6.75" style="100" customWidth="1"/>
    <col min="6672" max="6912" width="7.75" style="100"/>
    <col min="6913" max="6914" width="0" style="100" hidden="1" customWidth="1"/>
    <col min="6915" max="6915" width="3.75" style="100" customWidth="1"/>
    <col min="6916" max="6916" width="8.25" style="100" customWidth="1"/>
    <col min="6917" max="6927" width="6.75" style="100" customWidth="1"/>
    <col min="6928" max="7168" width="7.75" style="100"/>
    <col min="7169" max="7170" width="0" style="100" hidden="1" customWidth="1"/>
    <col min="7171" max="7171" width="3.75" style="100" customWidth="1"/>
    <col min="7172" max="7172" width="8.25" style="100" customWidth="1"/>
    <col min="7173" max="7183" width="6.75" style="100" customWidth="1"/>
    <col min="7184" max="7424" width="7.75" style="100"/>
    <col min="7425" max="7426" width="0" style="100" hidden="1" customWidth="1"/>
    <col min="7427" max="7427" width="3.75" style="100" customWidth="1"/>
    <col min="7428" max="7428" width="8.25" style="100" customWidth="1"/>
    <col min="7429" max="7439" width="6.75" style="100" customWidth="1"/>
    <col min="7440" max="7680" width="7.75" style="100"/>
    <col min="7681" max="7682" width="0" style="100" hidden="1" customWidth="1"/>
    <col min="7683" max="7683" width="3.75" style="100" customWidth="1"/>
    <col min="7684" max="7684" width="8.25" style="100" customWidth="1"/>
    <col min="7685" max="7695" width="6.75" style="100" customWidth="1"/>
    <col min="7696" max="7936" width="7.75" style="100"/>
    <col min="7937" max="7938" width="0" style="100" hidden="1" customWidth="1"/>
    <col min="7939" max="7939" width="3.75" style="100" customWidth="1"/>
    <col min="7940" max="7940" width="8.25" style="100" customWidth="1"/>
    <col min="7941" max="7951" width="6.75" style="100" customWidth="1"/>
    <col min="7952" max="8192" width="7.75" style="100"/>
    <col min="8193" max="8194" width="0" style="100" hidden="1" customWidth="1"/>
    <col min="8195" max="8195" width="3.75" style="100" customWidth="1"/>
    <col min="8196" max="8196" width="8.25" style="100" customWidth="1"/>
    <col min="8197" max="8207" width="6.75" style="100" customWidth="1"/>
    <col min="8208" max="8448" width="7.75" style="100"/>
    <col min="8449" max="8450" width="0" style="100" hidden="1" customWidth="1"/>
    <col min="8451" max="8451" width="3.75" style="100" customWidth="1"/>
    <col min="8452" max="8452" width="8.25" style="100" customWidth="1"/>
    <col min="8453" max="8463" width="6.75" style="100" customWidth="1"/>
    <col min="8464" max="8704" width="7.75" style="100"/>
    <col min="8705" max="8706" width="0" style="100" hidden="1" customWidth="1"/>
    <col min="8707" max="8707" width="3.75" style="100" customWidth="1"/>
    <col min="8708" max="8708" width="8.25" style="100" customWidth="1"/>
    <col min="8709" max="8719" width="6.75" style="100" customWidth="1"/>
    <col min="8720" max="8960" width="7.75" style="100"/>
    <col min="8961" max="8962" width="0" style="100" hidden="1" customWidth="1"/>
    <col min="8963" max="8963" width="3.75" style="100" customWidth="1"/>
    <col min="8964" max="8964" width="8.25" style="100" customWidth="1"/>
    <col min="8965" max="8975" width="6.75" style="100" customWidth="1"/>
    <col min="8976" max="9216" width="7.75" style="100"/>
    <col min="9217" max="9218" width="0" style="100" hidden="1" customWidth="1"/>
    <col min="9219" max="9219" width="3.75" style="100" customWidth="1"/>
    <col min="9220" max="9220" width="8.25" style="100" customWidth="1"/>
    <col min="9221" max="9231" width="6.75" style="100" customWidth="1"/>
    <col min="9232" max="9472" width="7.75" style="100"/>
    <col min="9473" max="9474" width="0" style="100" hidden="1" customWidth="1"/>
    <col min="9475" max="9475" width="3.75" style="100" customWidth="1"/>
    <col min="9476" max="9476" width="8.25" style="100" customWidth="1"/>
    <col min="9477" max="9487" width="6.75" style="100" customWidth="1"/>
    <col min="9488" max="9728" width="7.75" style="100"/>
    <col min="9729" max="9730" width="0" style="100" hidden="1" customWidth="1"/>
    <col min="9731" max="9731" width="3.75" style="100" customWidth="1"/>
    <col min="9732" max="9732" width="8.25" style="100" customWidth="1"/>
    <col min="9733" max="9743" width="6.75" style="100" customWidth="1"/>
    <col min="9744" max="9984" width="7.75" style="100"/>
    <col min="9985" max="9986" width="0" style="100" hidden="1" customWidth="1"/>
    <col min="9987" max="9987" width="3.75" style="100" customWidth="1"/>
    <col min="9988" max="9988" width="8.25" style="100" customWidth="1"/>
    <col min="9989" max="9999" width="6.75" style="100" customWidth="1"/>
    <col min="10000" max="10240" width="7.75" style="100"/>
    <col min="10241" max="10242" width="0" style="100" hidden="1" customWidth="1"/>
    <col min="10243" max="10243" width="3.75" style="100" customWidth="1"/>
    <col min="10244" max="10244" width="8.25" style="100" customWidth="1"/>
    <col min="10245" max="10255" width="6.75" style="100" customWidth="1"/>
    <col min="10256" max="10496" width="7.75" style="100"/>
    <col min="10497" max="10498" width="0" style="100" hidden="1" customWidth="1"/>
    <col min="10499" max="10499" width="3.75" style="100" customWidth="1"/>
    <col min="10500" max="10500" width="8.25" style="100" customWidth="1"/>
    <col min="10501" max="10511" width="6.75" style="100" customWidth="1"/>
    <col min="10512" max="10752" width="7.75" style="100"/>
    <col min="10753" max="10754" width="0" style="100" hidden="1" customWidth="1"/>
    <col min="10755" max="10755" width="3.75" style="100" customWidth="1"/>
    <col min="10756" max="10756" width="8.25" style="100" customWidth="1"/>
    <col min="10757" max="10767" width="6.75" style="100" customWidth="1"/>
    <col min="10768" max="11008" width="7.75" style="100"/>
    <col min="11009" max="11010" width="0" style="100" hidden="1" customWidth="1"/>
    <col min="11011" max="11011" width="3.75" style="100" customWidth="1"/>
    <col min="11012" max="11012" width="8.25" style="100" customWidth="1"/>
    <col min="11013" max="11023" width="6.75" style="100" customWidth="1"/>
    <col min="11024" max="11264" width="7.75" style="100"/>
    <col min="11265" max="11266" width="0" style="100" hidden="1" customWidth="1"/>
    <col min="11267" max="11267" width="3.75" style="100" customWidth="1"/>
    <col min="11268" max="11268" width="8.25" style="100" customWidth="1"/>
    <col min="11269" max="11279" width="6.75" style="100" customWidth="1"/>
    <col min="11280" max="11520" width="7.75" style="100"/>
    <col min="11521" max="11522" width="0" style="100" hidden="1" customWidth="1"/>
    <col min="11523" max="11523" width="3.75" style="100" customWidth="1"/>
    <col min="11524" max="11524" width="8.25" style="100" customWidth="1"/>
    <col min="11525" max="11535" width="6.75" style="100" customWidth="1"/>
    <col min="11536" max="11776" width="7.75" style="100"/>
    <col min="11777" max="11778" width="0" style="100" hidden="1" customWidth="1"/>
    <col min="11779" max="11779" width="3.75" style="100" customWidth="1"/>
    <col min="11780" max="11780" width="8.25" style="100" customWidth="1"/>
    <col min="11781" max="11791" width="6.75" style="100" customWidth="1"/>
    <col min="11792" max="12032" width="7.75" style="100"/>
    <col min="12033" max="12034" width="0" style="100" hidden="1" customWidth="1"/>
    <col min="12035" max="12035" width="3.75" style="100" customWidth="1"/>
    <col min="12036" max="12036" width="8.25" style="100" customWidth="1"/>
    <col min="12037" max="12047" width="6.75" style="100" customWidth="1"/>
    <col min="12048" max="12288" width="7.75" style="100"/>
    <col min="12289" max="12290" width="0" style="100" hidden="1" customWidth="1"/>
    <col min="12291" max="12291" width="3.75" style="100" customWidth="1"/>
    <col min="12292" max="12292" width="8.25" style="100" customWidth="1"/>
    <col min="12293" max="12303" width="6.75" style="100" customWidth="1"/>
    <col min="12304" max="12544" width="7.75" style="100"/>
    <col min="12545" max="12546" width="0" style="100" hidden="1" customWidth="1"/>
    <col min="12547" max="12547" width="3.75" style="100" customWidth="1"/>
    <col min="12548" max="12548" width="8.25" style="100" customWidth="1"/>
    <col min="12549" max="12559" width="6.75" style="100" customWidth="1"/>
    <col min="12560" max="12800" width="7.75" style="100"/>
    <col min="12801" max="12802" width="0" style="100" hidden="1" customWidth="1"/>
    <col min="12803" max="12803" width="3.75" style="100" customWidth="1"/>
    <col min="12804" max="12804" width="8.25" style="100" customWidth="1"/>
    <col min="12805" max="12815" width="6.75" style="100" customWidth="1"/>
    <col min="12816" max="13056" width="7.75" style="100"/>
    <col min="13057" max="13058" width="0" style="100" hidden="1" customWidth="1"/>
    <col min="13059" max="13059" width="3.75" style="100" customWidth="1"/>
    <col min="13060" max="13060" width="8.25" style="100" customWidth="1"/>
    <col min="13061" max="13071" width="6.75" style="100" customWidth="1"/>
    <col min="13072" max="13312" width="7.75" style="100"/>
    <col min="13313" max="13314" width="0" style="100" hidden="1" customWidth="1"/>
    <col min="13315" max="13315" width="3.75" style="100" customWidth="1"/>
    <col min="13316" max="13316" width="8.25" style="100" customWidth="1"/>
    <col min="13317" max="13327" width="6.75" style="100" customWidth="1"/>
    <col min="13328" max="13568" width="7.75" style="100"/>
    <col min="13569" max="13570" width="0" style="100" hidden="1" customWidth="1"/>
    <col min="13571" max="13571" width="3.75" style="100" customWidth="1"/>
    <col min="13572" max="13572" width="8.25" style="100" customWidth="1"/>
    <col min="13573" max="13583" width="6.75" style="100" customWidth="1"/>
    <col min="13584" max="13824" width="7.75" style="100"/>
    <col min="13825" max="13826" width="0" style="100" hidden="1" customWidth="1"/>
    <col min="13827" max="13827" width="3.75" style="100" customWidth="1"/>
    <col min="13828" max="13828" width="8.25" style="100" customWidth="1"/>
    <col min="13829" max="13839" width="6.75" style="100" customWidth="1"/>
    <col min="13840" max="14080" width="7.75" style="100"/>
    <col min="14081" max="14082" width="0" style="100" hidden="1" customWidth="1"/>
    <col min="14083" max="14083" width="3.75" style="100" customWidth="1"/>
    <col min="14084" max="14084" width="8.25" style="100" customWidth="1"/>
    <col min="14085" max="14095" width="6.75" style="100" customWidth="1"/>
    <col min="14096" max="14336" width="7.75" style="100"/>
    <col min="14337" max="14338" width="0" style="100" hidden="1" customWidth="1"/>
    <col min="14339" max="14339" width="3.75" style="100" customWidth="1"/>
    <col min="14340" max="14340" width="8.25" style="100" customWidth="1"/>
    <col min="14341" max="14351" width="6.75" style="100" customWidth="1"/>
    <col min="14352" max="14592" width="7.75" style="100"/>
    <col min="14593" max="14594" width="0" style="100" hidden="1" customWidth="1"/>
    <col min="14595" max="14595" width="3.75" style="100" customWidth="1"/>
    <col min="14596" max="14596" width="8.25" style="100" customWidth="1"/>
    <col min="14597" max="14607" width="6.75" style="100" customWidth="1"/>
    <col min="14608" max="14848" width="7.75" style="100"/>
    <col min="14849" max="14850" width="0" style="100" hidden="1" customWidth="1"/>
    <col min="14851" max="14851" width="3.75" style="100" customWidth="1"/>
    <col min="14852" max="14852" width="8.25" style="100" customWidth="1"/>
    <col min="14853" max="14863" width="6.75" style="100" customWidth="1"/>
    <col min="14864" max="15104" width="7.75" style="100"/>
    <col min="15105" max="15106" width="0" style="100" hidden="1" customWidth="1"/>
    <col min="15107" max="15107" width="3.75" style="100" customWidth="1"/>
    <col min="15108" max="15108" width="8.25" style="100" customWidth="1"/>
    <col min="15109" max="15119" width="6.75" style="100" customWidth="1"/>
    <col min="15120" max="15360" width="7.75" style="100"/>
    <col min="15361" max="15362" width="0" style="100" hidden="1" customWidth="1"/>
    <col min="15363" max="15363" width="3.75" style="100" customWidth="1"/>
    <col min="15364" max="15364" width="8.25" style="100" customWidth="1"/>
    <col min="15365" max="15375" width="6.75" style="100" customWidth="1"/>
    <col min="15376" max="15616" width="7.75" style="100"/>
    <col min="15617" max="15618" width="0" style="100" hidden="1" customWidth="1"/>
    <col min="15619" max="15619" width="3.75" style="100" customWidth="1"/>
    <col min="15620" max="15620" width="8.25" style="100" customWidth="1"/>
    <col min="15621" max="15631" width="6.75" style="100" customWidth="1"/>
    <col min="15632" max="15872" width="7.75" style="100"/>
    <col min="15873" max="15874" width="0" style="100" hidden="1" customWidth="1"/>
    <col min="15875" max="15875" width="3.75" style="100" customWidth="1"/>
    <col min="15876" max="15876" width="8.25" style="100" customWidth="1"/>
    <col min="15877" max="15887" width="6.75" style="100" customWidth="1"/>
    <col min="15888" max="16128" width="7.75" style="100"/>
    <col min="16129" max="16130" width="0" style="100" hidden="1" customWidth="1"/>
    <col min="16131" max="16131" width="3.75" style="100" customWidth="1"/>
    <col min="16132" max="16132" width="8.25" style="100" customWidth="1"/>
    <col min="16133" max="16143" width="6.75" style="100" customWidth="1"/>
    <col min="16144" max="16384" width="7.75" style="100"/>
  </cols>
  <sheetData>
    <row r="1" spans="2:16" ht="16.149999999999999" hidden="1" customHeight="1"/>
    <row r="2" spans="2:16" ht="16.149999999999999" hidden="1" customHeight="1">
      <c r="C2" s="100" t="s">
        <v>803</v>
      </c>
    </row>
    <row r="3" spans="2:16" ht="4.9000000000000004" hidden="1" customHeight="1">
      <c r="O3" s="107"/>
    </row>
    <row r="4" spans="2:16" ht="15" hidden="1" customHeight="1">
      <c r="B4" s="99" t="s">
        <v>192</v>
      </c>
      <c r="C4" s="108"/>
      <c r="D4" s="109" t="s">
        <v>155</v>
      </c>
      <c r="E4" s="110" t="s">
        <v>44</v>
      </c>
      <c r="F4" s="110" t="s">
        <v>0</v>
      </c>
      <c r="G4" s="111" t="s">
        <v>156</v>
      </c>
      <c r="H4" s="111" t="s">
        <v>157</v>
      </c>
      <c r="I4" s="110" t="s">
        <v>158</v>
      </c>
      <c r="J4" s="110" t="s">
        <v>1</v>
      </c>
      <c r="K4" s="111" t="s">
        <v>159</v>
      </c>
      <c r="L4" s="111" t="s">
        <v>160</v>
      </c>
      <c r="M4" s="354" t="s">
        <v>161</v>
      </c>
      <c r="N4" s="111" t="s">
        <v>162</v>
      </c>
      <c r="O4" s="112" t="s">
        <v>163</v>
      </c>
      <c r="P4" s="113"/>
    </row>
    <row r="5" spans="2:16" ht="13.9" hidden="1" customHeight="1">
      <c r="D5" s="114" t="s">
        <v>283</v>
      </c>
      <c r="E5" s="116">
        <v>99753</v>
      </c>
      <c r="F5" s="113">
        <v>15791</v>
      </c>
      <c r="G5" s="113">
        <v>278</v>
      </c>
      <c r="H5" s="113">
        <v>1160</v>
      </c>
      <c r="I5" s="113">
        <v>64703</v>
      </c>
      <c r="J5" s="113">
        <v>2533</v>
      </c>
      <c r="K5" s="113">
        <v>700</v>
      </c>
      <c r="L5" s="113">
        <v>2389</v>
      </c>
      <c r="M5" s="113">
        <v>2447</v>
      </c>
      <c r="N5" s="113">
        <v>104</v>
      </c>
      <c r="O5" s="113">
        <v>9648</v>
      </c>
      <c r="P5" s="113"/>
    </row>
    <row r="6" spans="2:16" ht="13.9" hidden="1" customHeight="1">
      <c r="D6" s="114" t="s">
        <v>284</v>
      </c>
      <c r="E6" s="116">
        <v>101931</v>
      </c>
      <c r="F6" s="113">
        <v>17477</v>
      </c>
      <c r="G6" s="113">
        <v>322</v>
      </c>
      <c r="H6" s="113">
        <v>1169</v>
      </c>
      <c r="I6" s="113">
        <v>63567</v>
      </c>
      <c r="J6" s="113">
        <v>2769</v>
      </c>
      <c r="K6" s="113">
        <v>757</v>
      </c>
      <c r="L6" s="113">
        <v>2339</v>
      </c>
      <c r="M6" s="113">
        <v>2650</v>
      </c>
      <c r="N6" s="113">
        <v>96</v>
      </c>
      <c r="O6" s="113">
        <v>10785</v>
      </c>
      <c r="P6" s="113"/>
    </row>
    <row r="7" spans="2:16" ht="13.9" hidden="1" customHeight="1">
      <c r="D7" s="114" t="s">
        <v>207</v>
      </c>
      <c r="E7" s="116">
        <v>102529</v>
      </c>
      <c r="F7" s="113">
        <v>18992</v>
      </c>
      <c r="G7" s="113">
        <v>322</v>
      </c>
      <c r="H7" s="113">
        <v>1195</v>
      </c>
      <c r="I7" s="113">
        <v>62407</v>
      </c>
      <c r="J7" s="113">
        <v>2926</v>
      </c>
      <c r="K7" s="113">
        <v>763</v>
      </c>
      <c r="L7" s="113">
        <v>2317</v>
      </c>
      <c r="M7" s="113">
        <v>2769</v>
      </c>
      <c r="N7" s="113">
        <v>93</v>
      </c>
      <c r="O7" s="113">
        <v>10745</v>
      </c>
      <c r="P7" s="113"/>
    </row>
    <row r="8" spans="2:16" ht="13.9" hidden="1" customHeight="1">
      <c r="D8" s="114" t="s">
        <v>208</v>
      </c>
      <c r="E8" s="116">
        <v>102721</v>
      </c>
      <c r="F8" s="113">
        <v>20191</v>
      </c>
      <c r="G8" s="113">
        <v>315</v>
      </c>
      <c r="H8" s="113">
        <v>1181</v>
      </c>
      <c r="I8" s="113">
        <v>61092</v>
      </c>
      <c r="J8" s="113">
        <v>3106</v>
      </c>
      <c r="K8" s="113">
        <v>803</v>
      </c>
      <c r="L8" s="113">
        <v>2317</v>
      </c>
      <c r="M8" s="113">
        <v>2964</v>
      </c>
      <c r="N8" s="113">
        <v>85</v>
      </c>
      <c r="O8" s="113">
        <v>10667</v>
      </c>
    </row>
    <row r="9" spans="2:16" ht="13.9" hidden="1" customHeight="1">
      <c r="D9" s="114" t="s">
        <v>209</v>
      </c>
      <c r="E9" s="117">
        <v>101865</v>
      </c>
      <c r="F9" s="105">
        <v>20864</v>
      </c>
      <c r="G9" s="105">
        <v>313</v>
      </c>
      <c r="H9" s="105">
        <v>1218</v>
      </c>
      <c r="I9" s="105">
        <v>59475</v>
      </c>
      <c r="J9" s="105">
        <v>3171</v>
      </c>
      <c r="K9" s="105">
        <v>785</v>
      </c>
      <c r="L9" s="105">
        <v>2330</v>
      </c>
      <c r="M9" s="105">
        <v>3168</v>
      </c>
      <c r="N9" s="105">
        <v>80</v>
      </c>
      <c r="O9" s="105">
        <v>10461</v>
      </c>
      <c r="P9" s="113"/>
    </row>
    <row r="10" spans="2:16" ht="15.75" hidden="1" customHeight="1"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</row>
    <row r="11" spans="2:16" ht="15.75" hidden="1" customHeight="1">
      <c r="B11" s="125">
        <v>20</v>
      </c>
      <c r="D11" s="121" t="s">
        <v>128</v>
      </c>
      <c r="E11" s="117">
        <v>21417</v>
      </c>
      <c r="F11" s="105">
        <v>2927</v>
      </c>
      <c r="G11" s="105">
        <v>80</v>
      </c>
      <c r="H11" s="105">
        <v>49</v>
      </c>
      <c r="I11" s="105">
        <v>15121</v>
      </c>
      <c r="J11" s="105">
        <v>482</v>
      </c>
      <c r="K11" s="105">
        <v>164</v>
      </c>
      <c r="L11" s="105">
        <v>514</v>
      </c>
      <c r="M11" s="105">
        <v>240</v>
      </c>
      <c r="N11" s="105">
        <v>16</v>
      </c>
      <c r="O11" s="105">
        <v>1824</v>
      </c>
    </row>
    <row r="12" spans="2:16" ht="15.75" hidden="1" customHeight="1">
      <c r="B12" s="125">
        <v>32</v>
      </c>
      <c r="D12" s="121" t="s">
        <v>129</v>
      </c>
      <c r="E12" s="117">
        <v>9463</v>
      </c>
      <c r="F12" s="105">
        <v>1057</v>
      </c>
      <c r="G12" s="105">
        <v>23</v>
      </c>
      <c r="H12" s="105">
        <v>16</v>
      </c>
      <c r="I12" s="105">
        <v>6975</v>
      </c>
      <c r="J12" s="105">
        <v>137</v>
      </c>
      <c r="K12" s="105">
        <v>57</v>
      </c>
      <c r="L12" s="105">
        <v>203</v>
      </c>
      <c r="M12" s="105">
        <v>61</v>
      </c>
      <c r="N12" s="105">
        <v>5</v>
      </c>
      <c r="O12" s="105">
        <v>929</v>
      </c>
    </row>
    <row r="13" spans="2:16" ht="15.75" hidden="1" customHeight="1">
      <c r="B13" s="125">
        <v>33</v>
      </c>
      <c r="D13" s="121" t="s">
        <v>285</v>
      </c>
      <c r="E13" s="117">
        <v>6996</v>
      </c>
      <c r="F13" s="105">
        <v>1069</v>
      </c>
      <c r="G13" s="105">
        <v>3</v>
      </c>
      <c r="H13" s="105">
        <v>71</v>
      </c>
      <c r="I13" s="105">
        <v>4023</v>
      </c>
      <c r="J13" s="105">
        <v>457</v>
      </c>
      <c r="K13" s="105">
        <v>23</v>
      </c>
      <c r="L13" s="105">
        <v>95</v>
      </c>
      <c r="M13" s="105">
        <v>171</v>
      </c>
      <c r="N13" s="105">
        <v>8</v>
      </c>
      <c r="O13" s="105">
        <v>1076</v>
      </c>
    </row>
    <row r="14" spans="2:16" ht="15.75" hidden="1" customHeight="1">
      <c r="B14" s="125">
        <v>34</v>
      </c>
      <c r="D14" s="121" t="s">
        <v>131</v>
      </c>
      <c r="E14" s="117">
        <v>3296</v>
      </c>
      <c r="F14" s="105">
        <v>814</v>
      </c>
      <c r="G14" s="105">
        <v>3</v>
      </c>
      <c r="H14" s="105">
        <v>2</v>
      </c>
      <c r="I14" s="105">
        <v>1096</v>
      </c>
      <c r="J14" s="105">
        <v>189</v>
      </c>
      <c r="K14" s="105">
        <v>14</v>
      </c>
      <c r="L14" s="105">
        <v>66</v>
      </c>
      <c r="M14" s="105">
        <v>153</v>
      </c>
      <c r="N14" s="105">
        <v>0</v>
      </c>
      <c r="O14" s="105">
        <v>959</v>
      </c>
    </row>
    <row r="15" spans="2:16" ht="15.75" hidden="1" customHeight="1">
      <c r="B15" s="125">
        <v>35</v>
      </c>
      <c r="D15" s="121" t="s">
        <v>132</v>
      </c>
      <c r="E15" s="117">
        <v>11674</v>
      </c>
      <c r="F15" s="105">
        <v>1660</v>
      </c>
      <c r="G15" s="105">
        <v>8</v>
      </c>
      <c r="H15" s="105">
        <v>1</v>
      </c>
      <c r="I15" s="105">
        <v>7174</v>
      </c>
      <c r="J15" s="105">
        <v>464</v>
      </c>
      <c r="K15" s="105">
        <v>29</v>
      </c>
      <c r="L15" s="105">
        <v>103</v>
      </c>
      <c r="M15" s="105">
        <v>1354</v>
      </c>
      <c r="N15" s="105">
        <v>2</v>
      </c>
      <c r="O15" s="105">
        <v>879</v>
      </c>
    </row>
    <row r="16" spans="2:16" ht="15.75" hidden="1" customHeight="1">
      <c r="B16" s="125">
        <v>36</v>
      </c>
      <c r="D16" s="121" t="s">
        <v>133</v>
      </c>
      <c r="E16" s="117">
        <v>1795</v>
      </c>
      <c r="F16" s="105">
        <v>336</v>
      </c>
      <c r="G16" s="105">
        <v>4</v>
      </c>
      <c r="H16" s="105">
        <v>10</v>
      </c>
      <c r="I16" s="105">
        <v>839</v>
      </c>
      <c r="J16" s="105">
        <v>98</v>
      </c>
      <c r="K16" s="105">
        <v>15</v>
      </c>
      <c r="L16" s="105">
        <v>42</v>
      </c>
      <c r="M16" s="105">
        <v>38</v>
      </c>
      <c r="N16" s="105">
        <v>1</v>
      </c>
      <c r="O16" s="105">
        <v>412</v>
      </c>
    </row>
    <row r="17" spans="2:16" ht="15.75" hidden="1" customHeight="1">
      <c r="B17" s="125">
        <v>37</v>
      </c>
      <c r="D17" s="121" t="s">
        <v>217</v>
      </c>
      <c r="E17" s="117">
        <v>1153</v>
      </c>
      <c r="F17" s="105">
        <v>489</v>
      </c>
      <c r="G17" s="105">
        <v>2</v>
      </c>
      <c r="H17" s="105">
        <v>0</v>
      </c>
      <c r="I17" s="105">
        <v>177</v>
      </c>
      <c r="J17" s="105">
        <v>230</v>
      </c>
      <c r="K17" s="105">
        <v>4</v>
      </c>
      <c r="L17" s="105">
        <v>25</v>
      </c>
      <c r="M17" s="105">
        <v>7</v>
      </c>
      <c r="N17" s="105">
        <v>0</v>
      </c>
      <c r="O17" s="105">
        <v>219</v>
      </c>
    </row>
    <row r="18" spans="2:16" ht="15.75" hidden="1" customHeight="1">
      <c r="B18" s="125">
        <v>38</v>
      </c>
      <c r="D18" s="121" t="s">
        <v>219</v>
      </c>
      <c r="E18" s="117">
        <v>1201</v>
      </c>
      <c r="F18" s="105">
        <v>287</v>
      </c>
      <c r="G18" s="105">
        <v>4</v>
      </c>
      <c r="H18" s="105">
        <v>2</v>
      </c>
      <c r="I18" s="105">
        <v>205</v>
      </c>
      <c r="J18" s="105">
        <v>226</v>
      </c>
      <c r="K18" s="105">
        <v>6</v>
      </c>
      <c r="L18" s="105">
        <v>16</v>
      </c>
      <c r="M18" s="105">
        <v>29</v>
      </c>
      <c r="N18" s="105">
        <v>0</v>
      </c>
      <c r="O18" s="105">
        <v>426</v>
      </c>
    </row>
    <row r="19" spans="2:16" ht="15.75" hidden="1" customHeight="1">
      <c r="B19" s="125">
        <v>39</v>
      </c>
      <c r="D19" s="121" t="s">
        <v>221</v>
      </c>
      <c r="E19" s="117">
        <v>594</v>
      </c>
      <c r="F19" s="105">
        <v>108</v>
      </c>
      <c r="G19" s="105">
        <v>0</v>
      </c>
      <c r="H19" s="105">
        <v>14</v>
      </c>
      <c r="I19" s="105">
        <v>176</v>
      </c>
      <c r="J19" s="105">
        <v>109</v>
      </c>
      <c r="K19" s="105">
        <v>12</v>
      </c>
      <c r="L19" s="105">
        <v>31</v>
      </c>
      <c r="M19" s="105">
        <v>11</v>
      </c>
      <c r="N19" s="105">
        <v>1</v>
      </c>
      <c r="O19" s="105">
        <v>132</v>
      </c>
    </row>
    <row r="20" spans="2:16" ht="15.75" hidden="1" customHeight="1">
      <c r="B20" s="125">
        <v>25</v>
      </c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2:16" ht="15.75" hidden="1" customHeight="1">
      <c r="B21" s="125">
        <v>26</v>
      </c>
      <c r="C21" s="100">
        <v>100</v>
      </c>
      <c r="D21" s="121" t="s">
        <v>223</v>
      </c>
      <c r="E21" s="117">
        <v>44276</v>
      </c>
      <c r="F21" s="105">
        <v>12117</v>
      </c>
      <c r="G21" s="105">
        <v>186</v>
      </c>
      <c r="H21" s="105">
        <v>1053</v>
      </c>
      <c r="I21" s="105">
        <v>23689</v>
      </c>
      <c r="J21" s="105">
        <v>779</v>
      </c>
      <c r="K21" s="105">
        <v>461</v>
      </c>
      <c r="L21" s="105">
        <v>1235</v>
      </c>
      <c r="M21" s="105">
        <v>1104</v>
      </c>
      <c r="N21" s="105">
        <v>47</v>
      </c>
      <c r="O21" s="105">
        <v>3605</v>
      </c>
    </row>
    <row r="22" spans="2:16" ht="15.75" hidden="1" customHeight="1">
      <c r="B22" s="125">
        <v>42</v>
      </c>
      <c r="C22" s="100">
        <v>101</v>
      </c>
      <c r="D22" s="114" t="s">
        <v>286</v>
      </c>
      <c r="E22" s="117">
        <v>5037</v>
      </c>
      <c r="F22" s="105">
        <v>948</v>
      </c>
      <c r="G22" s="105">
        <v>84</v>
      </c>
      <c r="H22" s="105">
        <v>179</v>
      </c>
      <c r="I22" s="105">
        <v>1797</v>
      </c>
      <c r="J22" s="105">
        <v>257</v>
      </c>
      <c r="K22" s="105">
        <v>116</v>
      </c>
      <c r="L22" s="105">
        <v>492</v>
      </c>
      <c r="M22" s="105">
        <v>33</v>
      </c>
      <c r="N22" s="105">
        <v>4</v>
      </c>
      <c r="O22" s="105">
        <v>1127</v>
      </c>
    </row>
    <row r="23" spans="2:16" ht="15.75" hidden="1" customHeight="1">
      <c r="B23" s="125">
        <v>43</v>
      </c>
      <c r="C23" s="100">
        <v>102</v>
      </c>
      <c r="D23" s="114" t="s">
        <v>287</v>
      </c>
      <c r="E23" s="117">
        <v>3811</v>
      </c>
      <c r="F23" s="105">
        <v>998</v>
      </c>
      <c r="G23" s="105">
        <v>45</v>
      </c>
      <c r="H23" s="105">
        <v>132</v>
      </c>
      <c r="I23" s="105">
        <v>1898</v>
      </c>
      <c r="J23" s="105">
        <v>52</v>
      </c>
      <c r="K23" s="105">
        <v>77</v>
      </c>
      <c r="L23" s="105">
        <v>161</v>
      </c>
      <c r="M23" s="105">
        <v>18</v>
      </c>
      <c r="N23" s="105">
        <v>9</v>
      </c>
      <c r="O23" s="105">
        <v>421</v>
      </c>
    </row>
    <row r="24" spans="2:16" ht="15.75" hidden="1" customHeight="1">
      <c r="B24" s="125">
        <v>44</v>
      </c>
      <c r="C24" s="100">
        <v>105</v>
      </c>
      <c r="D24" s="114" t="s">
        <v>288</v>
      </c>
      <c r="E24" s="117">
        <v>3910</v>
      </c>
      <c r="F24" s="105">
        <v>1537</v>
      </c>
      <c r="G24" s="105">
        <v>2</v>
      </c>
      <c r="H24" s="105">
        <v>28</v>
      </c>
      <c r="I24" s="105">
        <v>1824</v>
      </c>
      <c r="J24" s="105">
        <v>70</v>
      </c>
      <c r="K24" s="105">
        <v>17</v>
      </c>
      <c r="L24" s="105">
        <v>24</v>
      </c>
      <c r="M24" s="105">
        <v>151</v>
      </c>
      <c r="N24" s="105">
        <v>3</v>
      </c>
      <c r="O24" s="105">
        <v>254</v>
      </c>
    </row>
    <row r="25" spans="2:16" ht="15.75" hidden="1" customHeight="1">
      <c r="B25" s="125">
        <v>45</v>
      </c>
      <c r="C25" s="100">
        <v>106</v>
      </c>
      <c r="D25" s="114" t="s">
        <v>289</v>
      </c>
      <c r="E25" s="117">
        <v>8018</v>
      </c>
      <c r="F25" s="105">
        <v>502</v>
      </c>
      <c r="G25" s="105">
        <v>1</v>
      </c>
      <c r="H25" s="105">
        <v>3</v>
      </c>
      <c r="I25" s="105">
        <v>6632</v>
      </c>
      <c r="J25" s="105">
        <v>57</v>
      </c>
      <c r="K25" s="105">
        <v>12</v>
      </c>
      <c r="L25" s="105">
        <v>32</v>
      </c>
      <c r="M25" s="105">
        <v>662</v>
      </c>
      <c r="N25" s="105">
        <v>2</v>
      </c>
      <c r="O25" s="105">
        <v>115</v>
      </c>
      <c r="P25" s="104"/>
    </row>
    <row r="26" spans="2:16" ht="15.75" hidden="1" customHeight="1">
      <c r="B26" s="125">
        <v>46</v>
      </c>
      <c r="C26" s="100">
        <v>107</v>
      </c>
      <c r="D26" s="114" t="s">
        <v>290</v>
      </c>
      <c r="E26" s="117">
        <v>4679</v>
      </c>
      <c r="F26" s="105">
        <v>495</v>
      </c>
      <c r="G26" s="105">
        <v>4</v>
      </c>
      <c r="H26" s="105">
        <v>9</v>
      </c>
      <c r="I26" s="105">
        <v>3802</v>
      </c>
      <c r="J26" s="105">
        <v>29</v>
      </c>
      <c r="K26" s="105">
        <v>17</v>
      </c>
      <c r="L26" s="105">
        <v>49</v>
      </c>
      <c r="M26" s="105">
        <v>120</v>
      </c>
      <c r="N26" s="105">
        <v>1</v>
      </c>
      <c r="O26" s="105">
        <v>153</v>
      </c>
      <c r="P26" s="104"/>
    </row>
    <row r="27" spans="2:16" ht="15.75" hidden="1" customHeight="1">
      <c r="B27" s="125">
        <v>47</v>
      </c>
      <c r="C27" s="100">
        <v>108</v>
      </c>
      <c r="D27" s="114" t="s">
        <v>291</v>
      </c>
      <c r="E27" s="117">
        <v>2904</v>
      </c>
      <c r="F27" s="105">
        <v>904</v>
      </c>
      <c r="G27" s="105">
        <v>7</v>
      </c>
      <c r="H27" s="105">
        <v>7</v>
      </c>
      <c r="I27" s="105">
        <v>1560</v>
      </c>
      <c r="J27" s="105">
        <v>44</v>
      </c>
      <c r="K27" s="105">
        <v>21</v>
      </c>
      <c r="L27" s="105">
        <v>106</v>
      </c>
      <c r="M27" s="105">
        <v>14</v>
      </c>
      <c r="N27" s="105">
        <v>4</v>
      </c>
      <c r="O27" s="105">
        <v>237</v>
      </c>
      <c r="P27" s="104"/>
    </row>
    <row r="28" spans="2:16" ht="15.75" hidden="1" customHeight="1">
      <c r="B28" s="125">
        <v>48</v>
      </c>
      <c r="C28" s="100">
        <v>109</v>
      </c>
      <c r="D28" s="114" t="s">
        <v>292</v>
      </c>
      <c r="E28" s="117">
        <v>2143</v>
      </c>
      <c r="F28" s="105">
        <v>479</v>
      </c>
      <c r="G28" s="105">
        <v>7</v>
      </c>
      <c r="H28" s="105">
        <v>32</v>
      </c>
      <c r="I28" s="105">
        <v>1338</v>
      </c>
      <c r="J28" s="105">
        <v>25</v>
      </c>
      <c r="K28" s="105">
        <v>24</v>
      </c>
      <c r="L28" s="105">
        <v>92</v>
      </c>
      <c r="M28" s="105">
        <v>11</v>
      </c>
      <c r="N28" s="105">
        <v>5</v>
      </c>
      <c r="O28" s="105">
        <v>130</v>
      </c>
    </row>
    <row r="29" spans="2:16" ht="15.75" hidden="1" customHeight="1">
      <c r="B29" s="125">
        <v>53</v>
      </c>
      <c r="C29" s="100">
        <v>110</v>
      </c>
      <c r="D29" s="114" t="s">
        <v>293</v>
      </c>
      <c r="E29" s="117">
        <v>11361</v>
      </c>
      <c r="F29" s="105">
        <v>5666</v>
      </c>
      <c r="G29" s="105">
        <v>32</v>
      </c>
      <c r="H29" s="105">
        <v>658</v>
      </c>
      <c r="I29" s="105">
        <v>3365</v>
      </c>
      <c r="J29" s="105">
        <v>189</v>
      </c>
      <c r="K29" s="105">
        <v>152</v>
      </c>
      <c r="L29" s="105">
        <v>235</v>
      </c>
      <c r="M29" s="105">
        <v>78</v>
      </c>
      <c r="N29" s="105">
        <v>17</v>
      </c>
      <c r="O29" s="105">
        <v>969</v>
      </c>
    </row>
    <row r="30" spans="2:16" ht="15.75" hidden="1" customHeight="1">
      <c r="B30" s="125">
        <v>54</v>
      </c>
      <c r="C30" s="100">
        <v>111</v>
      </c>
      <c r="D30" s="114" t="s">
        <v>294</v>
      </c>
      <c r="E30" s="117">
        <v>2413</v>
      </c>
      <c r="F30" s="105">
        <v>588</v>
      </c>
      <c r="G30" s="105">
        <v>4</v>
      </c>
      <c r="H30" s="105">
        <v>5</v>
      </c>
      <c r="I30" s="105">
        <v>1473</v>
      </c>
      <c r="J30" s="105">
        <v>56</v>
      </c>
      <c r="K30" s="105">
        <v>25</v>
      </c>
      <c r="L30" s="105">
        <v>44</v>
      </c>
      <c r="M30" s="105">
        <v>17</v>
      </c>
      <c r="N30" s="105">
        <v>2</v>
      </c>
      <c r="O30" s="105">
        <v>199</v>
      </c>
    </row>
    <row r="31" spans="2:16" ht="15.75" hidden="1" customHeight="1">
      <c r="B31" s="125">
        <v>55</v>
      </c>
      <c r="C31" s="100">
        <v>201</v>
      </c>
      <c r="D31" s="121" t="s">
        <v>233</v>
      </c>
      <c r="E31" s="117">
        <v>10828</v>
      </c>
      <c r="F31" s="105">
        <v>1126</v>
      </c>
      <c r="G31" s="105">
        <v>8</v>
      </c>
      <c r="H31" s="105">
        <v>1</v>
      </c>
      <c r="I31" s="105">
        <v>7017</v>
      </c>
      <c r="J31" s="105">
        <v>445</v>
      </c>
      <c r="K31" s="105">
        <v>28</v>
      </c>
      <c r="L31" s="105">
        <v>98</v>
      </c>
      <c r="M31" s="105">
        <v>1324</v>
      </c>
      <c r="N31" s="105">
        <v>2</v>
      </c>
      <c r="O31" s="105">
        <v>779</v>
      </c>
    </row>
    <row r="32" spans="2:16" ht="15.75" hidden="1" customHeight="1">
      <c r="B32" s="125">
        <v>56</v>
      </c>
      <c r="C32" s="100">
        <v>202</v>
      </c>
      <c r="D32" s="121" t="s">
        <v>295</v>
      </c>
      <c r="E32" s="117">
        <v>12848</v>
      </c>
      <c r="F32" s="105">
        <v>1564</v>
      </c>
      <c r="G32" s="105">
        <v>3</v>
      </c>
      <c r="H32" s="105">
        <v>9</v>
      </c>
      <c r="I32" s="105">
        <v>9934</v>
      </c>
      <c r="J32" s="105">
        <v>263</v>
      </c>
      <c r="K32" s="105">
        <v>41</v>
      </c>
      <c r="L32" s="105">
        <v>86</v>
      </c>
      <c r="M32" s="105">
        <v>215</v>
      </c>
      <c r="N32" s="105">
        <v>7</v>
      </c>
      <c r="O32" s="105">
        <v>726</v>
      </c>
    </row>
    <row r="33" spans="2:16" ht="15.75" hidden="1" customHeight="1">
      <c r="B33" s="125">
        <v>57</v>
      </c>
      <c r="C33" s="100">
        <v>203</v>
      </c>
      <c r="D33" s="121" t="s">
        <v>296</v>
      </c>
      <c r="E33" s="117">
        <v>3058</v>
      </c>
      <c r="F33" s="105">
        <v>626</v>
      </c>
      <c r="G33" s="105">
        <v>2</v>
      </c>
      <c r="H33" s="105">
        <v>15</v>
      </c>
      <c r="I33" s="105">
        <v>1665</v>
      </c>
      <c r="J33" s="105">
        <v>88</v>
      </c>
      <c r="K33" s="105">
        <v>16</v>
      </c>
      <c r="L33" s="105">
        <v>48</v>
      </c>
      <c r="M33" s="105">
        <v>56</v>
      </c>
      <c r="N33" s="105">
        <v>5</v>
      </c>
      <c r="O33" s="105">
        <v>537</v>
      </c>
    </row>
    <row r="34" spans="2:16" ht="15.75" hidden="1" customHeight="1">
      <c r="B34" s="125">
        <v>58</v>
      </c>
      <c r="C34" s="100">
        <v>204</v>
      </c>
      <c r="D34" s="121" t="s">
        <v>297</v>
      </c>
      <c r="E34" s="117">
        <v>6792</v>
      </c>
      <c r="F34" s="105">
        <v>1040</v>
      </c>
      <c r="G34" s="105">
        <v>31</v>
      </c>
      <c r="H34" s="105">
        <v>10</v>
      </c>
      <c r="I34" s="105">
        <v>4433</v>
      </c>
      <c r="J34" s="105">
        <v>120</v>
      </c>
      <c r="K34" s="105">
        <v>101</v>
      </c>
      <c r="L34" s="105">
        <v>312</v>
      </c>
      <c r="M34" s="105">
        <v>13</v>
      </c>
      <c r="N34" s="105">
        <v>4</v>
      </c>
      <c r="O34" s="105">
        <v>728</v>
      </c>
    </row>
    <row r="35" spans="2:16" ht="15.75" hidden="1" customHeight="1">
      <c r="B35" s="125">
        <v>59</v>
      </c>
      <c r="C35" s="100">
        <v>205</v>
      </c>
      <c r="D35" s="121" t="s">
        <v>298</v>
      </c>
      <c r="E35" s="117">
        <v>200</v>
      </c>
      <c r="F35" s="105">
        <v>14</v>
      </c>
      <c r="G35" s="105">
        <v>0</v>
      </c>
      <c r="H35" s="105">
        <v>14</v>
      </c>
      <c r="I35" s="105">
        <v>52</v>
      </c>
      <c r="J35" s="105">
        <v>54</v>
      </c>
      <c r="K35" s="105">
        <v>3</v>
      </c>
      <c r="L35" s="105">
        <v>11</v>
      </c>
      <c r="M35" s="105">
        <v>6</v>
      </c>
      <c r="N35" s="105">
        <v>0</v>
      </c>
      <c r="O35" s="105">
        <v>46</v>
      </c>
    </row>
    <row r="36" spans="2:16" ht="15.75" hidden="1" customHeight="1">
      <c r="B36" s="125">
        <v>60</v>
      </c>
      <c r="C36" s="100">
        <v>206</v>
      </c>
      <c r="D36" s="121" t="s">
        <v>299</v>
      </c>
      <c r="E36" s="117">
        <v>1777</v>
      </c>
      <c r="F36" s="105">
        <v>323</v>
      </c>
      <c r="G36" s="105">
        <v>46</v>
      </c>
      <c r="H36" s="105">
        <v>30</v>
      </c>
      <c r="I36" s="105">
        <v>754</v>
      </c>
      <c r="J36" s="105">
        <v>99</v>
      </c>
      <c r="K36" s="105">
        <v>22</v>
      </c>
      <c r="L36" s="105">
        <v>116</v>
      </c>
      <c r="M36" s="105">
        <v>12</v>
      </c>
      <c r="N36" s="105">
        <v>5</v>
      </c>
      <c r="O36" s="105">
        <v>370</v>
      </c>
    </row>
    <row r="37" spans="2:16" ht="15.75" hidden="1" customHeight="1">
      <c r="B37" s="125">
        <v>61</v>
      </c>
      <c r="C37" s="100">
        <v>207</v>
      </c>
      <c r="D37" s="121" t="s">
        <v>300</v>
      </c>
      <c r="E37" s="117">
        <v>3474</v>
      </c>
      <c r="F37" s="105">
        <v>482</v>
      </c>
      <c r="G37" s="105">
        <v>2</v>
      </c>
      <c r="H37" s="105">
        <v>2</v>
      </c>
      <c r="I37" s="105">
        <v>2634</v>
      </c>
      <c r="J37" s="105">
        <v>58</v>
      </c>
      <c r="K37" s="105">
        <v>6</v>
      </c>
      <c r="L37" s="105">
        <v>21</v>
      </c>
      <c r="M37" s="105">
        <v>31</v>
      </c>
      <c r="N37" s="105">
        <v>1</v>
      </c>
      <c r="O37" s="105">
        <v>237</v>
      </c>
      <c r="P37" s="104"/>
    </row>
    <row r="38" spans="2:16" ht="15.75" hidden="1" customHeight="1">
      <c r="B38" s="125">
        <v>62</v>
      </c>
      <c r="C38" s="100">
        <v>208</v>
      </c>
      <c r="D38" s="121" t="s">
        <v>301</v>
      </c>
      <c r="E38" s="117">
        <v>411</v>
      </c>
      <c r="F38" s="105">
        <v>44</v>
      </c>
      <c r="G38" s="105">
        <v>2</v>
      </c>
      <c r="H38" s="105">
        <v>0</v>
      </c>
      <c r="I38" s="105">
        <v>302</v>
      </c>
      <c r="J38" s="105">
        <v>8</v>
      </c>
      <c r="K38" s="105">
        <v>1</v>
      </c>
      <c r="L38" s="105">
        <v>8</v>
      </c>
      <c r="M38" s="105">
        <v>0</v>
      </c>
      <c r="N38" s="105">
        <v>0</v>
      </c>
      <c r="O38" s="105">
        <v>46</v>
      </c>
      <c r="P38" s="104"/>
    </row>
    <row r="39" spans="2:16" ht="15.75" hidden="1" customHeight="1">
      <c r="B39" s="125">
        <v>63</v>
      </c>
      <c r="C39" s="100">
        <v>209</v>
      </c>
      <c r="D39" s="121" t="s">
        <v>302</v>
      </c>
      <c r="E39" s="117">
        <v>329</v>
      </c>
      <c r="F39" s="105">
        <v>83</v>
      </c>
      <c r="G39" s="105">
        <v>0</v>
      </c>
      <c r="H39" s="105">
        <v>0</v>
      </c>
      <c r="I39" s="105">
        <v>97</v>
      </c>
      <c r="J39" s="105">
        <v>68</v>
      </c>
      <c r="K39" s="105">
        <v>2</v>
      </c>
      <c r="L39" s="105">
        <v>7</v>
      </c>
      <c r="M39" s="105">
        <v>0</v>
      </c>
      <c r="N39" s="105">
        <v>0</v>
      </c>
      <c r="O39" s="105">
        <v>72</v>
      </c>
      <c r="P39" s="104"/>
    </row>
    <row r="40" spans="2:16" ht="15.75" hidden="1" customHeight="1">
      <c r="B40" s="125">
        <v>64</v>
      </c>
      <c r="C40" s="100">
        <v>210</v>
      </c>
      <c r="D40" s="121" t="s">
        <v>303</v>
      </c>
      <c r="E40" s="117">
        <v>2292</v>
      </c>
      <c r="F40" s="105">
        <v>278</v>
      </c>
      <c r="G40" s="105">
        <v>1</v>
      </c>
      <c r="H40" s="105">
        <v>51</v>
      </c>
      <c r="I40" s="105">
        <v>1302</v>
      </c>
      <c r="J40" s="105">
        <v>230</v>
      </c>
      <c r="K40" s="105">
        <v>4</v>
      </c>
      <c r="L40" s="105">
        <v>36</v>
      </c>
      <c r="M40" s="105">
        <v>85</v>
      </c>
      <c r="N40" s="105">
        <v>1</v>
      </c>
      <c r="O40" s="105">
        <v>304</v>
      </c>
      <c r="P40" s="104"/>
    </row>
    <row r="41" spans="2:16" ht="15.75" hidden="1" customHeight="1">
      <c r="B41" s="125">
        <v>65</v>
      </c>
      <c r="C41" s="100">
        <v>211</v>
      </c>
      <c r="D41" s="121" t="s">
        <v>304</v>
      </c>
      <c r="E41" s="117">
        <v>164</v>
      </c>
      <c r="F41" s="105">
        <v>27</v>
      </c>
      <c r="G41" s="105">
        <v>0</v>
      </c>
      <c r="H41" s="105">
        <v>1</v>
      </c>
      <c r="I41" s="105">
        <v>40</v>
      </c>
      <c r="J41" s="105">
        <v>5</v>
      </c>
      <c r="K41" s="105">
        <v>0</v>
      </c>
      <c r="L41" s="105">
        <v>5</v>
      </c>
      <c r="M41" s="105">
        <v>14</v>
      </c>
      <c r="N41" s="105">
        <v>0</v>
      </c>
      <c r="O41" s="105">
        <v>72</v>
      </c>
      <c r="P41" s="104"/>
    </row>
    <row r="42" spans="2:16" ht="15.75" hidden="1" customHeight="1">
      <c r="B42" s="125">
        <v>66</v>
      </c>
      <c r="C42" s="100">
        <v>212</v>
      </c>
      <c r="D42" s="121" t="s">
        <v>305</v>
      </c>
      <c r="E42" s="117">
        <v>323</v>
      </c>
      <c r="F42" s="105">
        <v>28</v>
      </c>
      <c r="G42" s="105">
        <v>0</v>
      </c>
      <c r="H42" s="105">
        <v>0</v>
      </c>
      <c r="I42" s="105">
        <v>193</v>
      </c>
      <c r="J42" s="105">
        <v>17</v>
      </c>
      <c r="K42" s="105">
        <v>0</v>
      </c>
      <c r="L42" s="105">
        <v>5</v>
      </c>
      <c r="M42" s="105">
        <v>0</v>
      </c>
      <c r="N42" s="105">
        <v>1</v>
      </c>
      <c r="O42" s="105">
        <v>79</v>
      </c>
      <c r="P42" s="104"/>
    </row>
    <row r="43" spans="2:16" ht="15.75" hidden="1" customHeight="1">
      <c r="B43" s="125">
        <v>70</v>
      </c>
      <c r="C43" s="100">
        <v>213</v>
      </c>
      <c r="D43" s="121" t="s">
        <v>306</v>
      </c>
      <c r="E43" s="117">
        <v>495</v>
      </c>
      <c r="F43" s="105">
        <v>76</v>
      </c>
      <c r="G43" s="105">
        <v>0</v>
      </c>
      <c r="H43" s="105">
        <v>1</v>
      </c>
      <c r="I43" s="105">
        <v>312</v>
      </c>
      <c r="J43" s="105">
        <v>39</v>
      </c>
      <c r="K43" s="105">
        <v>2</v>
      </c>
      <c r="L43" s="105">
        <v>14</v>
      </c>
      <c r="M43" s="105">
        <v>0</v>
      </c>
      <c r="N43" s="105">
        <v>0</v>
      </c>
      <c r="O43" s="105">
        <v>51</v>
      </c>
      <c r="P43" s="104"/>
    </row>
    <row r="44" spans="2:16" ht="15.75" hidden="1" customHeight="1">
      <c r="B44" s="125">
        <v>71</v>
      </c>
      <c r="C44" s="100">
        <v>214</v>
      </c>
      <c r="D44" s="121" t="s">
        <v>307</v>
      </c>
      <c r="E44" s="117">
        <v>3382</v>
      </c>
      <c r="F44" s="105">
        <v>347</v>
      </c>
      <c r="G44" s="105">
        <v>6</v>
      </c>
      <c r="H44" s="105">
        <v>8</v>
      </c>
      <c r="I44" s="105">
        <v>2487</v>
      </c>
      <c r="J44" s="105">
        <v>35</v>
      </c>
      <c r="K44" s="105">
        <v>15</v>
      </c>
      <c r="L44" s="105">
        <v>83</v>
      </c>
      <c r="M44" s="105">
        <v>15</v>
      </c>
      <c r="N44" s="105">
        <v>3</v>
      </c>
      <c r="O44" s="105">
        <v>383</v>
      </c>
      <c r="P44" s="104"/>
    </row>
    <row r="45" spans="2:16" ht="15.75" hidden="1" customHeight="1">
      <c r="B45" s="125">
        <v>72</v>
      </c>
      <c r="C45" s="100">
        <v>215</v>
      </c>
      <c r="D45" s="121" t="s">
        <v>308</v>
      </c>
      <c r="E45" s="117">
        <v>737</v>
      </c>
      <c r="F45" s="105">
        <v>88</v>
      </c>
      <c r="G45" s="105">
        <v>0</v>
      </c>
      <c r="H45" s="105">
        <v>1</v>
      </c>
      <c r="I45" s="105">
        <v>387</v>
      </c>
      <c r="J45" s="105">
        <v>17</v>
      </c>
      <c r="K45" s="105">
        <v>2</v>
      </c>
      <c r="L45" s="105">
        <v>17</v>
      </c>
      <c r="M45" s="105">
        <v>23</v>
      </c>
      <c r="N45" s="105">
        <v>0</v>
      </c>
      <c r="O45" s="105">
        <v>202</v>
      </c>
      <c r="P45" s="104"/>
    </row>
    <row r="46" spans="2:16" ht="15.75" hidden="1" customHeight="1">
      <c r="B46" s="125">
        <v>73</v>
      </c>
      <c r="C46" s="100">
        <v>216</v>
      </c>
      <c r="D46" s="121" t="s">
        <v>309</v>
      </c>
      <c r="E46" s="117">
        <v>1134</v>
      </c>
      <c r="F46" s="105">
        <v>82</v>
      </c>
      <c r="G46" s="105">
        <v>0</v>
      </c>
      <c r="H46" s="105">
        <v>3</v>
      </c>
      <c r="I46" s="105">
        <v>842</v>
      </c>
      <c r="J46" s="105">
        <v>36</v>
      </c>
      <c r="K46" s="105">
        <v>3</v>
      </c>
      <c r="L46" s="105">
        <v>6</v>
      </c>
      <c r="M46" s="105">
        <v>23</v>
      </c>
      <c r="N46" s="105">
        <v>1</v>
      </c>
      <c r="O46" s="105">
        <v>138</v>
      </c>
      <c r="P46" s="104"/>
    </row>
    <row r="47" spans="2:16" ht="15.75" hidden="1" customHeight="1">
      <c r="B47" s="125">
        <v>74</v>
      </c>
      <c r="C47" s="100">
        <v>217</v>
      </c>
      <c r="D47" s="121" t="s">
        <v>310</v>
      </c>
      <c r="E47" s="117">
        <v>1511</v>
      </c>
      <c r="F47" s="105">
        <v>103</v>
      </c>
      <c r="G47" s="105">
        <v>7</v>
      </c>
      <c r="H47" s="105">
        <v>4</v>
      </c>
      <c r="I47" s="105">
        <v>1156</v>
      </c>
      <c r="J47" s="105">
        <v>23</v>
      </c>
      <c r="K47" s="105">
        <v>19</v>
      </c>
      <c r="L47" s="105">
        <v>38</v>
      </c>
      <c r="M47" s="105">
        <v>10</v>
      </c>
      <c r="N47" s="105">
        <v>1</v>
      </c>
      <c r="O47" s="105">
        <v>150</v>
      </c>
      <c r="P47" s="104"/>
    </row>
    <row r="48" spans="2:16" ht="15.75" hidden="1" customHeight="1">
      <c r="B48" s="125">
        <v>75</v>
      </c>
      <c r="C48" s="100">
        <v>218</v>
      </c>
      <c r="D48" s="121" t="s">
        <v>311</v>
      </c>
      <c r="E48" s="117">
        <v>621</v>
      </c>
      <c r="F48" s="105">
        <v>115</v>
      </c>
      <c r="G48" s="105">
        <v>1</v>
      </c>
      <c r="H48" s="105">
        <v>0</v>
      </c>
      <c r="I48" s="105">
        <v>183</v>
      </c>
      <c r="J48" s="105">
        <v>29</v>
      </c>
      <c r="K48" s="105">
        <v>6</v>
      </c>
      <c r="L48" s="105">
        <v>2</v>
      </c>
      <c r="M48" s="105">
        <v>58</v>
      </c>
      <c r="N48" s="105">
        <v>0</v>
      </c>
      <c r="O48" s="105">
        <v>227</v>
      </c>
      <c r="P48" s="104"/>
    </row>
    <row r="49" spans="2:16" ht="15.75" hidden="1" customHeight="1">
      <c r="B49" s="125">
        <v>76</v>
      </c>
      <c r="C49" s="100">
        <v>219</v>
      </c>
      <c r="D49" s="121" t="s">
        <v>312</v>
      </c>
      <c r="E49" s="117">
        <v>989</v>
      </c>
      <c r="F49" s="105">
        <v>112</v>
      </c>
      <c r="G49" s="105">
        <v>7</v>
      </c>
      <c r="H49" s="105">
        <v>2</v>
      </c>
      <c r="I49" s="105">
        <v>635</v>
      </c>
      <c r="J49" s="105">
        <v>15</v>
      </c>
      <c r="K49" s="105">
        <v>13</v>
      </c>
      <c r="L49" s="105">
        <v>51</v>
      </c>
      <c r="M49" s="105">
        <v>5</v>
      </c>
      <c r="N49" s="105">
        <v>0</v>
      </c>
      <c r="O49" s="105">
        <v>149</v>
      </c>
      <c r="P49" s="104"/>
    </row>
    <row r="50" spans="2:16" ht="15.75" hidden="1" customHeight="1">
      <c r="B50" s="125">
        <v>77</v>
      </c>
      <c r="C50" s="100">
        <v>220</v>
      </c>
      <c r="D50" s="121" t="s">
        <v>313</v>
      </c>
      <c r="E50" s="117">
        <v>933</v>
      </c>
      <c r="F50" s="105">
        <v>420</v>
      </c>
      <c r="G50" s="105">
        <v>1</v>
      </c>
      <c r="H50" s="105">
        <v>0</v>
      </c>
      <c r="I50" s="105">
        <v>100</v>
      </c>
      <c r="J50" s="105">
        <v>73</v>
      </c>
      <c r="K50" s="105">
        <v>0</v>
      </c>
      <c r="L50" s="105">
        <v>6</v>
      </c>
      <c r="M50" s="105">
        <v>71</v>
      </c>
      <c r="N50" s="105">
        <v>0</v>
      </c>
      <c r="O50" s="105">
        <v>262</v>
      </c>
      <c r="P50" s="104"/>
    </row>
    <row r="51" spans="2:16" ht="15.75" hidden="1" customHeight="1">
      <c r="B51" s="125">
        <v>78</v>
      </c>
      <c r="C51" s="100">
        <v>221</v>
      </c>
      <c r="D51" s="121" t="s">
        <v>314</v>
      </c>
      <c r="E51" s="117">
        <v>549</v>
      </c>
      <c r="F51" s="105">
        <v>95</v>
      </c>
      <c r="G51" s="105">
        <v>3</v>
      </c>
      <c r="H51" s="105">
        <v>2</v>
      </c>
      <c r="I51" s="105">
        <v>133</v>
      </c>
      <c r="J51" s="105">
        <v>73</v>
      </c>
      <c r="K51" s="105">
        <v>4</v>
      </c>
      <c r="L51" s="105">
        <v>8</v>
      </c>
      <c r="M51" s="105">
        <v>23</v>
      </c>
      <c r="N51" s="105">
        <v>0</v>
      </c>
      <c r="O51" s="105">
        <v>208</v>
      </c>
      <c r="P51" s="104"/>
    </row>
    <row r="52" spans="2:16" ht="15.75" hidden="1" customHeight="1">
      <c r="B52" s="125">
        <v>79</v>
      </c>
      <c r="C52" s="126">
        <v>222</v>
      </c>
      <c r="D52" s="127" t="s">
        <v>315</v>
      </c>
      <c r="E52" s="117">
        <v>86</v>
      </c>
      <c r="F52" s="105">
        <v>35</v>
      </c>
      <c r="G52" s="105">
        <v>1</v>
      </c>
      <c r="H52" s="105">
        <v>0</v>
      </c>
      <c r="I52" s="105">
        <v>4</v>
      </c>
      <c r="J52" s="105">
        <v>20</v>
      </c>
      <c r="K52" s="105">
        <v>0</v>
      </c>
      <c r="L52" s="105">
        <v>5</v>
      </c>
      <c r="M52" s="105">
        <v>0</v>
      </c>
      <c r="N52" s="105">
        <v>0</v>
      </c>
      <c r="O52" s="105">
        <v>21</v>
      </c>
      <c r="P52" s="104"/>
    </row>
    <row r="53" spans="2:16" ht="15.75" hidden="1" customHeight="1">
      <c r="B53" s="125">
        <v>80</v>
      </c>
      <c r="C53" s="126">
        <v>223</v>
      </c>
      <c r="D53" s="127" t="s">
        <v>316</v>
      </c>
      <c r="E53" s="117">
        <v>652</v>
      </c>
      <c r="F53" s="105">
        <v>192</v>
      </c>
      <c r="G53" s="105">
        <v>1</v>
      </c>
      <c r="H53" s="105">
        <v>0</v>
      </c>
      <c r="I53" s="105">
        <v>72</v>
      </c>
      <c r="J53" s="105">
        <v>153</v>
      </c>
      <c r="K53" s="105">
        <v>2</v>
      </c>
      <c r="L53" s="105">
        <v>8</v>
      </c>
      <c r="M53" s="105">
        <v>6</v>
      </c>
      <c r="N53" s="105">
        <v>0</v>
      </c>
      <c r="O53" s="105">
        <v>218</v>
      </c>
      <c r="P53" s="104"/>
    </row>
    <row r="54" spans="2:16" ht="15.75" hidden="1" customHeight="1">
      <c r="B54" s="125">
        <v>81</v>
      </c>
      <c r="C54" s="100">
        <v>301</v>
      </c>
      <c r="D54" s="121" t="s">
        <v>260</v>
      </c>
      <c r="E54" s="117">
        <v>107</v>
      </c>
      <c r="F54" s="105">
        <v>13</v>
      </c>
      <c r="G54" s="105">
        <v>1</v>
      </c>
      <c r="H54" s="105">
        <v>0</v>
      </c>
      <c r="I54" s="105">
        <v>63</v>
      </c>
      <c r="J54" s="105">
        <v>6</v>
      </c>
      <c r="K54" s="105">
        <v>4</v>
      </c>
      <c r="L54" s="105">
        <v>10</v>
      </c>
      <c r="M54" s="105">
        <v>0</v>
      </c>
      <c r="N54" s="105">
        <v>0</v>
      </c>
      <c r="O54" s="105">
        <v>10</v>
      </c>
      <c r="P54" s="104"/>
    </row>
    <row r="55" spans="2:16" ht="15.75" hidden="1" customHeight="1">
      <c r="B55" s="125">
        <v>82</v>
      </c>
      <c r="C55" s="402">
        <v>321</v>
      </c>
      <c r="D55" s="404" t="s">
        <v>317</v>
      </c>
      <c r="E55" s="117">
        <v>87</v>
      </c>
      <c r="F55" s="105">
        <v>1</v>
      </c>
      <c r="G55" s="105">
        <v>0</v>
      </c>
      <c r="H55" s="105">
        <v>0</v>
      </c>
      <c r="I55" s="105">
        <v>9</v>
      </c>
      <c r="J55" s="105">
        <v>0</v>
      </c>
      <c r="K55" s="105">
        <v>0</v>
      </c>
      <c r="L55" s="105">
        <v>2</v>
      </c>
      <c r="M55" s="105">
        <v>0</v>
      </c>
      <c r="N55" s="105">
        <v>0</v>
      </c>
      <c r="O55" s="105">
        <v>75</v>
      </c>
      <c r="P55" s="104"/>
    </row>
    <row r="56" spans="2:16" ht="15.75" hidden="1" customHeight="1">
      <c r="B56" s="125">
        <v>83</v>
      </c>
      <c r="C56" s="402">
        <v>341</v>
      </c>
      <c r="D56" s="404" t="s">
        <v>318</v>
      </c>
      <c r="E56" s="117">
        <v>195</v>
      </c>
      <c r="F56" s="105">
        <v>43</v>
      </c>
      <c r="G56" s="105">
        <v>0</v>
      </c>
      <c r="H56" s="105">
        <v>0</v>
      </c>
      <c r="I56" s="105">
        <v>55</v>
      </c>
      <c r="J56" s="105">
        <v>5</v>
      </c>
      <c r="K56" s="105">
        <v>0</v>
      </c>
      <c r="L56" s="105">
        <v>19</v>
      </c>
      <c r="M56" s="105">
        <v>1</v>
      </c>
      <c r="N56" s="105">
        <v>0</v>
      </c>
      <c r="O56" s="105">
        <v>72</v>
      </c>
      <c r="P56" s="104"/>
    </row>
    <row r="57" spans="2:16" ht="15.75" hidden="1" customHeight="1">
      <c r="B57" s="125">
        <v>84</v>
      </c>
      <c r="C57" s="402">
        <v>342</v>
      </c>
      <c r="D57" s="404" t="s">
        <v>319</v>
      </c>
      <c r="E57" s="117">
        <v>55</v>
      </c>
      <c r="F57" s="105">
        <v>6</v>
      </c>
      <c r="G57" s="105">
        <v>0</v>
      </c>
      <c r="H57" s="105">
        <v>0</v>
      </c>
      <c r="I57" s="105">
        <v>18</v>
      </c>
      <c r="J57" s="105">
        <v>2</v>
      </c>
      <c r="K57" s="105">
        <v>2</v>
      </c>
      <c r="L57" s="105">
        <v>3</v>
      </c>
      <c r="M57" s="105">
        <v>0</v>
      </c>
      <c r="N57" s="105">
        <v>0</v>
      </c>
      <c r="O57" s="105">
        <v>24</v>
      </c>
      <c r="P57" s="104"/>
    </row>
    <row r="58" spans="2:16" ht="15.75" hidden="1" customHeight="1">
      <c r="B58" s="125">
        <v>85</v>
      </c>
      <c r="C58" s="402">
        <v>343</v>
      </c>
      <c r="D58" s="404" t="s">
        <v>320</v>
      </c>
      <c r="E58" s="117">
        <v>41</v>
      </c>
      <c r="F58" s="105">
        <v>8</v>
      </c>
      <c r="G58" s="105">
        <v>0</v>
      </c>
      <c r="H58" s="105">
        <v>0</v>
      </c>
      <c r="I58" s="105">
        <v>5</v>
      </c>
      <c r="J58" s="105">
        <v>3</v>
      </c>
      <c r="K58" s="105">
        <v>0</v>
      </c>
      <c r="L58" s="105">
        <v>0</v>
      </c>
      <c r="M58" s="105">
        <v>0</v>
      </c>
      <c r="N58" s="105">
        <v>0</v>
      </c>
      <c r="O58" s="105">
        <v>25</v>
      </c>
      <c r="P58" s="104"/>
    </row>
    <row r="59" spans="2:16" ht="15.75" hidden="1" customHeight="1">
      <c r="B59" s="125">
        <v>86</v>
      </c>
      <c r="C59" s="402">
        <v>361</v>
      </c>
      <c r="D59" s="404" t="s">
        <v>321</v>
      </c>
      <c r="E59" s="117">
        <v>56</v>
      </c>
      <c r="F59" s="105">
        <v>17</v>
      </c>
      <c r="G59" s="105">
        <v>0</v>
      </c>
      <c r="H59" s="105">
        <v>0</v>
      </c>
      <c r="I59" s="105">
        <v>10</v>
      </c>
      <c r="J59" s="105">
        <v>11</v>
      </c>
      <c r="K59" s="105">
        <v>1</v>
      </c>
      <c r="L59" s="105">
        <v>2</v>
      </c>
      <c r="M59" s="105">
        <v>0</v>
      </c>
      <c r="N59" s="105">
        <v>0</v>
      </c>
      <c r="O59" s="105">
        <v>15</v>
      </c>
      <c r="P59" s="104"/>
    </row>
    <row r="60" spans="2:16" ht="15.75" hidden="1" customHeight="1">
      <c r="B60" s="125">
        <v>87</v>
      </c>
      <c r="C60" s="402">
        <v>362</v>
      </c>
      <c r="D60" s="404" t="s">
        <v>322</v>
      </c>
      <c r="E60" s="117">
        <v>40</v>
      </c>
      <c r="F60" s="105">
        <v>33</v>
      </c>
      <c r="G60" s="105">
        <v>0</v>
      </c>
      <c r="H60" s="105">
        <v>0</v>
      </c>
      <c r="I60" s="105">
        <v>2</v>
      </c>
      <c r="J60" s="105">
        <v>4</v>
      </c>
      <c r="K60" s="105">
        <v>0</v>
      </c>
      <c r="L60" s="105">
        <v>1</v>
      </c>
      <c r="M60" s="105">
        <v>0</v>
      </c>
      <c r="N60" s="105">
        <v>0</v>
      </c>
      <c r="O60" s="105">
        <v>0</v>
      </c>
      <c r="P60" s="104"/>
    </row>
    <row r="61" spans="2:16" ht="15.75" hidden="1" customHeight="1">
      <c r="B61" s="125">
        <v>91</v>
      </c>
      <c r="C61" s="402">
        <v>363</v>
      </c>
      <c r="D61" s="404" t="s">
        <v>323</v>
      </c>
      <c r="E61" s="117">
        <v>15</v>
      </c>
      <c r="F61" s="105">
        <v>5</v>
      </c>
      <c r="G61" s="105">
        <v>1</v>
      </c>
      <c r="H61" s="105">
        <v>0</v>
      </c>
      <c r="I61" s="105">
        <v>6</v>
      </c>
      <c r="J61" s="105">
        <v>1</v>
      </c>
      <c r="K61" s="105">
        <v>0</v>
      </c>
      <c r="L61" s="105">
        <v>0</v>
      </c>
      <c r="M61" s="105">
        <v>0</v>
      </c>
      <c r="N61" s="105">
        <v>0</v>
      </c>
      <c r="O61" s="105">
        <v>2</v>
      </c>
      <c r="P61" s="104"/>
    </row>
    <row r="62" spans="2:16" ht="15.75" hidden="1" customHeight="1">
      <c r="B62" s="125">
        <v>92</v>
      </c>
      <c r="C62" s="402">
        <v>364</v>
      </c>
      <c r="D62" s="404" t="s">
        <v>324</v>
      </c>
      <c r="E62" s="117">
        <v>21</v>
      </c>
      <c r="F62" s="105">
        <v>2</v>
      </c>
      <c r="G62" s="105">
        <v>0</v>
      </c>
      <c r="H62" s="105">
        <v>0</v>
      </c>
      <c r="I62" s="105">
        <v>9</v>
      </c>
      <c r="J62" s="105">
        <v>5</v>
      </c>
      <c r="K62" s="105">
        <v>1</v>
      </c>
      <c r="L62" s="105">
        <v>0</v>
      </c>
      <c r="M62" s="105">
        <v>0</v>
      </c>
      <c r="N62" s="105">
        <v>0</v>
      </c>
      <c r="O62" s="105">
        <v>4</v>
      </c>
      <c r="P62" s="104"/>
    </row>
    <row r="63" spans="2:16" ht="15.75" hidden="1" customHeight="1">
      <c r="B63" s="125">
        <v>93</v>
      </c>
      <c r="C63" s="100">
        <v>381</v>
      </c>
      <c r="D63" s="121" t="s">
        <v>325</v>
      </c>
      <c r="E63" s="117">
        <v>196</v>
      </c>
      <c r="F63" s="105">
        <v>29</v>
      </c>
      <c r="G63" s="105">
        <v>0</v>
      </c>
      <c r="H63" s="105">
        <v>0</v>
      </c>
      <c r="I63" s="105">
        <v>65</v>
      </c>
      <c r="J63" s="105">
        <v>56</v>
      </c>
      <c r="K63" s="105">
        <v>0</v>
      </c>
      <c r="L63" s="105">
        <v>0</v>
      </c>
      <c r="M63" s="105">
        <v>0</v>
      </c>
      <c r="N63" s="105">
        <v>1</v>
      </c>
      <c r="O63" s="105">
        <v>45</v>
      </c>
      <c r="P63" s="104"/>
    </row>
    <row r="64" spans="2:16" ht="15.75" hidden="1" customHeight="1">
      <c r="B64" s="125">
        <v>94</v>
      </c>
      <c r="C64" s="100">
        <v>382</v>
      </c>
      <c r="D64" s="121" t="s">
        <v>326</v>
      </c>
      <c r="E64" s="117">
        <v>316</v>
      </c>
      <c r="F64" s="105">
        <v>54</v>
      </c>
      <c r="G64" s="105">
        <v>0</v>
      </c>
      <c r="H64" s="105">
        <v>2</v>
      </c>
      <c r="I64" s="105">
        <v>149</v>
      </c>
      <c r="J64" s="105">
        <v>47</v>
      </c>
      <c r="K64" s="105">
        <v>0</v>
      </c>
      <c r="L64" s="105">
        <v>5</v>
      </c>
      <c r="M64" s="105">
        <v>7</v>
      </c>
      <c r="N64" s="105">
        <v>0</v>
      </c>
      <c r="O64" s="105">
        <v>52</v>
      </c>
      <c r="P64" s="104"/>
    </row>
    <row r="65" spans="2:16" ht="15.75" hidden="1" customHeight="1">
      <c r="B65" s="125">
        <v>95</v>
      </c>
      <c r="C65" s="402">
        <v>421</v>
      </c>
      <c r="D65" s="404" t="s">
        <v>327</v>
      </c>
      <c r="E65" s="117">
        <v>41</v>
      </c>
      <c r="F65" s="105">
        <v>12</v>
      </c>
      <c r="G65" s="105">
        <v>0</v>
      </c>
      <c r="H65" s="105">
        <v>0</v>
      </c>
      <c r="I65" s="105">
        <v>17</v>
      </c>
      <c r="J65" s="105">
        <v>2</v>
      </c>
      <c r="K65" s="105">
        <v>0</v>
      </c>
      <c r="L65" s="105">
        <v>1</v>
      </c>
      <c r="M65" s="105">
        <v>0</v>
      </c>
      <c r="N65" s="105">
        <v>0</v>
      </c>
      <c r="O65" s="105">
        <v>9</v>
      </c>
      <c r="P65" s="104"/>
    </row>
    <row r="66" spans="2:16" ht="15.75" hidden="1" customHeight="1">
      <c r="B66" s="125">
        <v>96</v>
      </c>
      <c r="C66" s="402">
        <v>422</v>
      </c>
      <c r="D66" s="404" t="s">
        <v>328</v>
      </c>
      <c r="E66" s="117">
        <v>112</v>
      </c>
      <c r="F66" s="105">
        <v>55</v>
      </c>
      <c r="G66" s="105">
        <v>0</v>
      </c>
      <c r="H66" s="105">
        <v>0</v>
      </c>
      <c r="I66" s="105">
        <v>32</v>
      </c>
      <c r="J66" s="105">
        <v>4</v>
      </c>
      <c r="K66" s="105">
        <v>0</v>
      </c>
      <c r="L66" s="105">
        <v>0</v>
      </c>
      <c r="M66" s="105">
        <v>0</v>
      </c>
      <c r="N66" s="105">
        <v>0</v>
      </c>
      <c r="O66" s="105">
        <v>21</v>
      </c>
      <c r="P66" s="104"/>
    </row>
    <row r="67" spans="2:16" ht="15.75" hidden="1" customHeight="1">
      <c r="B67" s="125">
        <v>99</v>
      </c>
      <c r="C67" s="402">
        <v>441</v>
      </c>
      <c r="D67" s="404" t="s">
        <v>329</v>
      </c>
      <c r="E67" s="117">
        <v>24</v>
      </c>
      <c r="F67" s="105">
        <v>12</v>
      </c>
      <c r="G67" s="105">
        <v>0</v>
      </c>
      <c r="H67" s="105">
        <v>0</v>
      </c>
      <c r="I67" s="105">
        <v>3</v>
      </c>
      <c r="J67" s="105">
        <v>3</v>
      </c>
      <c r="K67" s="105">
        <v>0</v>
      </c>
      <c r="L67" s="105">
        <v>1</v>
      </c>
      <c r="M67" s="105">
        <v>0</v>
      </c>
      <c r="N67" s="105">
        <v>0</v>
      </c>
      <c r="O67" s="105">
        <v>5</v>
      </c>
      <c r="P67" s="104"/>
    </row>
    <row r="68" spans="2:16" ht="15.75" hidden="1" customHeight="1">
      <c r="B68" s="125">
        <v>100</v>
      </c>
      <c r="C68" s="100">
        <v>442</v>
      </c>
      <c r="D68" s="121" t="s">
        <v>330</v>
      </c>
      <c r="E68" s="117">
        <v>42</v>
      </c>
      <c r="F68" s="105">
        <v>16</v>
      </c>
      <c r="G68" s="105">
        <v>0</v>
      </c>
      <c r="H68" s="105">
        <v>0</v>
      </c>
      <c r="I68" s="105">
        <v>9</v>
      </c>
      <c r="J68" s="105">
        <v>1</v>
      </c>
      <c r="K68" s="105">
        <v>0</v>
      </c>
      <c r="L68" s="105">
        <v>1</v>
      </c>
      <c r="M68" s="105">
        <v>12</v>
      </c>
      <c r="N68" s="105">
        <v>0</v>
      </c>
      <c r="O68" s="105">
        <v>3</v>
      </c>
      <c r="P68" s="104"/>
    </row>
    <row r="69" spans="2:16" ht="15.75" hidden="1" customHeight="1">
      <c r="B69" s="125">
        <v>101</v>
      </c>
      <c r="C69" s="100">
        <v>443</v>
      </c>
      <c r="D69" s="121" t="s">
        <v>331</v>
      </c>
      <c r="E69" s="117">
        <v>430</v>
      </c>
      <c r="F69" s="105">
        <v>330</v>
      </c>
      <c r="G69" s="105">
        <v>0</v>
      </c>
      <c r="H69" s="105">
        <v>0</v>
      </c>
      <c r="I69" s="105">
        <v>45</v>
      </c>
      <c r="J69" s="105">
        <v>4</v>
      </c>
      <c r="K69" s="105">
        <v>0</v>
      </c>
      <c r="L69" s="105">
        <v>1</v>
      </c>
      <c r="M69" s="105">
        <v>12</v>
      </c>
      <c r="N69" s="105">
        <v>0</v>
      </c>
      <c r="O69" s="105">
        <v>38</v>
      </c>
      <c r="P69" s="104"/>
    </row>
    <row r="70" spans="2:16" ht="15.75" hidden="1" customHeight="1">
      <c r="B70" s="125">
        <v>102</v>
      </c>
      <c r="C70" s="402">
        <v>444</v>
      </c>
      <c r="D70" s="404" t="s">
        <v>332</v>
      </c>
      <c r="E70" s="117">
        <v>182</v>
      </c>
      <c r="F70" s="105">
        <v>106</v>
      </c>
      <c r="G70" s="105">
        <v>0</v>
      </c>
      <c r="H70" s="105">
        <v>0</v>
      </c>
      <c r="I70" s="105">
        <v>49</v>
      </c>
      <c r="J70" s="105">
        <v>5</v>
      </c>
      <c r="K70" s="105">
        <v>1</v>
      </c>
      <c r="L70" s="105">
        <v>1</v>
      </c>
      <c r="M70" s="105">
        <v>6</v>
      </c>
      <c r="N70" s="105">
        <v>0</v>
      </c>
      <c r="O70" s="105">
        <v>14</v>
      </c>
      <c r="P70" s="104"/>
    </row>
    <row r="71" spans="2:16" ht="15.75" hidden="1" customHeight="1">
      <c r="B71" s="125">
        <v>103</v>
      </c>
      <c r="C71" s="402">
        <v>445</v>
      </c>
      <c r="D71" s="404" t="s">
        <v>333</v>
      </c>
      <c r="E71" s="117">
        <v>15</v>
      </c>
      <c r="F71" s="105">
        <v>3</v>
      </c>
      <c r="G71" s="105">
        <v>0</v>
      </c>
      <c r="H71" s="105">
        <v>0</v>
      </c>
      <c r="I71" s="105">
        <v>2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10</v>
      </c>
      <c r="P71" s="104"/>
    </row>
    <row r="72" spans="2:16" ht="15.75" hidden="1" customHeight="1">
      <c r="B72" s="125">
        <v>104</v>
      </c>
      <c r="C72" s="402">
        <v>461</v>
      </c>
      <c r="D72" s="404" t="s">
        <v>334</v>
      </c>
      <c r="E72" s="117">
        <v>77</v>
      </c>
      <c r="F72" s="105">
        <v>9</v>
      </c>
      <c r="G72" s="105">
        <v>0</v>
      </c>
      <c r="H72" s="105">
        <v>5</v>
      </c>
      <c r="I72" s="105">
        <v>26</v>
      </c>
      <c r="J72" s="105">
        <v>1</v>
      </c>
      <c r="K72" s="105">
        <v>0</v>
      </c>
      <c r="L72" s="105">
        <v>3</v>
      </c>
      <c r="M72" s="105">
        <v>0</v>
      </c>
      <c r="N72" s="105">
        <v>0</v>
      </c>
      <c r="O72" s="105">
        <v>33</v>
      </c>
      <c r="P72" s="104"/>
    </row>
    <row r="73" spans="2:16" ht="15.75" hidden="1" customHeight="1">
      <c r="B73" s="125">
        <v>105</v>
      </c>
      <c r="C73" s="402">
        <v>462</v>
      </c>
      <c r="D73" s="404" t="s">
        <v>335</v>
      </c>
      <c r="E73" s="117">
        <v>52</v>
      </c>
      <c r="F73" s="105">
        <v>7</v>
      </c>
      <c r="G73" s="105">
        <v>0</v>
      </c>
      <c r="H73" s="105">
        <v>0</v>
      </c>
      <c r="I73" s="105">
        <v>26</v>
      </c>
      <c r="J73" s="105">
        <v>2</v>
      </c>
      <c r="K73" s="105">
        <v>1</v>
      </c>
      <c r="L73" s="105">
        <v>3</v>
      </c>
      <c r="M73" s="105">
        <v>0</v>
      </c>
      <c r="N73" s="105">
        <v>0</v>
      </c>
      <c r="O73" s="105">
        <v>13</v>
      </c>
      <c r="P73" s="104"/>
    </row>
    <row r="74" spans="2:16" ht="15.75" hidden="1" customHeight="1">
      <c r="B74" s="125">
        <v>106</v>
      </c>
      <c r="C74" s="402">
        <v>463</v>
      </c>
      <c r="D74" s="404" t="s">
        <v>336</v>
      </c>
      <c r="E74" s="117">
        <v>93</v>
      </c>
      <c r="F74" s="105">
        <v>23</v>
      </c>
      <c r="G74" s="105">
        <v>0</v>
      </c>
      <c r="H74" s="105">
        <v>0</v>
      </c>
      <c r="I74" s="105">
        <v>65</v>
      </c>
      <c r="J74" s="105">
        <v>1</v>
      </c>
      <c r="K74" s="105">
        <v>0</v>
      </c>
      <c r="L74" s="105">
        <v>2</v>
      </c>
      <c r="M74" s="105">
        <v>0</v>
      </c>
      <c r="N74" s="105">
        <v>0</v>
      </c>
      <c r="O74" s="105">
        <v>2</v>
      </c>
      <c r="P74" s="104"/>
    </row>
    <row r="75" spans="2:16" ht="15.75" hidden="1" customHeight="1">
      <c r="B75" s="125">
        <v>107</v>
      </c>
      <c r="C75" s="100">
        <v>464</v>
      </c>
      <c r="D75" s="121" t="s">
        <v>337</v>
      </c>
      <c r="E75" s="117">
        <v>196</v>
      </c>
      <c r="F75" s="105">
        <v>23</v>
      </c>
      <c r="G75" s="105">
        <v>1</v>
      </c>
      <c r="H75" s="105">
        <v>0</v>
      </c>
      <c r="I75" s="105">
        <v>102</v>
      </c>
      <c r="J75" s="105">
        <v>7</v>
      </c>
      <c r="K75" s="105">
        <v>1</v>
      </c>
      <c r="L75" s="105">
        <v>1</v>
      </c>
      <c r="M75" s="105">
        <v>20</v>
      </c>
      <c r="N75" s="105">
        <v>0</v>
      </c>
      <c r="O75" s="105">
        <v>41</v>
      </c>
      <c r="P75" s="104"/>
    </row>
    <row r="76" spans="2:16" ht="15.75" hidden="1" customHeight="1">
      <c r="B76" s="125">
        <v>108</v>
      </c>
      <c r="C76" s="100">
        <v>481</v>
      </c>
      <c r="D76" s="121" t="s">
        <v>338</v>
      </c>
      <c r="E76" s="117">
        <v>139</v>
      </c>
      <c r="F76" s="105">
        <v>18</v>
      </c>
      <c r="G76" s="105">
        <v>0</v>
      </c>
      <c r="H76" s="105">
        <v>4</v>
      </c>
      <c r="I76" s="105">
        <v>39</v>
      </c>
      <c r="J76" s="105">
        <v>34</v>
      </c>
      <c r="K76" s="105">
        <v>1</v>
      </c>
      <c r="L76" s="105">
        <v>3</v>
      </c>
      <c r="M76" s="105">
        <v>4</v>
      </c>
      <c r="N76" s="105">
        <v>0</v>
      </c>
      <c r="O76" s="105">
        <v>36</v>
      </c>
      <c r="P76" s="104"/>
    </row>
    <row r="77" spans="2:16" ht="15.75" hidden="1" customHeight="1">
      <c r="B77" s="125">
        <v>58</v>
      </c>
      <c r="C77" s="402">
        <v>501</v>
      </c>
      <c r="D77" s="404" t="s">
        <v>339</v>
      </c>
      <c r="E77" s="117">
        <v>54</v>
      </c>
      <c r="F77" s="105">
        <v>20</v>
      </c>
      <c r="G77" s="105">
        <v>0</v>
      </c>
      <c r="H77" s="105">
        <v>0</v>
      </c>
      <c r="I77" s="105">
        <v>9</v>
      </c>
      <c r="J77" s="105">
        <v>2</v>
      </c>
      <c r="K77" s="105">
        <v>0</v>
      </c>
      <c r="L77" s="105">
        <v>2</v>
      </c>
      <c r="M77" s="105">
        <v>0</v>
      </c>
      <c r="N77" s="105">
        <v>0</v>
      </c>
      <c r="O77" s="105">
        <v>21</v>
      </c>
      <c r="P77" s="104"/>
    </row>
    <row r="78" spans="2:16" ht="15.75" hidden="1" customHeight="1">
      <c r="B78" s="125">
        <v>59</v>
      </c>
      <c r="C78" s="402">
        <v>502</v>
      </c>
      <c r="D78" s="404" t="s">
        <v>340</v>
      </c>
      <c r="E78" s="117">
        <v>16</v>
      </c>
      <c r="F78" s="105">
        <v>1</v>
      </c>
      <c r="G78" s="105">
        <v>0</v>
      </c>
      <c r="H78" s="105">
        <v>0</v>
      </c>
      <c r="I78" s="105">
        <v>0</v>
      </c>
      <c r="J78" s="105">
        <v>1</v>
      </c>
      <c r="K78" s="105">
        <v>0</v>
      </c>
      <c r="L78" s="105">
        <v>1</v>
      </c>
      <c r="M78" s="105">
        <v>0</v>
      </c>
      <c r="N78" s="105">
        <v>0</v>
      </c>
      <c r="O78" s="105">
        <v>13</v>
      </c>
      <c r="P78" s="104"/>
    </row>
    <row r="79" spans="2:16" ht="15.75" hidden="1" customHeight="1">
      <c r="B79" s="125">
        <v>60</v>
      </c>
      <c r="C79" s="402">
        <v>503</v>
      </c>
      <c r="D79" s="404" t="s">
        <v>341</v>
      </c>
      <c r="E79" s="117">
        <v>12</v>
      </c>
      <c r="F79" s="105">
        <v>9</v>
      </c>
      <c r="G79" s="105">
        <v>0</v>
      </c>
      <c r="H79" s="105">
        <v>0</v>
      </c>
      <c r="I79" s="105">
        <v>3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4"/>
    </row>
    <row r="80" spans="2:16" ht="15.75" hidden="1" customHeight="1">
      <c r="B80" s="125">
        <v>61</v>
      </c>
      <c r="C80" s="402">
        <v>504</v>
      </c>
      <c r="D80" s="404" t="s">
        <v>342</v>
      </c>
      <c r="E80" s="117">
        <v>1</v>
      </c>
      <c r="F80" s="105">
        <v>0</v>
      </c>
      <c r="G80" s="105">
        <v>0</v>
      </c>
      <c r="H80" s="105">
        <v>0</v>
      </c>
      <c r="I80" s="105">
        <v>1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4"/>
    </row>
    <row r="81" spans="2:16" ht="15.75" hidden="1" customHeight="1">
      <c r="B81" s="125">
        <v>62</v>
      </c>
      <c r="C81" s="402">
        <v>521</v>
      </c>
      <c r="D81" s="404" t="s">
        <v>343</v>
      </c>
      <c r="E81" s="117">
        <v>127</v>
      </c>
      <c r="F81" s="105">
        <v>76</v>
      </c>
      <c r="G81" s="105">
        <v>1</v>
      </c>
      <c r="H81" s="105">
        <v>0</v>
      </c>
      <c r="I81" s="105">
        <v>20</v>
      </c>
      <c r="J81" s="105">
        <v>14</v>
      </c>
      <c r="K81" s="105">
        <v>3</v>
      </c>
      <c r="L81" s="105">
        <v>3</v>
      </c>
      <c r="M81" s="105">
        <v>0</v>
      </c>
      <c r="N81" s="105">
        <v>0</v>
      </c>
      <c r="O81" s="105">
        <v>10</v>
      </c>
      <c r="P81" s="104"/>
    </row>
    <row r="82" spans="2:16" ht="15.75" hidden="1" customHeight="1">
      <c r="B82" s="125">
        <v>63</v>
      </c>
      <c r="C82" s="402">
        <v>522</v>
      </c>
      <c r="D82" s="404" t="s">
        <v>344</v>
      </c>
      <c r="E82" s="117">
        <v>39</v>
      </c>
      <c r="F82" s="105">
        <v>9</v>
      </c>
      <c r="G82" s="105">
        <v>0</v>
      </c>
      <c r="H82" s="105">
        <v>0</v>
      </c>
      <c r="I82" s="105">
        <v>6</v>
      </c>
      <c r="J82" s="105">
        <v>1</v>
      </c>
      <c r="K82" s="105">
        <v>1</v>
      </c>
      <c r="L82" s="105">
        <v>1</v>
      </c>
      <c r="M82" s="105">
        <v>0</v>
      </c>
      <c r="N82" s="105">
        <v>0</v>
      </c>
      <c r="O82" s="105">
        <v>21</v>
      </c>
      <c r="P82" s="104"/>
    </row>
    <row r="83" spans="2:16" ht="15.75" hidden="1" customHeight="1">
      <c r="B83" s="125">
        <v>64</v>
      </c>
      <c r="C83" s="402">
        <v>523</v>
      </c>
      <c r="D83" s="404" t="s">
        <v>345</v>
      </c>
      <c r="E83" s="117">
        <v>51</v>
      </c>
      <c r="F83" s="105">
        <v>13</v>
      </c>
      <c r="G83" s="105">
        <v>0</v>
      </c>
      <c r="H83" s="105">
        <v>0</v>
      </c>
      <c r="I83" s="105">
        <v>5</v>
      </c>
      <c r="J83" s="105">
        <v>4</v>
      </c>
      <c r="K83" s="105">
        <v>3</v>
      </c>
      <c r="L83" s="105">
        <v>4</v>
      </c>
      <c r="M83" s="105">
        <v>0</v>
      </c>
      <c r="N83" s="105">
        <v>0</v>
      </c>
      <c r="O83" s="105">
        <v>22</v>
      </c>
      <c r="P83" s="104"/>
    </row>
    <row r="84" spans="2:16" ht="15.75" hidden="1" customHeight="1">
      <c r="B84" s="125">
        <v>65</v>
      </c>
      <c r="C84" s="402">
        <v>524</v>
      </c>
      <c r="D84" s="404" t="s">
        <v>346</v>
      </c>
      <c r="E84" s="117">
        <v>27</v>
      </c>
      <c r="F84" s="105">
        <v>20</v>
      </c>
      <c r="G84" s="105">
        <v>0</v>
      </c>
      <c r="H84" s="105">
        <v>0</v>
      </c>
      <c r="I84" s="105">
        <v>1</v>
      </c>
      <c r="J84" s="105">
        <v>0</v>
      </c>
      <c r="K84" s="105">
        <v>3</v>
      </c>
      <c r="L84" s="105">
        <v>0</v>
      </c>
      <c r="M84" s="105">
        <v>0</v>
      </c>
      <c r="N84" s="105">
        <v>0</v>
      </c>
      <c r="O84" s="105">
        <v>3</v>
      </c>
      <c r="P84" s="104"/>
    </row>
    <row r="85" spans="2:16" ht="15.75" hidden="1" customHeight="1">
      <c r="B85" s="125">
        <v>66</v>
      </c>
      <c r="C85" s="402">
        <v>525</v>
      </c>
      <c r="D85" s="404" t="s">
        <v>347</v>
      </c>
      <c r="E85" s="117">
        <v>13</v>
      </c>
      <c r="F85" s="105">
        <v>9</v>
      </c>
      <c r="G85" s="105">
        <v>0</v>
      </c>
      <c r="H85" s="105">
        <v>0</v>
      </c>
      <c r="I85" s="105">
        <v>1</v>
      </c>
      <c r="J85" s="105">
        <v>1</v>
      </c>
      <c r="K85" s="105">
        <v>1</v>
      </c>
      <c r="L85" s="105">
        <v>1</v>
      </c>
      <c r="M85" s="105">
        <v>0</v>
      </c>
      <c r="N85" s="105">
        <v>0</v>
      </c>
      <c r="O85" s="105">
        <v>0</v>
      </c>
      <c r="P85" s="104"/>
    </row>
    <row r="86" spans="2:16" ht="15.75" hidden="1" customHeight="1">
      <c r="B86" s="125">
        <v>69</v>
      </c>
      <c r="C86" s="402">
        <v>541</v>
      </c>
      <c r="D86" s="404" t="s">
        <v>348</v>
      </c>
      <c r="E86" s="117">
        <v>24</v>
      </c>
      <c r="F86" s="105">
        <v>8</v>
      </c>
      <c r="G86" s="105">
        <v>0</v>
      </c>
      <c r="H86" s="105">
        <v>0</v>
      </c>
      <c r="I86" s="105">
        <v>2</v>
      </c>
      <c r="J86" s="105">
        <v>2</v>
      </c>
      <c r="K86" s="105">
        <v>0</v>
      </c>
      <c r="L86" s="105">
        <v>1</v>
      </c>
      <c r="M86" s="105">
        <v>0</v>
      </c>
      <c r="N86" s="105">
        <v>0</v>
      </c>
      <c r="O86" s="105">
        <v>11</v>
      </c>
      <c r="P86" s="104"/>
    </row>
    <row r="87" spans="2:16" ht="15.75" hidden="1" customHeight="1">
      <c r="B87" s="125">
        <v>71</v>
      </c>
      <c r="C87" s="402">
        <v>542</v>
      </c>
      <c r="D87" s="404" t="s">
        <v>349</v>
      </c>
      <c r="E87" s="117">
        <v>7</v>
      </c>
      <c r="F87" s="105">
        <v>0</v>
      </c>
      <c r="G87" s="105">
        <v>0</v>
      </c>
      <c r="H87" s="105">
        <v>0</v>
      </c>
      <c r="I87" s="105">
        <v>3</v>
      </c>
      <c r="J87" s="105">
        <v>2</v>
      </c>
      <c r="K87" s="105">
        <v>1</v>
      </c>
      <c r="L87" s="105">
        <v>0</v>
      </c>
      <c r="M87" s="105">
        <v>0</v>
      </c>
      <c r="N87" s="105">
        <v>0</v>
      </c>
      <c r="O87" s="105">
        <v>1</v>
      </c>
      <c r="P87" s="104"/>
    </row>
    <row r="88" spans="2:16" ht="15.75" hidden="1" customHeight="1">
      <c r="B88" s="125">
        <v>72</v>
      </c>
      <c r="C88" s="402">
        <v>543</v>
      </c>
      <c r="D88" s="404" t="s">
        <v>350</v>
      </c>
      <c r="E88" s="117">
        <v>61</v>
      </c>
      <c r="F88" s="105">
        <v>25</v>
      </c>
      <c r="G88" s="105">
        <v>0</v>
      </c>
      <c r="H88" s="105">
        <v>0</v>
      </c>
      <c r="I88" s="105">
        <v>13</v>
      </c>
      <c r="J88" s="105">
        <v>20</v>
      </c>
      <c r="K88" s="105">
        <v>0</v>
      </c>
      <c r="L88" s="105">
        <v>1</v>
      </c>
      <c r="M88" s="105">
        <v>0</v>
      </c>
      <c r="N88" s="105">
        <v>0</v>
      </c>
      <c r="O88" s="105">
        <v>2</v>
      </c>
      <c r="P88" s="104"/>
    </row>
    <row r="89" spans="2:16" ht="15.75" hidden="1" customHeight="1">
      <c r="B89" s="125">
        <v>73</v>
      </c>
      <c r="C89" s="402">
        <v>544</v>
      </c>
      <c r="D89" s="404" t="s">
        <v>351</v>
      </c>
      <c r="E89" s="117">
        <v>129</v>
      </c>
      <c r="F89" s="105">
        <v>52</v>
      </c>
      <c r="G89" s="105">
        <v>0</v>
      </c>
      <c r="H89" s="105">
        <v>0</v>
      </c>
      <c r="I89" s="105">
        <v>12</v>
      </c>
      <c r="J89" s="105">
        <v>35</v>
      </c>
      <c r="K89" s="105">
        <v>1</v>
      </c>
      <c r="L89" s="105">
        <v>1</v>
      </c>
      <c r="M89" s="105">
        <v>0</v>
      </c>
      <c r="N89" s="105">
        <v>0</v>
      </c>
      <c r="O89" s="105">
        <v>28</v>
      </c>
      <c r="P89" s="104"/>
    </row>
    <row r="90" spans="2:16" ht="15.75" hidden="1" customHeight="1">
      <c r="B90" s="125">
        <v>74</v>
      </c>
      <c r="C90" s="402">
        <v>561</v>
      </c>
      <c r="D90" s="404" t="s">
        <v>352</v>
      </c>
      <c r="E90" s="117">
        <v>42</v>
      </c>
      <c r="F90" s="105">
        <v>15</v>
      </c>
      <c r="G90" s="105">
        <v>0</v>
      </c>
      <c r="H90" s="105">
        <v>0</v>
      </c>
      <c r="I90" s="105">
        <v>6</v>
      </c>
      <c r="J90" s="105">
        <v>7</v>
      </c>
      <c r="K90" s="105">
        <v>0</v>
      </c>
      <c r="L90" s="105">
        <v>2</v>
      </c>
      <c r="M90" s="105">
        <v>0</v>
      </c>
      <c r="N90" s="105">
        <v>0</v>
      </c>
      <c r="O90" s="105">
        <v>12</v>
      </c>
      <c r="P90" s="104"/>
    </row>
    <row r="91" spans="2:16" ht="15.75" hidden="1" customHeight="1">
      <c r="B91" s="125">
        <v>75</v>
      </c>
      <c r="C91" s="402">
        <v>562</v>
      </c>
      <c r="D91" s="404" t="s">
        <v>353</v>
      </c>
      <c r="E91" s="117">
        <v>42</v>
      </c>
      <c r="F91" s="105">
        <v>36</v>
      </c>
      <c r="G91" s="105">
        <v>0</v>
      </c>
      <c r="H91" s="105">
        <v>0</v>
      </c>
      <c r="I91" s="105">
        <v>1</v>
      </c>
      <c r="J91" s="105">
        <v>1</v>
      </c>
      <c r="K91" s="105">
        <v>0</v>
      </c>
      <c r="L91" s="105">
        <v>0</v>
      </c>
      <c r="M91" s="105">
        <v>2</v>
      </c>
      <c r="N91" s="105">
        <v>0</v>
      </c>
      <c r="O91" s="105">
        <v>2</v>
      </c>
      <c r="P91" s="104"/>
    </row>
    <row r="92" spans="2:16" ht="15.75" hidden="1" customHeight="1">
      <c r="B92" s="125">
        <v>76</v>
      </c>
      <c r="C92" s="402">
        <v>581</v>
      </c>
      <c r="D92" s="404" t="s">
        <v>354</v>
      </c>
      <c r="E92" s="117">
        <v>21</v>
      </c>
      <c r="F92" s="105">
        <v>13</v>
      </c>
      <c r="G92" s="105">
        <v>0</v>
      </c>
      <c r="H92" s="105">
        <v>0</v>
      </c>
      <c r="I92" s="105">
        <v>2</v>
      </c>
      <c r="J92" s="105">
        <v>1</v>
      </c>
      <c r="K92" s="105">
        <v>0</v>
      </c>
      <c r="L92" s="105">
        <v>1</v>
      </c>
      <c r="M92" s="105">
        <v>0</v>
      </c>
      <c r="N92" s="105">
        <v>0</v>
      </c>
      <c r="O92" s="105">
        <v>4</v>
      </c>
      <c r="P92" s="104"/>
    </row>
    <row r="93" spans="2:16" ht="15.75" hidden="1" customHeight="1">
      <c r="B93" s="125">
        <v>77</v>
      </c>
      <c r="C93" s="402">
        <v>582</v>
      </c>
      <c r="D93" s="404" t="s">
        <v>355</v>
      </c>
      <c r="E93" s="117">
        <v>48</v>
      </c>
      <c r="F93" s="105">
        <v>26</v>
      </c>
      <c r="G93" s="105">
        <v>1</v>
      </c>
      <c r="H93" s="105">
        <v>0</v>
      </c>
      <c r="I93" s="105">
        <v>13</v>
      </c>
      <c r="J93" s="105">
        <v>1</v>
      </c>
      <c r="K93" s="105">
        <v>0</v>
      </c>
      <c r="L93" s="105">
        <v>1</v>
      </c>
      <c r="M93" s="105">
        <v>0</v>
      </c>
      <c r="N93" s="105">
        <v>0</v>
      </c>
      <c r="O93" s="105">
        <v>6</v>
      </c>
      <c r="P93" s="104"/>
    </row>
    <row r="94" spans="2:16" ht="15.75" hidden="1" customHeight="1">
      <c r="B94" s="125">
        <v>78</v>
      </c>
      <c r="C94" s="402">
        <v>583</v>
      </c>
      <c r="D94" s="404" t="s">
        <v>356</v>
      </c>
      <c r="E94" s="117">
        <v>2</v>
      </c>
      <c r="F94" s="105">
        <v>0</v>
      </c>
      <c r="G94" s="105">
        <v>0</v>
      </c>
      <c r="H94" s="105">
        <v>0</v>
      </c>
      <c r="I94" s="105">
        <v>1</v>
      </c>
      <c r="J94" s="105">
        <v>1</v>
      </c>
      <c r="K94" s="105">
        <v>0</v>
      </c>
      <c r="L94" s="105">
        <v>0</v>
      </c>
      <c r="M94" s="105">
        <v>0</v>
      </c>
      <c r="N94" s="105">
        <v>0</v>
      </c>
      <c r="O94" s="105">
        <v>0</v>
      </c>
      <c r="P94" s="104"/>
    </row>
    <row r="95" spans="2:16" ht="15.75" hidden="1" customHeight="1">
      <c r="B95" s="125">
        <v>79</v>
      </c>
      <c r="C95" s="402">
        <v>584</v>
      </c>
      <c r="D95" s="404" t="s">
        <v>357</v>
      </c>
      <c r="E95" s="117">
        <v>13</v>
      </c>
      <c r="F95" s="105">
        <v>4</v>
      </c>
      <c r="G95" s="105">
        <v>0</v>
      </c>
      <c r="H95" s="105">
        <v>0</v>
      </c>
      <c r="I95" s="105">
        <v>1</v>
      </c>
      <c r="J95" s="105">
        <v>3</v>
      </c>
      <c r="K95" s="105">
        <v>0</v>
      </c>
      <c r="L95" s="105">
        <v>0</v>
      </c>
      <c r="M95" s="105">
        <v>0</v>
      </c>
      <c r="N95" s="105">
        <v>0</v>
      </c>
      <c r="O95" s="105">
        <v>5</v>
      </c>
      <c r="P95" s="104"/>
    </row>
    <row r="96" spans="2:16" ht="15.75" hidden="1" customHeight="1">
      <c r="B96" s="125">
        <v>84</v>
      </c>
      <c r="C96" s="402">
        <v>621</v>
      </c>
      <c r="D96" s="404" t="s">
        <v>358</v>
      </c>
      <c r="E96" s="117">
        <v>23</v>
      </c>
      <c r="F96" s="105">
        <v>1</v>
      </c>
      <c r="G96" s="105">
        <v>0</v>
      </c>
      <c r="H96" s="105">
        <v>0</v>
      </c>
      <c r="I96" s="105">
        <v>8</v>
      </c>
      <c r="J96" s="105">
        <v>1</v>
      </c>
      <c r="K96" s="105">
        <v>0</v>
      </c>
      <c r="L96" s="105">
        <v>0</v>
      </c>
      <c r="M96" s="105">
        <v>0</v>
      </c>
      <c r="N96" s="105">
        <v>0</v>
      </c>
      <c r="O96" s="105">
        <v>13</v>
      </c>
    </row>
    <row r="97" spans="2:15" ht="15.75" hidden="1" customHeight="1">
      <c r="B97" s="125">
        <v>85</v>
      </c>
      <c r="C97" s="402">
        <v>622</v>
      </c>
      <c r="D97" s="404" t="s">
        <v>359</v>
      </c>
      <c r="E97" s="117">
        <v>174</v>
      </c>
      <c r="F97" s="105">
        <v>88</v>
      </c>
      <c r="G97" s="105">
        <v>0</v>
      </c>
      <c r="H97" s="105">
        <v>0</v>
      </c>
      <c r="I97" s="105">
        <v>9</v>
      </c>
      <c r="J97" s="105">
        <v>47</v>
      </c>
      <c r="K97" s="105">
        <v>0</v>
      </c>
      <c r="L97" s="105">
        <v>4</v>
      </c>
      <c r="M97" s="105">
        <v>3</v>
      </c>
      <c r="N97" s="105">
        <v>0</v>
      </c>
      <c r="O97" s="105">
        <v>23</v>
      </c>
    </row>
    <row r="98" spans="2:15" ht="15.75" hidden="1" customHeight="1">
      <c r="B98" s="125">
        <v>86</v>
      </c>
      <c r="C98" s="402">
        <v>623</v>
      </c>
      <c r="D98" s="404" t="s">
        <v>360</v>
      </c>
      <c r="E98" s="117">
        <v>37</v>
      </c>
      <c r="F98" s="105">
        <v>29</v>
      </c>
      <c r="G98" s="105">
        <v>0</v>
      </c>
      <c r="H98" s="105">
        <v>0</v>
      </c>
      <c r="I98" s="105">
        <v>2</v>
      </c>
      <c r="J98" s="105">
        <v>2</v>
      </c>
      <c r="K98" s="105">
        <v>0</v>
      </c>
      <c r="L98" s="105">
        <v>2</v>
      </c>
      <c r="M98" s="105">
        <v>2</v>
      </c>
      <c r="N98" s="105">
        <v>0</v>
      </c>
      <c r="O98" s="105">
        <v>0</v>
      </c>
    </row>
    <row r="99" spans="2:15" ht="15.75" hidden="1" customHeight="1">
      <c r="B99" s="125">
        <v>87</v>
      </c>
      <c r="C99" s="402">
        <v>624</v>
      </c>
      <c r="D99" s="404" t="s">
        <v>361</v>
      </c>
      <c r="E99" s="117">
        <v>115</v>
      </c>
      <c r="F99" s="105">
        <v>74</v>
      </c>
      <c r="G99" s="105">
        <v>0</v>
      </c>
      <c r="H99" s="105">
        <v>0</v>
      </c>
      <c r="I99" s="105">
        <v>3</v>
      </c>
      <c r="J99" s="105">
        <v>19</v>
      </c>
      <c r="K99" s="105">
        <v>0</v>
      </c>
      <c r="L99" s="105">
        <v>0</v>
      </c>
      <c r="M99" s="105">
        <v>0</v>
      </c>
      <c r="N99" s="105">
        <v>0</v>
      </c>
      <c r="O99" s="105">
        <v>19</v>
      </c>
    </row>
    <row r="100" spans="2:15" ht="15.75" hidden="1" customHeight="1">
      <c r="B100" s="125">
        <v>99</v>
      </c>
      <c r="C100" s="402">
        <v>681</v>
      </c>
      <c r="D100" s="404" t="s">
        <v>362</v>
      </c>
      <c r="E100" s="117">
        <v>67</v>
      </c>
      <c r="F100" s="105">
        <v>9</v>
      </c>
      <c r="G100" s="105">
        <v>0</v>
      </c>
      <c r="H100" s="105">
        <v>0</v>
      </c>
      <c r="I100" s="105">
        <v>16</v>
      </c>
      <c r="J100" s="105">
        <v>12</v>
      </c>
      <c r="K100" s="105">
        <v>1</v>
      </c>
      <c r="L100" s="105">
        <v>1</v>
      </c>
      <c r="M100" s="105">
        <v>3</v>
      </c>
      <c r="N100" s="105">
        <v>0</v>
      </c>
      <c r="O100" s="105">
        <v>25</v>
      </c>
    </row>
    <row r="101" spans="2:15" ht="15.75" hidden="1" customHeight="1">
      <c r="B101" s="125">
        <v>100</v>
      </c>
      <c r="C101" s="402">
        <v>682</v>
      </c>
      <c r="D101" s="404" t="s">
        <v>363</v>
      </c>
      <c r="E101" s="117">
        <v>35</v>
      </c>
      <c r="F101" s="105">
        <v>3</v>
      </c>
      <c r="G101" s="105">
        <v>0</v>
      </c>
      <c r="H101" s="105">
        <v>0</v>
      </c>
      <c r="I101" s="105">
        <v>18</v>
      </c>
      <c r="J101" s="105">
        <v>12</v>
      </c>
      <c r="K101" s="105">
        <v>1</v>
      </c>
      <c r="L101" s="105">
        <v>0</v>
      </c>
      <c r="M101" s="105">
        <v>0</v>
      </c>
      <c r="N101" s="105">
        <v>1</v>
      </c>
      <c r="O101" s="105">
        <v>0</v>
      </c>
    </row>
    <row r="102" spans="2:15" ht="15.75" hidden="1" customHeight="1">
      <c r="B102" s="125">
        <v>101</v>
      </c>
      <c r="C102" s="402">
        <v>683</v>
      </c>
      <c r="D102" s="404" t="s">
        <v>364</v>
      </c>
      <c r="E102" s="117">
        <v>22</v>
      </c>
      <c r="F102" s="105">
        <v>1</v>
      </c>
      <c r="G102" s="105">
        <v>0</v>
      </c>
      <c r="H102" s="105">
        <v>0</v>
      </c>
      <c r="I102" s="105">
        <v>14</v>
      </c>
      <c r="J102" s="105">
        <v>1</v>
      </c>
      <c r="K102" s="105">
        <v>0</v>
      </c>
      <c r="L102" s="105">
        <v>2</v>
      </c>
      <c r="M102" s="105">
        <v>2</v>
      </c>
      <c r="N102" s="105">
        <v>0</v>
      </c>
      <c r="O102" s="105">
        <v>2</v>
      </c>
    </row>
    <row r="103" spans="2:15" ht="15.75" hidden="1" customHeight="1">
      <c r="B103" s="125">
        <v>102</v>
      </c>
      <c r="C103" s="402">
        <v>684</v>
      </c>
      <c r="D103" s="404" t="s">
        <v>365</v>
      </c>
      <c r="E103" s="117">
        <v>25</v>
      </c>
      <c r="F103" s="105">
        <v>7</v>
      </c>
      <c r="G103" s="105">
        <v>0</v>
      </c>
      <c r="H103" s="105">
        <v>0</v>
      </c>
      <c r="I103" s="105">
        <v>11</v>
      </c>
      <c r="J103" s="105">
        <v>1</v>
      </c>
      <c r="K103" s="105">
        <v>3</v>
      </c>
      <c r="L103" s="105">
        <v>1</v>
      </c>
      <c r="M103" s="105">
        <v>0</v>
      </c>
      <c r="N103" s="105">
        <v>0</v>
      </c>
      <c r="O103" s="105">
        <v>2</v>
      </c>
    </row>
    <row r="104" spans="2:15" ht="15.75" hidden="1" customHeight="1">
      <c r="B104" s="125">
        <v>103</v>
      </c>
      <c r="C104" s="402">
        <v>685</v>
      </c>
      <c r="D104" s="404" t="s">
        <v>366</v>
      </c>
      <c r="E104" s="117">
        <v>54</v>
      </c>
      <c r="F104" s="105">
        <v>30</v>
      </c>
      <c r="G104" s="105">
        <v>0</v>
      </c>
      <c r="H104" s="105">
        <v>0</v>
      </c>
      <c r="I104" s="105">
        <v>12</v>
      </c>
      <c r="J104" s="105">
        <v>4</v>
      </c>
      <c r="K104" s="105">
        <v>1</v>
      </c>
      <c r="L104" s="105">
        <v>4</v>
      </c>
      <c r="M104" s="105">
        <v>0</v>
      </c>
      <c r="N104" s="105">
        <v>0</v>
      </c>
      <c r="O104" s="105">
        <v>3</v>
      </c>
    </row>
    <row r="105" spans="2:15" ht="15.75" hidden="1" customHeight="1">
      <c r="B105" s="125">
        <v>104</v>
      </c>
      <c r="C105" s="402">
        <v>686</v>
      </c>
      <c r="D105" s="404" t="s">
        <v>367</v>
      </c>
      <c r="E105" s="117">
        <v>48</v>
      </c>
      <c r="F105" s="105">
        <v>24</v>
      </c>
      <c r="G105" s="105">
        <v>0</v>
      </c>
      <c r="H105" s="105">
        <v>0</v>
      </c>
      <c r="I105" s="105">
        <v>15</v>
      </c>
      <c r="J105" s="105">
        <v>4</v>
      </c>
      <c r="K105" s="105">
        <v>1</v>
      </c>
      <c r="L105" s="105">
        <v>2</v>
      </c>
      <c r="M105" s="105">
        <v>0</v>
      </c>
      <c r="N105" s="105">
        <v>0</v>
      </c>
      <c r="O105" s="105">
        <v>2</v>
      </c>
    </row>
    <row r="106" spans="2:15" ht="15.75" hidden="1" customHeight="1">
      <c r="B106" s="125">
        <v>105</v>
      </c>
      <c r="C106" s="402">
        <v>701</v>
      </c>
      <c r="D106" s="404" t="s">
        <v>368</v>
      </c>
      <c r="E106" s="117">
        <v>15</v>
      </c>
      <c r="F106" s="105">
        <v>2</v>
      </c>
      <c r="G106" s="105">
        <v>0</v>
      </c>
      <c r="H106" s="105">
        <v>0</v>
      </c>
      <c r="I106" s="105">
        <v>4</v>
      </c>
      <c r="J106" s="105">
        <v>6</v>
      </c>
      <c r="K106" s="105">
        <v>0</v>
      </c>
      <c r="L106" s="105">
        <v>3</v>
      </c>
      <c r="M106" s="105">
        <v>0</v>
      </c>
      <c r="N106" s="105">
        <v>0</v>
      </c>
      <c r="O106" s="105">
        <v>0</v>
      </c>
    </row>
    <row r="107" spans="2:15" ht="15.75" hidden="1" customHeight="1">
      <c r="B107" s="125">
        <v>106</v>
      </c>
      <c r="C107" s="402">
        <v>702</v>
      </c>
      <c r="D107" s="404" t="s">
        <v>369</v>
      </c>
      <c r="E107" s="117">
        <v>60</v>
      </c>
      <c r="F107" s="105">
        <v>4</v>
      </c>
      <c r="G107" s="105">
        <v>0</v>
      </c>
      <c r="H107" s="105">
        <v>0</v>
      </c>
      <c r="I107" s="105">
        <v>17</v>
      </c>
      <c r="J107" s="105">
        <v>5</v>
      </c>
      <c r="K107" s="105">
        <v>1</v>
      </c>
      <c r="L107" s="105">
        <v>1</v>
      </c>
      <c r="M107" s="105">
        <v>0</v>
      </c>
      <c r="N107" s="105">
        <v>0</v>
      </c>
      <c r="O107" s="105">
        <v>32</v>
      </c>
    </row>
    <row r="108" spans="2:15" ht="15.75" hidden="1" customHeight="1">
      <c r="B108" s="125">
        <v>107</v>
      </c>
      <c r="C108" s="402">
        <v>703</v>
      </c>
      <c r="D108" s="404" t="s">
        <v>370</v>
      </c>
      <c r="E108" s="117">
        <v>28</v>
      </c>
      <c r="F108" s="105">
        <v>3</v>
      </c>
      <c r="G108" s="105">
        <v>0</v>
      </c>
      <c r="H108" s="105">
        <v>0</v>
      </c>
      <c r="I108" s="105">
        <v>14</v>
      </c>
      <c r="J108" s="105">
        <v>6</v>
      </c>
      <c r="K108" s="105">
        <v>0</v>
      </c>
      <c r="L108" s="105">
        <v>3</v>
      </c>
      <c r="M108" s="105">
        <v>0</v>
      </c>
      <c r="N108" s="105">
        <v>0</v>
      </c>
      <c r="O108" s="105">
        <v>2</v>
      </c>
    </row>
    <row r="109" spans="2:15" ht="15.75" hidden="1" customHeight="1">
      <c r="B109" s="125">
        <v>108</v>
      </c>
      <c r="C109" s="405">
        <v>704</v>
      </c>
      <c r="D109" s="406" t="s">
        <v>371</v>
      </c>
      <c r="E109" s="123">
        <v>40</v>
      </c>
      <c r="F109" s="106">
        <v>11</v>
      </c>
      <c r="G109" s="106">
        <v>0</v>
      </c>
      <c r="H109" s="106">
        <v>0</v>
      </c>
      <c r="I109" s="106">
        <v>3</v>
      </c>
      <c r="J109" s="106">
        <v>4</v>
      </c>
      <c r="K109" s="106">
        <v>1</v>
      </c>
      <c r="L109" s="106">
        <v>3</v>
      </c>
      <c r="M109" s="106">
        <v>0</v>
      </c>
      <c r="N109" s="106">
        <v>0</v>
      </c>
      <c r="O109" s="106">
        <v>18</v>
      </c>
    </row>
    <row r="110" spans="2:15" ht="15.75" hidden="1" customHeight="1">
      <c r="C110" s="124" t="s">
        <v>281</v>
      </c>
      <c r="D110" s="124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  <row r="111" spans="2:15">
      <c r="C111" s="100" t="s">
        <v>803</v>
      </c>
    </row>
    <row r="112" spans="2:15">
      <c r="C112" s="108"/>
      <c r="D112" s="109" t="s">
        <v>155</v>
      </c>
      <c r="E112" s="110" t="s">
        <v>44</v>
      </c>
      <c r="F112" s="354" t="s">
        <v>0</v>
      </c>
      <c r="G112" s="111" t="s">
        <v>156</v>
      </c>
      <c r="H112" s="111" t="s">
        <v>157</v>
      </c>
      <c r="I112" s="354" t="s">
        <v>158</v>
      </c>
      <c r="J112" s="354" t="s">
        <v>1</v>
      </c>
      <c r="K112" s="111" t="s">
        <v>159</v>
      </c>
      <c r="L112" s="111" t="s">
        <v>160</v>
      </c>
      <c r="M112" s="354" t="s">
        <v>161</v>
      </c>
      <c r="N112" s="111" t="s">
        <v>162</v>
      </c>
      <c r="O112" s="112" t="s">
        <v>163</v>
      </c>
    </row>
    <row r="113" spans="3:15">
      <c r="C113" s="100">
        <v>100</v>
      </c>
      <c r="D113" s="102" t="s">
        <v>223</v>
      </c>
      <c r="E113" s="105">
        <f>E21</f>
        <v>44276</v>
      </c>
      <c r="F113" s="105">
        <f t="shared" ref="F113:O113" si="0">F21</f>
        <v>12117</v>
      </c>
      <c r="G113" s="105">
        <f t="shared" si="0"/>
        <v>186</v>
      </c>
      <c r="H113" s="105">
        <f t="shared" si="0"/>
        <v>1053</v>
      </c>
      <c r="I113" s="105">
        <f t="shared" si="0"/>
        <v>23689</v>
      </c>
      <c r="J113" s="105">
        <f t="shared" si="0"/>
        <v>779</v>
      </c>
      <c r="K113" s="105">
        <f t="shared" si="0"/>
        <v>461</v>
      </c>
      <c r="L113" s="105">
        <f t="shared" si="0"/>
        <v>1235</v>
      </c>
      <c r="M113" s="105">
        <f t="shared" si="0"/>
        <v>1104</v>
      </c>
      <c r="N113" s="105">
        <f t="shared" si="0"/>
        <v>47</v>
      </c>
      <c r="O113" s="105">
        <f t="shared" si="0"/>
        <v>3605</v>
      </c>
    </row>
    <row r="114" spans="3:15">
      <c r="C114" s="100">
        <v>101</v>
      </c>
      <c r="D114" s="102" t="s">
        <v>224</v>
      </c>
      <c r="E114" s="105">
        <f t="shared" ref="E114:O132" si="1">E22</f>
        <v>5037</v>
      </c>
      <c r="F114" s="105">
        <f t="shared" si="1"/>
        <v>948</v>
      </c>
      <c r="G114" s="105">
        <f t="shared" si="1"/>
        <v>84</v>
      </c>
      <c r="H114" s="105">
        <f t="shared" si="1"/>
        <v>179</v>
      </c>
      <c r="I114" s="105">
        <f t="shared" si="1"/>
        <v>1797</v>
      </c>
      <c r="J114" s="105">
        <f t="shared" si="1"/>
        <v>257</v>
      </c>
      <c r="K114" s="105">
        <f t="shared" si="1"/>
        <v>116</v>
      </c>
      <c r="L114" s="105">
        <f t="shared" si="1"/>
        <v>492</v>
      </c>
      <c r="M114" s="105">
        <f t="shared" si="1"/>
        <v>33</v>
      </c>
      <c r="N114" s="105">
        <f t="shared" si="1"/>
        <v>4</v>
      </c>
      <c r="O114" s="105">
        <f t="shared" si="1"/>
        <v>1127</v>
      </c>
    </row>
    <row r="115" spans="3:15">
      <c r="C115" s="100">
        <v>102</v>
      </c>
      <c r="D115" s="102" t="s">
        <v>225</v>
      </c>
      <c r="E115" s="105">
        <f t="shared" si="1"/>
        <v>3811</v>
      </c>
      <c r="F115" s="105">
        <f t="shared" si="1"/>
        <v>998</v>
      </c>
      <c r="G115" s="105">
        <f t="shared" si="1"/>
        <v>45</v>
      </c>
      <c r="H115" s="105">
        <f t="shared" si="1"/>
        <v>132</v>
      </c>
      <c r="I115" s="105">
        <f t="shared" si="1"/>
        <v>1898</v>
      </c>
      <c r="J115" s="105">
        <f t="shared" si="1"/>
        <v>52</v>
      </c>
      <c r="K115" s="105">
        <f t="shared" si="1"/>
        <v>77</v>
      </c>
      <c r="L115" s="105">
        <f t="shared" si="1"/>
        <v>161</v>
      </c>
      <c r="M115" s="105">
        <f t="shared" si="1"/>
        <v>18</v>
      </c>
      <c r="N115" s="105">
        <f t="shared" si="1"/>
        <v>9</v>
      </c>
      <c r="O115" s="105">
        <f t="shared" si="1"/>
        <v>421</v>
      </c>
    </row>
    <row r="116" spans="3:15">
      <c r="C116" s="100">
        <v>105</v>
      </c>
      <c r="D116" s="102" t="s">
        <v>226</v>
      </c>
      <c r="E116" s="105">
        <f t="shared" si="1"/>
        <v>3910</v>
      </c>
      <c r="F116" s="105">
        <f t="shared" si="1"/>
        <v>1537</v>
      </c>
      <c r="G116" s="105">
        <f t="shared" si="1"/>
        <v>2</v>
      </c>
      <c r="H116" s="105">
        <f t="shared" si="1"/>
        <v>28</v>
      </c>
      <c r="I116" s="105">
        <f t="shared" si="1"/>
        <v>1824</v>
      </c>
      <c r="J116" s="105">
        <f t="shared" si="1"/>
        <v>70</v>
      </c>
      <c r="K116" s="105">
        <f t="shared" si="1"/>
        <v>17</v>
      </c>
      <c r="L116" s="105">
        <f t="shared" si="1"/>
        <v>24</v>
      </c>
      <c r="M116" s="105">
        <f t="shared" si="1"/>
        <v>151</v>
      </c>
      <c r="N116" s="105">
        <f t="shared" si="1"/>
        <v>3</v>
      </c>
      <c r="O116" s="105">
        <f t="shared" si="1"/>
        <v>254</v>
      </c>
    </row>
    <row r="117" spans="3:15">
      <c r="C117" s="100">
        <v>106</v>
      </c>
      <c r="D117" s="102" t="s">
        <v>227</v>
      </c>
      <c r="E117" s="105">
        <f t="shared" si="1"/>
        <v>8018</v>
      </c>
      <c r="F117" s="105">
        <f t="shared" si="1"/>
        <v>502</v>
      </c>
      <c r="G117" s="105">
        <f t="shared" si="1"/>
        <v>1</v>
      </c>
      <c r="H117" s="105">
        <f t="shared" si="1"/>
        <v>3</v>
      </c>
      <c r="I117" s="105">
        <f t="shared" si="1"/>
        <v>6632</v>
      </c>
      <c r="J117" s="105">
        <f t="shared" si="1"/>
        <v>57</v>
      </c>
      <c r="K117" s="105">
        <f t="shared" si="1"/>
        <v>12</v>
      </c>
      <c r="L117" s="105">
        <f t="shared" si="1"/>
        <v>32</v>
      </c>
      <c r="M117" s="105">
        <f t="shared" si="1"/>
        <v>662</v>
      </c>
      <c r="N117" s="105">
        <f t="shared" si="1"/>
        <v>2</v>
      </c>
      <c r="O117" s="105">
        <f t="shared" si="1"/>
        <v>115</v>
      </c>
    </row>
    <row r="118" spans="3:15">
      <c r="C118" s="100">
        <v>107</v>
      </c>
      <c r="D118" s="102" t="s">
        <v>228</v>
      </c>
      <c r="E118" s="105">
        <f t="shared" si="1"/>
        <v>4679</v>
      </c>
      <c r="F118" s="105">
        <f t="shared" si="1"/>
        <v>495</v>
      </c>
      <c r="G118" s="105">
        <f t="shared" si="1"/>
        <v>4</v>
      </c>
      <c r="H118" s="105">
        <f t="shared" si="1"/>
        <v>9</v>
      </c>
      <c r="I118" s="105">
        <f t="shared" si="1"/>
        <v>3802</v>
      </c>
      <c r="J118" s="105">
        <f t="shared" si="1"/>
        <v>29</v>
      </c>
      <c r="K118" s="105">
        <f t="shared" si="1"/>
        <v>17</v>
      </c>
      <c r="L118" s="105">
        <f t="shared" si="1"/>
        <v>49</v>
      </c>
      <c r="M118" s="105">
        <f t="shared" si="1"/>
        <v>120</v>
      </c>
      <c r="N118" s="105">
        <f t="shared" si="1"/>
        <v>1</v>
      </c>
      <c r="O118" s="105">
        <f t="shared" si="1"/>
        <v>153</v>
      </c>
    </row>
    <row r="119" spans="3:15">
      <c r="C119" s="100">
        <v>108</v>
      </c>
      <c r="D119" s="102" t="s">
        <v>229</v>
      </c>
      <c r="E119" s="105">
        <f t="shared" si="1"/>
        <v>2904</v>
      </c>
      <c r="F119" s="105">
        <f t="shared" si="1"/>
        <v>904</v>
      </c>
      <c r="G119" s="105">
        <f t="shared" si="1"/>
        <v>7</v>
      </c>
      <c r="H119" s="105">
        <f t="shared" si="1"/>
        <v>7</v>
      </c>
      <c r="I119" s="105">
        <f t="shared" si="1"/>
        <v>1560</v>
      </c>
      <c r="J119" s="105">
        <f t="shared" si="1"/>
        <v>44</v>
      </c>
      <c r="K119" s="105">
        <f t="shared" si="1"/>
        <v>21</v>
      </c>
      <c r="L119" s="105">
        <f t="shared" si="1"/>
        <v>106</v>
      </c>
      <c r="M119" s="105">
        <f t="shared" si="1"/>
        <v>14</v>
      </c>
      <c r="N119" s="105">
        <f t="shared" si="1"/>
        <v>4</v>
      </c>
      <c r="O119" s="105">
        <f t="shared" si="1"/>
        <v>237</v>
      </c>
    </row>
    <row r="120" spans="3:15">
      <c r="C120" s="100">
        <v>109</v>
      </c>
      <c r="D120" s="102" t="s">
        <v>230</v>
      </c>
      <c r="E120" s="105">
        <f t="shared" si="1"/>
        <v>2143</v>
      </c>
      <c r="F120" s="105">
        <f t="shared" si="1"/>
        <v>479</v>
      </c>
      <c r="G120" s="105">
        <f t="shared" si="1"/>
        <v>7</v>
      </c>
      <c r="H120" s="105">
        <f t="shared" si="1"/>
        <v>32</v>
      </c>
      <c r="I120" s="105">
        <f t="shared" si="1"/>
        <v>1338</v>
      </c>
      <c r="J120" s="105">
        <f t="shared" si="1"/>
        <v>25</v>
      </c>
      <c r="K120" s="105">
        <f t="shared" si="1"/>
        <v>24</v>
      </c>
      <c r="L120" s="105">
        <f t="shared" si="1"/>
        <v>92</v>
      </c>
      <c r="M120" s="105">
        <f t="shared" si="1"/>
        <v>11</v>
      </c>
      <c r="N120" s="105">
        <f t="shared" si="1"/>
        <v>5</v>
      </c>
      <c r="O120" s="105">
        <f t="shared" si="1"/>
        <v>130</v>
      </c>
    </row>
    <row r="121" spans="3:15">
      <c r="C121" s="100">
        <v>110</v>
      </c>
      <c r="D121" s="102" t="s">
        <v>231</v>
      </c>
      <c r="E121" s="105">
        <f t="shared" si="1"/>
        <v>11361</v>
      </c>
      <c r="F121" s="105">
        <f t="shared" si="1"/>
        <v>5666</v>
      </c>
      <c r="G121" s="105">
        <f t="shared" si="1"/>
        <v>32</v>
      </c>
      <c r="H121" s="105">
        <f t="shared" si="1"/>
        <v>658</v>
      </c>
      <c r="I121" s="105">
        <f t="shared" si="1"/>
        <v>3365</v>
      </c>
      <c r="J121" s="105">
        <f t="shared" si="1"/>
        <v>189</v>
      </c>
      <c r="K121" s="105">
        <f t="shared" si="1"/>
        <v>152</v>
      </c>
      <c r="L121" s="105">
        <f t="shared" si="1"/>
        <v>235</v>
      </c>
      <c r="M121" s="105">
        <f t="shared" si="1"/>
        <v>78</v>
      </c>
      <c r="N121" s="105">
        <f t="shared" si="1"/>
        <v>17</v>
      </c>
      <c r="O121" s="105">
        <f t="shared" si="1"/>
        <v>969</v>
      </c>
    </row>
    <row r="122" spans="3:15">
      <c r="C122" s="100">
        <v>111</v>
      </c>
      <c r="D122" s="102" t="s">
        <v>232</v>
      </c>
      <c r="E122" s="105">
        <f t="shared" si="1"/>
        <v>2413</v>
      </c>
      <c r="F122" s="105">
        <f t="shared" si="1"/>
        <v>588</v>
      </c>
      <c r="G122" s="105">
        <f t="shared" si="1"/>
        <v>4</v>
      </c>
      <c r="H122" s="105">
        <f t="shared" si="1"/>
        <v>5</v>
      </c>
      <c r="I122" s="105">
        <f t="shared" si="1"/>
        <v>1473</v>
      </c>
      <c r="J122" s="105">
        <f t="shared" si="1"/>
        <v>56</v>
      </c>
      <c r="K122" s="105">
        <f t="shared" si="1"/>
        <v>25</v>
      </c>
      <c r="L122" s="105">
        <f t="shared" si="1"/>
        <v>44</v>
      </c>
      <c r="M122" s="105">
        <f t="shared" si="1"/>
        <v>17</v>
      </c>
      <c r="N122" s="105">
        <f t="shared" si="1"/>
        <v>2</v>
      </c>
      <c r="O122" s="105">
        <f t="shared" si="1"/>
        <v>199</v>
      </c>
    </row>
    <row r="123" spans="3:15">
      <c r="C123" s="100">
        <v>201</v>
      </c>
      <c r="D123" s="102" t="s">
        <v>234</v>
      </c>
      <c r="E123" s="105">
        <f>E31+E65+E66+E70+E82</f>
        <v>11202</v>
      </c>
      <c r="F123" s="105">
        <f t="shared" ref="F123:O123" si="2">F31+F65+F66+F70+F82</f>
        <v>1308</v>
      </c>
      <c r="G123" s="105">
        <f t="shared" si="2"/>
        <v>8</v>
      </c>
      <c r="H123" s="105">
        <f t="shared" si="2"/>
        <v>1</v>
      </c>
      <c r="I123" s="105">
        <f t="shared" si="2"/>
        <v>7121</v>
      </c>
      <c r="J123" s="105">
        <f t="shared" si="2"/>
        <v>457</v>
      </c>
      <c r="K123" s="105">
        <f t="shared" si="2"/>
        <v>30</v>
      </c>
      <c r="L123" s="105">
        <f t="shared" si="2"/>
        <v>101</v>
      </c>
      <c r="M123" s="105">
        <f t="shared" si="2"/>
        <v>1330</v>
      </c>
      <c r="N123" s="105">
        <f t="shared" si="2"/>
        <v>2</v>
      </c>
      <c r="O123" s="105">
        <f t="shared" si="2"/>
        <v>844</v>
      </c>
    </row>
    <row r="124" spans="3:15">
      <c r="C124" s="100">
        <v>202</v>
      </c>
      <c r="D124" s="102" t="s">
        <v>235</v>
      </c>
      <c r="E124" s="105">
        <f t="shared" si="1"/>
        <v>12848</v>
      </c>
      <c r="F124" s="105">
        <f t="shared" si="1"/>
        <v>1564</v>
      </c>
      <c r="G124" s="105">
        <f t="shared" si="1"/>
        <v>3</v>
      </c>
      <c r="H124" s="105">
        <f t="shared" si="1"/>
        <v>9</v>
      </c>
      <c r="I124" s="105">
        <f t="shared" si="1"/>
        <v>9934</v>
      </c>
      <c r="J124" s="105">
        <f t="shared" si="1"/>
        <v>263</v>
      </c>
      <c r="K124" s="105">
        <f t="shared" si="1"/>
        <v>41</v>
      </c>
      <c r="L124" s="105">
        <f t="shared" si="1"/>
        <v>86</v>
      </c>
      <c r="M124" s="105">
        <f t="shared" si="1"/>
        <v>215</v>
      </c>
      <c r="N124" s="105">
        <f t="shared" si="1"/>
        <v>7</v>
      </c>
      <c r="O124" s="105">
        <f t="shared" si="1"/>
        <v>726</v>
      </c>
    </row>
    <row r="125" spans="3:15">
      <c r="C125" s="100">
        <v>203</v>
      </c>
      <c r="D125" s="102" t="s">
        <v>236</v>
      </c>
      <c r="E125" s="105">
        <f t="shared" si="1"/>
        <v>3058</v>
      </c>
      <c r="F125" s="105">
        <f t="shared" si="1"/>
        <v>626</v>
      </c>
      <c r="G125" s="105">
        <f t="shared" si="1"/>
        <v>2</v>
      </c>
      <c r="H125" s="105">
        <f t="shared" si="1"/>
        <v>15</v>
      </c>
      <c r="I125" s="105">
        <f t="shared" si="1"/>
        <v>1665</v>
      </c>
      <c r="J125" s="105">
        <f t="shared" si="1"/>
        <v>88</v>
      </c>
      <c r="K125" s="105">
        <f t="shared" si="1"/>
        <v>16</v>
      </c>
      <c r="L125" s="105">
        <f t="shared" si="1"/>
        <v>48</v>
      </c>
      <c r="M125" s="105">
        <f t="shared" si="1"/>
        <v>56</v>
      </c>
      <c r="N125" s="105">
        <f t="shared" si="1"/>
        <v>5</v>
      </c>
      <c r="O125" s="105">
        <f t="shared" si="1"/>
        <v>537</v>
      </c>
    </row>
    <row r="126" spans="3:15">
      <c r="C126" s="100">
        <v>204</v>
      </c>
      <c r="D126" s="102" t="s">
        <v>237</v>
      </c>
      <c r="E126" s="105">
        <f t="shared" si="1"/>
        <v>6792</v>
      </c>
      <c r="F126" s="105">
        <f t="shared" si="1"/>
        <v>1040</v>
      </c>
      <c r="G126" s="105">
        <f t="shared" si="1"/>
        <v>31</v>
      </c>
      <c r="H126" s="105">
        <f t="shared" si="1"/>
        <v>10</v>
      </c>
      <c r="I126" s="105">
        <f t="shared" si="1"/>
        <v>4433</v>
      </c>
      <c r="J126" s="105">
        <f t="shared" si="1"/>
        <v>120</v>
      </c>
      <c r="K126" s="105">
        <f t="shared" si="1"/>
        <v>101</v>
      </c>
      <c r="L126" s="105">
        <f t="shared" si="1"/>
        <v>312</v>
      </c>
      <c r="M126" s="105">
        <f t="shared" si="1"/>
        <v>13</v>
      </c>
      <c r="N126" s="105">
        <f t="shared" si="1"/>
        <v>4</v>
      </c>
      <c r="O126" s="105">
        <f t="shared" si="1"/>
        <v>728</v>
      </c>
    </row>
    <row r="127" spans="3:15">
      <c r="C127" s="100">
        <v>205</v>
      </c>
      <c r="D127" s="102" t="s">
        <v>238</v>
      </c>
      <c r="E127" s="105">
        <f>E35+E104</f>
        <v>254</v>
      </c>
      <c r="F127" s="105">
        <f t="shared" ref="F127:O127" si="3">F35+F104</f>
        <v>44</v>
      </c>
      <c r="G127" s="105">
        <f t="shared" si="3"/>
        <v>0</v>
      </c>
      <c r="H127" s="105">
        <f t="shared" si="3"/>
        <v>14</v>
      </c>
      <c r="I127" s="105">
        <f t="shared" si="3"/>
        <v>64</v>
      </c>
      <c r="J127" s="105">
        <f t="shared" si="3"/>
        <v>58</v>
      </c>
      <c r="K127" s="105">
        <f t="shared" si="3"/>
        <v>4</v>
      </c>
      <c r="L127" s="105">
        <f t="shared" si="3"/>
        <v>15</v>
      </c>
      <c r="M127" s="105">
        <f t="shared" si="3"/>
        <v>6</v>
      </c>
      <c r="N127" s="105">
        <f t="shared" si="3"/>
        <v>0</v>
      </c>
      <c r="O127" s="105">
        <f t="shared" si="3"/>
        <v>49</v>
      </c>
    </row>
    <row r="128" spans="3:15">
      <c r="C128" s="100">
        <v>206</v>
      </c>
      <c r="D128" s="102" t="s">
        <v>239</v>
      </c>
      <c r="E128" s="105">
        <f t="shared" si="1"/>
        <v>1777</v>
      </c>
      <c r="F128" s="105">
        <f t="shared" si="1"/>
        <v>323</v>
      </c>
      <c r="G128" s="105">
        <f t="shared" si="1"/>
        <v>46</v>
      </c>
      <c r="H128" s="105">
        <f t="shared" si="1"/>
        <v>30</v>
      </c>
      <c r="I128" s="105">
        <f t="shared" si="1"/>
        <v>754</v>
      </c>
      <c r="J128" s="105">
        <f t="shared" si="1"/>
        <v>99</v>
      </c>
      <c r="K128" s="105">
        <f t="shared" si="1"/>
        <v>22</v>
      </c>
      <c r="L128" s="105">
        <f t="shared" si="1"/>
        <v>116</v>
      </c>
      <c r="M128" s="105">
        <f t="shared" si="1"/>
        <v>12</v>
      </c>
      <c r="N128" s="105">
        <f t="shared" si="1"/>
        <v>5</v>
      </c>
      <c r="O128" s="105">
        <f t="shared" si="1"/>
        <v>370</v>
      </c>
    </row>
    <row r="129" spans="3:15">
      <c r="C129" s="100">
        <v>207</v>
      </c>
      <c r="D129" s="102" t="s">
        <v>240</v>
      </c>
      <c r="E129" s="105">
        <f t="shared" si="1"/>
        <v>3474</v>
      </c>
      <c r="F129" s="105">
        <f t="shared" si="1"/>
        <v>482</v>
      </c>
      <c r="G129" s="105">
        <f t="shared" si="1"/>
        <v>2</v>
      </c>
      <c r="H129" s="105">
        <f t="shared" si="1"/>
        <v>2</v>
      </c>
      <c r="I129" s="105">
        <f t="shared" si="1"/>
        <v>2634</v>
      </c>
      <c r="J129" s="105">
        <f t="shared" si="1"/>
        <v>58</v>
      </c>
      <c r="K129" s="105">
        <f t="shared" si="1"/>
        <v>6</v>
      </c>
      <c r="L129" s="105">
        <f t="shared" si="1"/>
        <v>21</v>
      </c>
      <c r="M129" s="105">
        <f t="shared" si="1"/>
        <v>31</v>
      </c>
      <c r="N129" s="105">
        <f t="shared" si="1"/>
        <v>1</v>
      </c>
      <c r="O129" s="105">
        <f t="shared" si="1"/>
        <v>237</v>
      </c>
    </row>
    <row r="130" spans="3:15">
      <c r="C130" s="100">
        <v>208</v>
      </c>
      <c r="D130" s="102" t="s">
        <v>241</v>
      </c>
      <c r="E130" s="105">
        <f t="shared" si="1"/>
        <v>411</v>
      </c>
      <c r="F130" s="105">
        <f t="shared" si="1"/>
        <v>44</v>
      </c>
      <c r="G130" s="105">
        <f t="shared" si="1"/>
        <v>2</v>
      </c>
      <c r="H130" s="105">
        <f t="shared" si="1"/>
        <v>0</v>
      </c>
      <c r="I130" s="105">
        <f t="shared" si="1"/>
        <v>302</v>
      </c>
      <c r="J130" s="105">
        <f t="shared" si="1"/>
        <v>8</v>
      </c>
      <c r="K130" s="105">
        <f t="shared" si="1"/>
        <v>1</v>
      </c>
      <c r="L130" s="105">
        <f t="shared" si="1"/>
        <v>8</v>
      </c>
      <c r="M130" s="105">
        <f t="shared" si="1"/>
        <v>0</v>
      </c>
      <c r="N130" s="105">
        <f t="shared" si="1"/>
        <v>0</v>
      </c>
      <c r="O130" s="105">
        <f t="shared" si="1"/>
        <v>46</v>
      </c>
    </row>
    <row r="131" spans="3:15">
      <c r="C131" s="100">
        <v>209</v>
      </c>
      <c r="D131" s="102" t="s">
        <v>242</v>
      </c>
      <c r="E131" s="105">
        <f>E39+SUM(E86:E87)+SUM(E89:E91)</f>
        <v>573</v>
      </c>
      <c r="F131" s="105">
        <f t="shared" ref="F131:O131" si="4">F39+SUM(F86:F87)+SUM(F89:F91)</f>
        <v>194</v>
      </c>
      <c r="G131" s="105">
        <f t="shared" si="4"/>
        <v>0</v>
      </c>
      <c r="H131" s="105">
        <f t="shared" si="4"/>
        <v>0</v>
      </c>
      <c r="I131" s="105">
        <f t="shared" si="4"/>
        <v>121</v>
      </c>
      <c r="J131" s="105">
        <f t="shared" si="4"/>
        <v>115</v>
      </c>
      <c r="K131" s="105">
        <f t="shared" si="4"/>
        <v>4</v>
      </c>
      <c r="L131" s="105">
        <f t="shared" si="4"/>
        <v>11</v>
      </c>
      <c r="M131" s="105">
        <f t="shared" si="4"/>
        <v>2</v>
      </c>
      <c r="N131" s="105">
        <f t="shared" si="4"/>
        <v>0</v>
      </c>
      <c r="O131" s="105">
        <f t="shared" si="4"/>
        <v>126</v>
      </c>
    </row>
    <row r="132" spans="3:15">
      <c r="C132" s="100">
        <v>210</v>
      </c>
      <c r="D132" s="102" t="s">
        <v>14</v>
      </c>
      <c r="E132" s="105">
        <f t="shared" si="1"/>
        <v>2292</v>
      </c>
      <c r="F132" s="105">
        <f t="shared" si="1"/>
        <v>278</v>
      </c>
      <c r="G132" s="105">
        <f t="shared" si="1"/>
        <v>1</v>
      </c>
      <c r="H132" s="105">
        <f t="shared" si="1"/>
        <v>51</v>
      </c>
      <c r="I132" s="105">
        <f t="shared" si="1"/>
        <v>1302</v>
      </c>
      <c r="J132" s="105">
        <f t="shared" si="1"/>
        <v>230</v>
      </c>
      <c r="K132" s="105">
        <f t="shared" si="1"/>
        <v>4</v>
      </c>
      <c r="L132" s="105">
        <f t="shared" si="1"/>
        <v>36</v>
      </c>
      <c r="M132" s="105">
        <f t="shared" si="1"/>
        <v>85</v>
      </c>
      <c r="N132" s="105">
        <f t="shared" si="1"/>
        <v>1</v>
      </c>
      <c r="O132" s="105">
        <f t="shared" si="1"/>
        <v>304</v>
      </c>
    </row>
    <row r="133" spans="3:15">
      <c r="C133" s="100">
        <v>212</v>
      </c>
      <c r="D133" s="102" t="s">
        <v>243</v>
      </c>
      <c r="E133" s="105">
        <f>E42</f>
        <v>323</v>
      </c>
      <c r="F133" s="105">
        <f t="shared" ref="F133:O133" si="5">F42</f>
        <v>28</v>
      </c>
      <c r="G133" s="105">
        <f t="shared" si="5"/>
        <v>0</v>
      </c>
      <c r="H133" s="105">
        <f t="shared" si="5"/>
        <v>0</v>
      </c>
      <c r="I133" s="105">
        <f t="shared" si="5"/>
        <v>193</v>
      </c>
      <c r="J133" s="105">
        <f t="shared" si="5"/>
        <v>17</v>
      </c>
      <c r="K133" s="105">
        <f t="shared" si="5"/>
        <v>0</v>
      </c>
      <c r="L133" s="105">
        <f t="shared" si="5"/>
        <v>5</v>
      </c>
      <c r="M133" s="105">
        <f t="shared" si="5"/>
        <v>0</v>
      </c>
      <c r="N133" s="105">
        <f t="shared" si="5"/>
        <v>1</v>
      </c>
      <c r="O133" s="105">
        <f t="shared" si="5"/>
        <v>79</v>
      </c>
    </row>
    <row r="134" spans="3:15">
      <c r="C134" s="100">
        <v>213</v>
      </c>
      <c r="D134" s="102" t="s">
        <v>244</v>
      </c>
      <c r="E134" s="105">
        <f>E43+E62</f>
        <v>516</v>
      </c>
      <c r="F134" s="105">
        <f t="shared" ref="F134:O134" si="6">F43+F62</f>
        <v>78</v>
      </c>
      <c r="G134" s="105">
        <f t="shared" si="6"/>
        <v>0</v>
      </c>
      <c r="H134" s="105">
        <f t="shared" si="6"/>
        <v>1</v>
      </c>
      <c r="I134" s="105">
        <f t="shared" si="6"/>
        <v>321</v>
      </c>
      <c r="J134" s="105">
        <f t="shared" si="6"/>
        <v>44</v>
      </c>
      <c r="K134" s="105">
        <f t="shared" si="6"/>
        <v>3</v>
      </c>
      <c r="L134" s="105">
        <f t="shared" si="6"/>
        <v>14</v>
      </c>
      <c r="M134" s="105">
        <f t="shared" si="6"/>
        <v>0</v>
      </c>
      <c r="N134" s="105">
        <f t="shared" si="6"/>
        <v>0</v>
      </c>
      <c r="O134" s="105">
        <f t="shared" si="6"/>
        <v>55</v>
      </c>
    </row>
    <row r="135" spans="3:15">
      <c r="C135" s="100">
        <v>214</v>
      </c>
      <c r="D135" s="102" t="s">
        <v>245</v>
      </c>
      <c r="E135" s="105">
        <f>E44</f>
        <v>3382</v>
      </c>
      <c r="F135" s="105">
        <f t="shared" ref="F135:O135" si="7">F44</f>
        <v>347</v>
      </c>
      <c r="G135" s="105">
        <f t="shared" si="7"/>
        <v>6</v>
      </c>
      <c r="H135" s="105">
        <f t="shared" si="7"/>
        <v>8</v>
      </c>
      <c r="I135" s="105">
        <f t="shared" si="7"/>
        <v>2487</v>
      </c>
      <c r="J135" s="105">
        <f t="shared" si="7"/>
        <v>35</v>
      </c>
      <c r="K135" s="105">
        <f t="shared" si="7"/>
        <v>15</v>
      </c>
      <c r="L135" s="105">
        <f t="shared" si="7"/>
        <v>83</v>
      </c>
      <c r="M135" s="105">
        <f t="shared" si="7"/>
        <v>15</v>
      </c>
      <c r="N135" s="105">
        <f t="shared" si="7"/>
        <v>3</v>
      </c>
      <c r="O135" s="105">
        <f t="shared" si="7"/>
        <v>383</v>
      </c>
    </row>
    <row r="136" spans="3:15">
      <c r="C136" s="100">
        <v>215</v>
      </c>
      <c r="D136" s="102" t="s">
        <v>246</v>
      </c>
      <c r="E136" s="105">
        <f>E45+E55</f>
        <v>824</v>
      </c>
      <c r="F136" s="105">
        <f t="shared" ref="F136:O136" si="8">F45+F55</f>
        <v>89</v>
      </c>
      <c r="G136" s="105">
        <f t="shared" si="8"/>
        <v>0</v>
      </c>
      <c r="H136" s="105">
        <f t="shared" si="8"/>
        <v>1</v>
      </c>
      <c r="I136" s="105">
        <f t="shared" si="8"/>
        <v>396</v>
      </c>
      <c r="J136" s="105">
        <f t="shared" si="8"/>
        <v>17</v>
      </c>
      <c r="K136" s="105">
        <f t="shared" si="8"/>
        <v>2</v>
      </c>
      <c r="L136" s="105">
        <f t="shared" si="8"/>
        <v>19</v>
      </c>
      <c r="M136" s="105">
        <f t="shared" si="8"/>
        <v>23</v>
      </c>
      <c r="N136" s="105">
        <f t="shared" si="8"/>
        <v>0</v>
      </c>
      <c r="O136" s="105">
        <f t="shared" si="8"/>
        <v>277</v>
      </c>
    </row>
    <row r="137" spans="3:15">
      <c r="C137" s="100">
        <v>216</v>
      </c>
      <c r="D137" s="102" t="s">
        <v>247</v>
      </c>
      <c r="E137" s="105">
        <f>E46</f>
        <v>1134</v>
      </c>
      <c r="F137" s="105">
        <f t="shared" ref="F137:O137" si="9">F46</f>
        <v>82</v>
      </c>
      <c r="G137" s="105">
        <f t="shared" si="9"/>
        <v>0</v>
      </c>
      <c r="H137" s="105">
        <f t="shared" si="9"/>
        <v>3</v>
      </c>
      <c r="I137" s="105">
        <f t="shared" si="9"/>
        <v>842</v>
      </c>
      <c r="J137" s="105">
        <f t="shared" si="9"/>
        <v>36</v>
      </c>
      <c r="K137" s="105">
        <f t="shared" si="9"/>
        <v>3</v>
      </c>
      <c r="L137" s="105">
        <f t="shared" si="9"/>
        <v>6</v>
      </c>
      <c r="M137" s="105">
        <f t="shared" si="9"/>
        <v>23</v>
      </c>
      <c r="N137" s="105">
        <f t="shared" si="9"/>
        <v>1</v>
      </c>
      <c r="O137" s="105">
        <f t="shared" si="9"/>
        <v>138</v>
      </c>
    </row>
    <row r="138" spans="3:15">
      <c r="C138" s="100">
        <v>217</v>
      </c>
      <c r="D138" s="102" t="s">
        <v>248</v>
      </c>
      <c r="E138" s="105">
        <f t="shared" ref="E138:O142" si="10">E47</f>
        <v>1511</v>
      </c>
      <c r="F138" s="105">
        <f t="shared" si="10"/>
        <v>103</v>
      </c>
      <c r="G138" s="105">
        <f t="shared" si="10"/>
        <v>7</v>
      </c>
      <c r="H138" s="105">
        <f t="shared" si="10"/>
        <v>4</v>
      </c>
      <c r="I138" s="105">
        <f t="shared" si="10"/>
        <v>1156</v>
      </c>
      <c r="J138" s="105">
        <f t="shared" si="10"/>
        <v>23</v>
      </c>
      <c r="K138" s="105">
        <f t="shared" si="10"/>
        <v>19</v>
      </c>
      <c r="L138" s="105">
        <f t="shared" si="10"/>
        <v>38</v>
      </c>
      <c r="M138" s="105">
        <f t="shared" si="10"/>
        <v>10</v>
      </c>
      <c r="N138" s="105">
        <f t="shared" si="10"/>
        <v>1</v>
      </c>
      <c r="O138" s="105">
        <f t="shared" si="10"/>
        <v>150</v>
      </c>
    </row>
    <row r="139" spans="3:15">
      <c r="C139" s="100">
        <v>218</v>
      </c>
      <c r="D139" s="102" t="s">
        <v>249</v>
      </c>
      <c r="E139" s="105">
        <f t="shared" si="10"/>
        <v>621</v>
      </c>
      <c r="F139" s="105">
        <f t="shared" si="10"/>
        <v>115</v>
      </c>
      <c r="G139" s="105">
        <f t="shared" si="10"/>
        <v>1</v>
      </c>
      <c r="H139" s="105">
        <f t="shared" si="10"/>
        <v>0</v>
      </c>
      <c r="I139" s="105">
        <f t="shared" si="10"/>
        <v>183</v>
      </c>
      <c r="J139" s="105">
        <f t="shared" si="10"/>
        <v>29</v>
      </c>
      <c r="K139" s="105">
        <f t="shared" si="10"/>
        <v>6</v>
      </c>
      <c r="L139" s="105">
        <f t="shared" si="10"/>
        <v>2</v>
      </c>
      <c r="M139" s="105">
        <f t="shared" si="10"/>
        <v>58</v>
      </c>
      <c r="N139" s="105">
        <f t="shared" si="10"/>
        <v>0</v>
      </c>
      <c r="O139" s="105">
        <f t="shared" si="10"/>
        <v>227</v>
      </c>
    </row>
    <row r="140" spans="3:15">
      <c r="C140" s="100">
        <v>219</v>
      </c>
      <c r="D140" s="102" t="s">
        <v>250</v>
      </c>
      <c r="E140" s="105">
        <f t="shared" si="10"/>
        <v>989</v>
      </c>
      <c r="F140" s="105">
        <f t="shared" si="10"/>
        <v>112</v>
      </c>
      <c r="G140" s="105">
        <f t="shared" si="10"/>
        <v>7</v>
      </c>
      <c r="H140" s="105">
        <f t="shared" si="10"/>
        <v>2</v>
      </c>
      <c r="I140" s="105">
        <f t="shared" si="10"/>
        <v>635</v>
      </c>
      <c r="J140" s="105">
        <f t="shared" si="10"/>
        <v>15</v>
      </c>
      <c r="K140" s="105">
        <f t="shared" si="10"/>
        <v>13</v>
      </c>
      <c r="L140" s="105">
        <f t="shared" si="10"/>
        <v>51</v>
      </c>
      <c r="M140" s="105">
        <f t="shared" si="10"/>
        <v>5</v>
      </c>
      <c r="N140" s="105">
        <f t="shared" si="10"/>
        <v>0</v>
      </c>
      <c r="O140" s="105">
        <f t="shared" si="10"/>
        <v>149</v>
      </c>
    </row>
    <row r="141" spans="3:15">
      <c r="C141" s="100">
        <v>220</v>
      </c>
      <c r="D141" s="102" t="s">
        <v>251</v>
      </c>
      <c r="E141" s="105">
        <f t="shared" si="10"/>
        <v>933</v>
      </c>
      <c r="F141" s="105">
        <f t="shared" si="10"/>
        <v>420</v>
      </c>
      <c r="G141" s="105">
        <f t="shared" si="10"/>
        <v>1</v>
      </c>
      <c r="H141" s="105">
        <f t="shared" si="10"/>
        <v>0</v>
      </c>
      <c r="I141" s="105">
        <f t="shared" si="10"/>
        <v>100</v>
      </c>
      <c r="J141" s="105">
        <f t="shared" si="10"/>
        <v>73</v>
      </c>
      <c r="K141" s="105">
        <f t="shared" si="10"/>
        <v>0</v>
      </c>
      <c r="L141" s="105">
        <f t="shared" si="10"/>
        <v>6</v>
      </c>
      <c r="M141" s="105">
        <f t="shared" si="10"/>
        <v>71</v>
      </c>
      <c r="N141" s="105">
        <f t="shared" si="10"/>
        <v>0</v>
      </c>
      <c r="O141" s="105">
        <f t="shared" si="10"/>
        <v>262</v>
      </c>
    </row>
    <row r="142" spans="3:15">
      <c r="C142" s="100">
        <v>221</v>
      </c>
      <c r="D142" s="102" t="s">
        <v>252</v>
      </c>
      <c r="E142" s="105">
        <f t="shared" si="10"/>
        <v>549</v>
      </c>
      <c r="F142" s="105">
        <f t="shared" si="10"/>
        <v>95</v>
      </c>
      <c r="G142" s="105">
        <f t="shared" si="10"/>
        <v>3</v>
      </c>
      <c r="H142" s="105">
        <f t="shared" si="10"/>
        <v>2</v>
      </c>
      <c r="I142" s="105">
        <f t="shared" si="10"/>
        <v>133</v>
      </c>
      <c r="J142" s="105">
        <f t="shared" si="10"/>
        <v>73</v>
      </c>
      <c r="K142" s="105">
        <f t="shared" si="10"/>
        <v>4</v>
      </c>
      <c r="L142" s="105">
        <f t="shared" si="10"/>
        <v>8</v>
      </c>
      <c r="M142" s="105">
        <f t="shared" si="10"/>
        <v>23</v>
      </c>
      <c r="N142" s="105">
        <f t="shared" si="10"/>
        <v>0</v>
      </c>
      <c r="O142" s="105">
        <f t="shared" si="10"/>
        <v>208</v>
      </c>
    </row>
    <row r="143" spans="3:15">
      <c r="C143" s="100">
        <v>222</v>
      </c>
      <c r="D143" s="102" t="s">
        <v>253</v>
      </c>
      <c r="E143" s="105">
        <f>E52</f>
        <v>86</v>
      </c>
      <c r="F143" s="105">
        <f t="shared" ref="F143:O143" si="11">F52</f>
        <v>35</v>
      </c>
      <c r="G143" s="105">
        <f t="shared" si="11"/>
        <v>1</v>
      </c>
      <c r="H143" s="105">
        <f t="shared" si="11"/>
        <v>0</v>
      </c>
      <c r="I143" s="105">
        <f t="shared" si="11"/>
        <v>4</v>
      </c>
      <c r="J143" s="105">
        <f t="shared" si="11"/>
        <v>20</v>
      </c>
      <c r="K143" s="105">
        <f t="shared" si="11"/>
        <v>0</v>
      </c>
      <c r="L143" s="105">
        <f t="shared" si="11"/>
        <v>5</v>
      </c>
      <c r="M143" s="105">
        <f t="shared" si="11"/>
        <v>0</v>
      </c>
      <c r="N143" s="105">
        <f t="shared" si="11"/>
        <v>0</v>
      </c>
      <c r="O143" s="105">
        <f t="shared" si="11"/>
        <v>21</v>
      </c>
    </row>
    <row r="144" spans="3:15">
      <c r="C144" s="100">
        <v>223</v>
      </c>
      <c r="D144" s="102" t="s">
        <v>254</v>
      </c>
      <c r="E144" s="105">
        <f>E53</f>
        <v>652</v>
      </c>
      <c r="F144" s="105">
        <f t="shared" ref="F144:O144" si="12">F53</f>
        <v>192</v>
      </c>
      <c r="G144" s="105">
        <f t="shared" si="12"/>
        <v>1</v>
      </c>
      <c r="H144" s="105">
        <f t="shared" si="12"/>
        <v>0</v>
      </c>
      <c r="I144" s="105">
        <f t="shared" si="12"/>
        <v>72</v>
      </c>
      <c r="J144" s="105">
        <f t="shared" si="12"/>
        <v>153</v>
      </c>
      <c r="K144" s="105">
        <f t="shared" si="12"/>
        <v>2</v>
      </c>
      <c r="L144" s="105">
        <f t="shared" si="12"/>
        <v>8</v>
      </c>
      <c r="M144" s="105">
        <f t="shared" si="12"/>
        <v>6</v>
      </c>
      <c r="N144" s="105">
        <f t="shared" si="12"/>
        <v>0</v>
      </c>
      <c r="O144" s="105">
        <f t="shared" si="12"/>
        <v>218</v>
      </c>
    </row>
    <row r="145" spans="3:15">
      <c r="C145" s="100">
        <v>224</v>
      </c>
      <c r="D145" s="102" t="s">
        <v>255</v>
      </c>
      <c r="E145" s="105">
        <f>SUM(E106:E109)</f>
        <v>143</v>
      </c>
      <c r="F145" s="105">
        <f t="shared" ref="F145:O145" si="13">SUM(F106:F109)</f>
        <v>20</v>
      </c>
      <c r="G145" s="105">
        <f t="shared" si="13"/>
        <v>0</v>
      </c>
      <c r="H145" s="105">
        <f t="shared" si="13"/>
        <v>0</v>
      </c>
      <c r="I145" s="105">
        <f t="shared" si="13"/>
        <v>38</v>
      </c>
      <c r="J145" s="105">
        <f t="shared" si="13"/>
        <v>21</v>
      </c>
      <c r="K145" s="105">
        <f t="shared" si="13"/>
        <v>2</v>
      </c>
      <c r="L145" s="105">
        <f t="shared" si="13"/>
        <v>10</v>
      </c>
      <c r="M145" s="105">
        <f t="shared" si="13"/>
        <v>0</v>
      </c>
      <c r="N145" s="105">
        <f t="shared" si="13"/>
        <v>0</v>
      </c>
      <c r="O145" s="105">
        <f t="shared" si="13"/>
        <v>52</v>
      </c>
    </row>
    <row r="146" spans="3:15">
      <c r="C146" s="100">
        <v>225</v>
      </c>
      <c r="D146" s="102" t="s">
        <v>256</v>
      </c>
      <c r="E146" s="105">
        <f>SUM(E96:E99)</f>
        <v>349</v>
      </c>
      <c r="F146" s="105">
        <f t="shared" ref="F146:O146" si="14">SUM(F96:F99)</f>
        <v>192</v>
      </c>
      <c r="G146" s="105">
        <f t="shared" si="14"/>
        <v>0</v>
      </c>
      <c r="H146" s="105">
        <f t="shared" si="14"/>
        <v>0</v>
      </c>
      <c r="I146" s="105">
        <f t="shared" si="14"/>
        <v>22</v>
      </c>
      <c r="J146" s="105">
        <f t="shared" si="14"/>
        <v>69</v>
      </c>
      <c r="K146" s="105">
        <f t="shared" si="14"/>
        <v>0</v>
      </c>
      <c r="L146" s="105">
        <f t="shared" si="14"/>
        <v>6</v>
      </c>
      <c r="M146" s="105">
        <f t="shared" si="14"/>
        <v>5</v>
      </c>
      <c r="N146" s="105">
        <f t="shared" si="14"/>
        <v>0</v>
      </c>
      <c r="O146" s="105">
        <f t="shared" si="14"/>
        <v>55</v>
      </c>
    </row>
    <row r="147" spans="3:15">
      <c r="C147" s="100">
        <v>226</v>
      </c>
      <c r="D147" s="102" t="s">
        <v>257</v>
      </c>
      <c r="E147" s="105">
        <f>SUM(E100:E103)+E105</f>
        <v>197</v>
      </c>
      <c r="F147" s="105">
        <f t="shared" ref="F147:O147" si="15">SUM(F100:F103)+F105</f>
        <v>44</v>
      </c>
      <c r="G147" s="105">
        <f t="shared" si="15"/>
        <v>0</v>
      </c>
      <c r="H147" s="105">
        <f t="shared" si="15"/>
        <v>0</v>
      </c>
      <c r="I147" s="105">
        <f t="shared" si="15"/>
        <v>74</v>
      </c>
      <c r="J147" s="105">
        <f t="shared" si="15"/>
        <v>30</v>
      </c>
      <c r="K147" s="105">
        <f t="shared" si="15"/>
        <v>6</v>
      </c>
      <c r="L147" s="105">
        <f t="shared" si="15"/>
        <v>6</v>
      </c>
      <c r="M147" s="105">
        <f t="shared" si="15"/>
        <v>5</v>
      </c>
      <c r="N147" s="105">
        <f t="shared" si="15"/>
        <v>1</v>
      </c>
      <c r="O147" s="105">
        <f t="shared" si="15"/>
        <v>31</v>
      </c>
    </row>
    <row r="148" spans="3:15">
      <c r="C148" s="100">
        <v>227</v>
      </c>
      <c r="D148" s="102" t="s">
        <v>258</v>
      </c>
      <c r="E148" s="105">
        <f>E81+SUM(E83:E85)</f>
        <v>218</v>
      </c>
      <c r="F148" s="105">
        <f t="shared" ref="F148:O148" si="16">F81+SUM(F83:F85)</f>
        <v>118</v>
      </c>
      <c r="G148" s="105">
        <f t="shared" si="16"/>
        <v>1</v>
      </c>
      <c r="H148" s="105">
        <f t="shared" si="16"/>
        <v>0</v>
      </c>
      <c r="I148" s="105">
        <f t="shared" si="16"/>
        <v>27</v>
      </c>
      <c r="J148" s="105">
        <f t="shared" si="16"/>
        <v>19</v>
      </c>
      <c r="K148" s="105">
        <f t="shared" si="16"/>
        <v>10</v>
      </c>
      <c r="L148" s="105">
        <f t="shared" si="16"/>
        <v>8</v>
      </c>
      <c r="M148" s="105">
        <f t="shared" si="16"/>
        <v>0</v>
      </c>
      <c r="N148" s="105">
        <f t="shared" si="16"/>
        <v>0</v>
      </c>
      <c r="O148" s="105">
        <f t="shared" si="16"/>
        <v>35</v>
      </c>
    </row>
    <row r="149" spans="3:15">
      <c r="C149" s="100">
        <v>228</v>
      </c>
      <c r="D149" s="102" t="s">
        <v>410</v>
      </c>
      <c r="E149" s="105">
        <f>SUM(E56:E58)</f>
        <v>291</v>
      </c>
      <c r="F149" s="105">
        <f t="shared" ref="F149:O149" si="17">SUM(F56:F58)</f>
        <v>57</v>
      </c>
      <c r="G149" s="105">
        <f t="shared" si="17"/>
        <v>0</v>
      </c>
      <c r="H149" s="105">
        <f t="shared" si="17"/>
        <v>0</v>
      </c>
      <c r="I149" s="105">
        <f t="shared" si="17"/>
        <v>78</v>
      </c>
      <c r="J149" s="105">
        <f t="shared" si="17"/>
        <v>10</v>
      </c>
      <c r="K149" s="105">
        <f t="shared" si="17"/>
        <v>2</v>
      </c>
      <c r="L149" s="105">
        <f t="shared" si="17"/>
        <v>22</v>
      </c>
      <c r="M149" s="105">
        <f t="shared" si="17"/>
        <v>1</v>
      </c>
      <c r="N149" s="105">
        <f t="shared" si="17"/>
        <v>0</v>
      </c>
      <c r="O149" s="105">
        <f t="shared" si="17"/>
        <v>121</v>
      </c>
    </row>
    <row r="150" spans="3:15">
      <c r="C150" s="100">
        <v>229</v>
      </c>
      <c r="D150" s="102" t="s">
        <v>259</v>
      </c>
      <c r="E150" s="105">
        <f>E41+SUM(E72:E74)</f>
        <v>386</v>
      </c>
      <c r="F150" s="105">
        <f t="shared" ref="F150:O150" si="18">F41+SUM(F72:F74)</f>
        <v>66</v>
      </c>
      <c r="G150" s="105">
        <f t="shared" si="18"/>
        <v>0</v>
      </c>
      <c r="H150" s="105">
        <f t="shared" si="18"/>
        <v>6</v>
      </c>
      <c r="I150" s="105">
        <f t="shared" si="18"/>
        <v>157</v>
      </c>
      <c r="J150" s="105">
        <f t="shared" si="18"/>
        <v>9</v>
      </c>
      <c r="K150" s="105">
        <f t="shared" si="18"/>
        <v>1</v>
      </c>
      <c r="L150" s="105">
        <f t="shared" si="18"/>
        <v>13</v>
      </c>
      <c r="M150" s="105">
        <f t="shared" si="18"/>
        <v>14</v>
      </c>
      <c r="N150" s="105">
        <f t="shared" si="18"/>
        <v>0</v>
      </c>
      <c r="O150" s="105">
        <f t="shared" si="18"/>
        <v>120</v>
      </c>
    </row>
    <row r="151" spans="3:15">
      <c r="C151" s="100">
        <v>301</v>
      </c>
      <c r="D151" s="102" t="s">
        <v>261</v>
      </c>
      <c r="E151" s="105">
        <f>E54</f>
        <v>107</v>
      </c>
      <c r="F151" s="105">
        <f t="shared" ref="F151:O151" si="19">F54</f>
        <v>13</v>
      </c>
      <c r="G151" s="105">
        <f t="shared" si="19"/>
        <v>1</v>
      </c>
      <c r="H151" s="105">
        <f t="shared" si="19"/>
        <v>0</v>
      </c>
      <c r="I151" s="105">
        <f t="shared" si="19"/>
        <v>63</v>
      </c>
      <c r="J151" s="105">
        <f t="shared" si="19"/>
        <v>6</v>
      </c>
      <c r="K151" s="105">
        <f t="shared" si="19"/>
        <v>4</v>
      </c>
      <c r="L151" s="105">
        <f t="shared" si="19"/>
        <v>10</v>
      </c>
      <c r="M151" s="105">
        <f t="shared" si="19"/>
        <v>0</v>
      </c>
      <c r="N151" s="105">
        <f t="shared" si="19"/>
        <v>0</v>
      </c>
      <c r="O151" s="105">
        <f t="shared" si="19"/>
        <v>10</v>
      </c>
    </row>
    <row r="152" spans="3:15">
      <c r="C152" s="100">
        <v>365</v>
      </c>
      <c r="D152" s="102" t="s">
        <v>265</v>
      </c>
      <c r="E152" s="105">
        <f>SUM(E59:E61)</f>
        <v>111</v>
      </c>
      <c r="F152" s="105">
        <f t="shared" ref="F152:O152" si="20">SUM(F59:F61)</f>
        <v>55</v>
      </c>
      <c r="G152" s="105">
        <f t="shared" si="20"/>
        <v>1</v>
      </c>
      <c r="H152" s="105">
        <f t="shared" si="20"/>
        <v>0</v>
      </c>
      <c r="I152" s="105">
        <f t="shared" si="20"/>
        <v>18</v>
      </c>
      <c r="J152" s="105">
        <f t="shared" si="20"/>
        <v>16</v>
      </c>
      <c r="K152" s="105">
        <f t="shared" si="20"/>
        <v>1</v>
      </c>
      <c r="L152" s="105">
        <f t="shared" si="20"/>
        <v>3</v>
      </c>
      <c r="M152" s="105">
        <f t="shared" si="20"/>
        <v>0</v>
      </c>
      <c r="N152" s="105">
        <f t="shared" si="20"/>
        <v>0</v>
      </c>
      <c r="O152" s="105">
        <f t="shared" si="20"/>
        <v>17</v>
      </c>
    </row>
    <row r="153" spans="3:15">
      <c r="C153" s="100">
        <v>381</v>
      </c>
      <c r="D153" s="102" t="s">
        <v>266</v>
      </c>
      <c r="E153" s="105">
        <f>E63</f>
        <v>196</v>
      </c>
      <c r="F153" s="105">
        <f t="shared" ref="F153:O153" si="21">F63</f>
        <v>29</v>
      </c>
      <c r="G153" s="105">
        <f t="shared" si="21"/>
        <v>0</v>
      </c>
      <c r="H153" s="105">
        <f t="shared" si="21"/>
        <v>0</v>
      </c>
      <c r="I153" s="105">
        <f t="shared" si="21"/>
        <v>65</v>
      </c>
      <c r="J153" s="105">
        <f t="shared" si="21"/>
        <v>56</v>
      </c>
      <c r="K153" s="105">
        <f t="shared" si="21"/>
        <v>0</v>
      </c>
      <c r="L153" s="105">
        <f t="shared" si="21"/>
        <v>0</v>
      </c>
      <c r="M153" s="105">
        <f t="shared" si="21"/>
        <v>0</v>
      </c>
      <c r="N153" s="105">
        <f t="shared" si="21"/>
        <v>1</v>
      </c>
      <c r="O153" s="105">
        <f t="shared" si="21"/>
        <v>45</v>
      </c>
    </row>
    <row r="154" spans="3:15">
      <c r="C154" s="100">
        <v>382</v>
      </c>
      <c r="D154" s="102" t="s">
        <v>267</v>
      </c>
      <c r="E154" s="105">
        <f>E64</f>
        <v>316</v>
      </c>
      <c r="F154" s="105">
        <f t="shared" ref="F154:O154" si="22">F64</f>
        <v>54</v>
      </c>
      <c r="G154" s="105">
        <f t="shared" si="22"/>
        <v>0</v>
      </c>
      <c r="H154" s="105">
        <f t="shared" si="22"/>
        <v>2</v>
      </c>
      <c r="I154" s="105">
        <f t="shared" si="22"/>
        <v>149</v>
      </c>
      <c r="J154" s="105">
        <f t="shared" si="22"/>
        <v>47</v>
      </c>
      <c r="K154" s="105">
        <f t="shared" si="22"/>
        <v>0</v>
      </c>
      <c r="L154" s="105">
        <f t="shared" si="22"/>
        <v>5</v>
      </c>
      <c r="M154" s="105">
        <f t="shared" si="22"/>
        <v>7</v>
      </c>
      <c r="N154" s="105">
        <f t="shared" si="22"/>
        <v>0</v>
      </c>
      <c r="O154" s="105">
        <f t="shared" si="22"/>
        <v>52</v>
      </c>
    </row>
    <row r="155" spans="3:15">
      <c r="C155" s="100">
        <v>442</v>
      </c>
      <c r="D155" s="102" t="s">
        <v>270</v>
      </c>
      <c r="E155" s="105">
        <f>E68</f>
        <v>42</v>
      </c>
      <c r="F155" s="105">
        <f t="shared" ref="F155:O155" si="23">F68</f>
        <v>16</v>
      </c>
      <c r="G155" s="105">
        <f t="shared" si="23"/>
        <v>0</v>
      </c>
      <c r="H155" s="105">
        <f t="shared" si="23"/>
        <v>0</v>
      </c>
      <c r="I155" s="105">
        <f t="shared" si="23"/>
        <v>9</v>
      </c>
      <c r="J155" s="105">
        <f t="shared" si="23"/>
        <v>1</v>
      </c>
      <c r="K155" s="105">
        <f t="shared" si="23"/>
        <v>0</v>
      </c>
      <c r="L155" s="105">
        <f t="shared" si="23"/>
        <v>1</v>
      </c>
      <c r="M155" s="105">
        <f t="shared" si="23"/>
        <v>12</v>
      </c>
      <c r="N155" s="105">
        <f t="shared" si="23"/>
        <v>0</v>
      </c>
      <c r="O155" s="105">
        <f t="shared" si="23"/>
        <v>3</v>
      </c>
    </row>
    <row r="156" spans="3:15">
      <c r="C156" s="100">
        <v>443</v>
      </c>
      <c r="D156" s="102" t="s">
        <v>271</v>
      </c>
      <c r="E156" s="105">
        <f>E69</f>
        <v>430</v>
      </c>
      <c r="F156" s="105">
        <f t="shared" ref="F156:O156" si="24">F69</f>
        <v>330</v>
      </c>
      <c r="G156" s="105">
        <f t="shared" si="24"/>
        <v>0</v>
      </c>
      <c r="H156" s="105">
        <f t="shared" si="24"/>
        <v>0</v>
      </c>
      <c r="I156" s="105">
        <f t="shared" si="24"/>
        <v>45</v>
      </c>
      <c r="J156" s="105">
        <f t="shared" si="24"/>
        <v>4</v>
      </c>
      <c r="K156" s="105">
        <f t="shared" si="24"/>
        <v>0</v>
      </c>
      <c r="L156" s="105">
        <f t="shared" si="24"/>
        <v>1</v>
      </c>
      <c r="M156" s="105">
        <f t="shared" si="24"/>
        <v>12</v>
      </c>
      <c r="N156" s="105">
        <f t="shared" si="24"/>
        <v>0</v>
      </c>
      <c r="O156" s="105">
        <f t="shared" si="24"/>
        <v>38</v>
      </c>
    </row>
    <row r="157" spans="3:15">
      <c r="C157" s="100">
        <v>446</v>
      </c>
      <c r="D157" s="102" t="s">
        <v>273</v>
      </c>
      <c r="E157" s="105">
        <f>E67+E71</f>
        <v>39</v>
      </c>
      <c r="F157" s="105">
        <f t="shared" ref="F157:O157" si="25">F67+F71</f>
        <v>15</v>
      </c>
      <c r="G157" s="105">
        <f t="shared" si="25"/>
        <v>0</v>
      </c>
      <c r="H157" s="105">
        <f t="shared" si="25"/>
        <v>0</v>
      </c>
      <c r="I157" s="105">
        <f t="shared" si="25"/>
        <v>5</v>
      </c>
      <c r="J157" s="105">
        <f t="shared" si="25"/>
        <v>3</v>
      </c>
      <c r="K157" s="105">
        <f t="shared" si="25"/>
        <v>0</v>
      </c>
      <c r="L157" s="105">
        <f t="shared" si="25"/>
        <v>1</v>
      </c>
      <c r="M157" s="105">
        <f t="shared" si="25"/>
        <v>0</v>
      </c>
      <c r="N157" s="105">
        <f t="shared" si="25"/>
        <v>0</v>
      </c>
      <c r="O157" s="105">
        <f t="shared" si="25"/>
        <v>15</v>
      </c>
    </row>
    <row r="158" spans="3:15">
      <c r="C158" s="100">
        <v>464</v>
      </c>
      <c r="D158" s="102" t="s">
        <v>274</v>
      </c>
      <c r="E158" s="105">
        <f>E75</f>
        <v>196</v>
      </c>
      <c r="F158" s="105">
        <f t="shared" ref="F158:O158" si="26">F75</f>
        <v>23</v>
      </c>
      <c r="G158" s="105">
        <f t="shared" si="26"/>
        <v>1</v>
      </c>
      <c r="H158" s="105">
        <f t="shared" si="26"/>
        <v>0</v>
      </c>
      <c r="I158" s="105">
        <f t="shared" si="26"/>
        <v>102</v>
      </c>
      <c r="J158" s="105">
        <f t="shared" si="26"/>
        <v>7</v>
      </c>
      <c r="K158" s="105">
        <f t="shared" si="26"/>
        <v>1</v>
      </c>
      <c r="L158" s="105">
        <f t="shared" si="26"/>
        <v>1</v>
      </c>
      <c r="M158" s="105">
        <f t="shared" si="26"/>
        <v>20</v>
      </c>
      <c r="N158" s="105">
        <f t="shared" si="26"/>
        <v>0</v>
      </c>
      <c r="O158" s="105">
        <f t="shared" si="26"/>
        <v>41</v>
      </c>
    </row>
    <row r="159" spans="3:15">
      <c r="C159" s="100">
        <v>481</v>
      </c>
      <c r="D159" s="102" t="s">
        <v>275</v>
      </c>
      <c r="E159" s="105">
        <f>E76</f>
        <v>139</v>
      </c>
      <c r="F159" s="105">
        <f t="shared" ref="F159:O159" si="27">F76</f>
        <v>18</v>
      </c>
      <c r="G159" s="105">
        <f t="shared" si="27"/>
        <v>0</v>
      </c>
      <c r="H159" s="105">
        <f t="shared" si="27"/>
        <v>4</v>
      </c>
      <c r="I159" s="105">
        <f t="shared" si="27"/>
        <v>39</v>
      </c>
      <c r="J159" s="105">
        <f t="shared" si="27"/>
        <v>34</v>
      </c>
      <c r="K159" s="105">
        <f t="shared" si="27"/>
        <v>1</v>
      </c>
      <c r="L159" s="105">
        <f t="shared" si="27"/>
        <v>3</v>
      </c>
      <c r="M159" s="105">
        <f t="shared" si="27"/>
        <v>4</v>
      </c>
      <c r="N159" s="105">
        <f t="shared" si="27"/>
        <v>0</v>
      </c>
      <c r="O159" s="105">
        <f t="shared" si="27"/>
        <v>36</v>
      </c>
    </row>
    <row r="160" spans="3:15">
      <c r="C160" s="100">
        <v>501</v>
      </c>
      <c r="D160" s="102" t="s">
        <v>276</v>
      </c>
      <c r="E160" s="105">
        <f>SUM(E77:E80)</f>
        <v>83</v>
      </c>
      <c r="F160" s="105">
        <f t="shared" ref="F160:O160" si="28">SUM(F77:F80)</f>
        <v>30</v>
      </c>
      <c r="G160" s="105">
        <f t="shared" si="28"/>
        <v>0</v>
      </c>
      <c r="H160" s="105">
        <f t="shared" si="28"/>
        <v>0</v>
      </c>
      <c r="I160" s="105">
        <f t="shared" si="28"/>
        <v>13</v>
      </c>
      <c r="J160" s="105">
        <f t="shared" si="28"/>
        <v>3</v>
      </c>
      <c r="K160" s="105">
        <f t="shared" si="28"/>
        <v>0</v>
      </c>
      <c r="L160" s="105">
        <f t="shared" si="28"/>
        <v>3</v>
      </c>
      <c r="M160" s="105">
        <f t="shared" si="28"/>
        <v>0</v>
      </c>
      <c r="N160" s="105">
        <f t="shared" si="28"/>
        <v>0</v>
      </c>
      <c r="O160" s="105">
        <f t="shared" si="28"/>
        <v>34</v>
      </c>
    </row>
    <row r="161" spans="3:15">
      <c r="C161" s="100">
        <v>585</v>
      </c>
      <c r="D161" s="102" t="s">
        <v>278</v>
      </c>
      <c r="E161" s="105">
        <f>E88+E92+E94</f>
        <v>84</v>
      </c>
      <c r="F161" s="105">
        <f t="shared" ref="F161:O161" si="29">F88+F92+F94</f>
        <v>38</v>
      </c>
      <c r="G161" s="105">
        <f t="shared" si="29"/>
        <v>0</v>
      </c>
      <c r="H161" s="105">
        <f t="shared" si="29"/>
        <v>0</v>
      </c>
      <c r="I161" s="105">
        <f t="shared" si="29"/>
        <v>16</v>
      </c>
      <c r="J161" s="105">
        <f t="shared" si="29"/>
        <v>22</v>
      </c>
      <c r="K161" s="105">
        <f t="shared" si="29"/>
        <v>0</v>
      </c>
      <c r="L161" s="105">
        <f t="shared" si="29"/>
        <v>2</v>
      </c>
      <c r="M161" s="105">
        <f t="shared" si="29"/>
        <v>0</v>
      </c>
      <c r="N161" s="105">
        <f t="shared" si="29"/>
        <v>0</v>
      </c>
      <c r="O161" s="105">
        <f t="shared" si="29"/>
        <v>6</v>
      </c>
    </row>
    <row r="162" spans="3:15">
      <c r="C162" s="100">
        <v>586</v>
      </c>
      <c r="D162" s="102" t="s">
        <v>279</v>
      </c>
      <c r="E162" s="105">
        <f>E93+E95</f>
        <v>61</v>
      </c>
      <c r="F162" s="105">
        <f t="shared" ref="F162:O162" si="30">F93+F95</f>
        <v>30</v>
      </c>
      <c r="G162" s="105">
        <f t="shared" si="30"/>
        <v>1</v>
      </c>
      <c r="H162" s="105">
        <f t="shared" si="30"/>
        <v>0</v>
      </c>
      <c r="I162" s="105">
        <f t="shared" si="30"/>
        <v>14</v>
      </c>
      <c r="J162" s="105">
        <f t="shared" si="30"/>
        <v>4</v>
      </c>
      <c r="K162" s="105">
        <f t="shared" si="30"/>
        <v>0</v>
      </c>
      <c r="L162" s="105">
        <f t="shared" si="30"/>
        <v>1</v>
      </c>
      <c r="M162" s="105">
        <f t="shared" si="30"/>
        <v>0</v>
      </c>
      <c r="N162" s="105">
        <f t="shared" si="30"/>
        <v>0</v>
      </c>
      <c r="O162" s="105">
        <f t="shared" si="30"/>
        <v>11</v>
      </c>
    </row>
    <row r="163" spans="3:15">
      <c r="E163" s="105">
        <f>SUM(E114:E162)-E9</f>
        <v>0</v>
      </c>
      <c r="F163" s="105">
        <f t="shared" ref="F163:O163" si="31">SUM(F114:F162)-F9</f>
        <v>0</v>
      </c>
      <c r="G163" s="105">
        <f t="shared" si="31"/>
        <v>0</v>
      </c>
      <c r="H163" s="105">
        <f t="shared" si="31"/>
        <v>0</v>
      </c>
      <c r="I163" s="105">
        <f t="shared" si="31"/>
        <v>0</v>
      </c>
      <c r="J163" s="105">
        <f t="shared" si="31"/>
        <v>0</v>
      </c>
      <c r="K163" s="105">
        <f t="shared" si="31"/>
        <v>0</v>
      </c>
      <c r="L163" s="105">
        <f t="shared" si="31"/>
        <v>0</v>
      </c>
      <c r="M163" s="105">
        <f t="shared" si="31"/>
        <v>0</v>
      </c>
      <c r="N163" s="105">
        <f t="shared" si="31"/>
        <v>0</v>
      </c>
      <c r="O163" s="105">
        <f t="shared" si="31"/>
        <v>0</v>
      </c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C2CE-B47D-492D-8A6A-CD664629A332}">
  <sheetPr>
    <tabColor theme="7" tint="0.79998168889431442"/>
  </sheetPr>
  <dimension ref="A1:Z134"/>
  <sheetViews>
    <sheetView topLeftCell="B81" workbookViewId="0">
      <pane xSplit="2" ySplit="2" topLeftCell="D83" activePane="bottomRight" state="frozen"/>
      <selection activeCell="B81" sqref="B81"/>
      <selection pane="topRight" activeCell="D81" sqref="D81"/>
      <selection pane="bottomLeft" activeCell="B83" sqref="B83"/>
      <selection pane="bottomRight" activeCell="I82" sqref="I82"/>
    </sheetView>
  </sheetViews>
  <sheetFormatPr defaultColWidth="7.75" defaultRowHeight="13"/>
  <cols>
    <col min="1" max="1" width="6" style="99" hidden="1" customWidth="1"/>
    <col min="2" max="2" width="3.75" style="100" customWidth="1"/>
    <col min="3" max="3" width="13.83203125" style="100" customWidth="1"/>
    <col min="4" max="26" width="10" style="100" customWidth="1"/>
    <col min="27" max="256" width="7.75" style="100"/>
    <col min="257" max="257" width="0" style="100" hidden="1" customWidth="1"/>
    <col min="258" max="258" width="3.75" style="100" customWidth="1"/>
    <col min="259" max="259" width="10.25" style="100" customWidth="1"/>
    <col min="260" max="282" width="6.33203125" style="100" customWidth="1"/>
    <col min="283" max="512" width="7.75" style="100"/>
    <col min="513" max="513" width="0" style="100" hidden="1" customWidth="1"/>
    <col min="514" max="514" width="3.75" style="100" customWidth="1"/>
    <col min="515" max="515" width="10.25" style="100" customWidth="1"/>
    <col min="516" max="538" width="6.33203125" style="100" customWidth="1"/>
    <col min="539" max="768" width="7.75" style="100"/>
    <col min="769" max="769" width="0" style="100" hidden="1" customWidth="1"/>
    <col min="770" max="770" width="3.75" style="100" customWidth="1"/>
    <col min="771" max="771" width="10.25" style="100" customWidth="1"/>
    <col min="772" max="794" width="6.33203125" style="100" customWidth="1"/>
    <col min="795" max="1024" width="7.75" style="100"/>
    <col min="1025" max="1025" width="0" style="100" hidden="1" customWidth="1"/>
    <col min="1026" max="1026" width="3.75" style="100" customWidth="1"/>
    <col min="1027" max="1027" width="10.25" style="100" customWidth="1"/>
    <col min="1028" max="1050" width="6.33203125" style="100" customWidth="1"/>
    <col min="1051" max="1280" width="7.75" style="100"/>
    <col min="1281" max="1281" width="0" style="100" hidden="1" customWidth="1"/>
    <col min="1282" max="1282" width="3.75" style="100" customWidth="1"/>
    <col min="1283" max="1283" width="10.25" style="100" customWidth="1"/>
    <col min="1284" max="1306" width="6.33203125" style="100" customWidth="1"/>
    <col min="1307" max="1536" width="7.75" style="100"/>
    <col min="1537" max="1537" width="0" style="100" hidden="1" customWidth="1"/>
    <col min="1538" max="1538" width="3.75" style="100" customWidth="1"/>
    <col min="1539" max="1539" width="10.25" style="100" customWidth="1"/>
    <col min="1540" max="1562" width="6.33203125" style="100" customWidth="1"/>
    <col min="1563" max="1792" width="7.75" style="100"/>
    <col min="1793" max="1793" width="0" style="100" hidden="1" customWidth="1"/>
    <col min="1794" max="1794" width="3.75" style="100" customWidth="1"/>
    <col min="1795" max="1795" width="10.25" style="100" customWidth="1"/>
    <col min="1796" max="1818" width="6.33203125" style="100" customWidth="1"/>
    <col min="1819" max="2048" width="7.75" style="100"/>
    <col min="2049" max="2049" width="0" style="100" hidden="1" customWidth="1"/>
    <col min="2050" max="2050" width="3.75" style="100" customWidth="1"/>
    <col min="2051" max="2051" width="10.25" style="100" customWidth="1"/>
    <col min="2052" max="2074" width="6.33203125" style="100" customWidth="1"/>
    <col min="2075" max="2304" width="7.75" style="100"/>
    <col min="2305" max="2305" width="0" style="100" hidden="1" customWidth="1"/>
    <col min="2306" max="2306" width="3.75" style="100" customWidth="1"/>
    <col min="2307" max="2307" width="10.25" style="100" customWidth="1"/>
    <col min="2308" max="2330" width="6.33203125" style="100" customWidth="1"/>
    <col min="2331" max="2560" width="7.75" style="100"/>
    <col min="2561" max="2561" width="0" style="100" hidden="1" customWidth="1"/>
    <col min="2562" max="2562" width="3.75" style="100" customWidth="1"/>
    <col min="2563" max="2563" width="10.25" style="100" customWidth="1"/>
    <col min="2564" max="2586" width="6.33203125" style="100" customWidth="1"/>
    <col min="2587" max="2816" width="7.75" style="100"/>
    <col min="2817" max="2817" width="0" style="100" hidden="1" customWidth="1"/>
    <col min="2818" max="2818" width="3.75" style="100" customWidth="1"/>
    <col min="2819" max="2819" width="10.25" style="100" customWidth="1"/>
    <col min="2820" max="2842" width="6.33203125" style="100" customWidth="1"/>
    <col min="2843" max="3072" width="7.75" style="100"/>
    <col min="3073" max="3073" width="0" style="100" hidden="1" customWidth="1"/>
    <col min="3074" max="3074" width="3.75" style="100" customWidth="1"/>
    <col min="3075" max="3075" width="10.25" style="100" customWidth="1"/>
    <col min="3076" max="3098" width="6.33203125" style="100" customWidth="1"/>
    <col min="3099" max="3328" width="7.75" style="100"/>
    <col min="3329" max="3329" width="0" style="100" hidden="1" customWidth="1"/>
    <col min="3330" max="3330" width="3.75" style="100" customWidth="1"/>
    <col min="3331" max="3331" width="10.25" style="100" customWidth="1"/>
    <col min="3332" max="3354" width="6.33203125" style="100" customWidth="1"/>
    <col min="3355" max="3584" width="7.75" style="100"/>
    <col min="3585" max="3585" width="0" style="100" hidden="1" customWidth="1"/>
    <col min="3586" max="3586" width="3.75" style="100" customWidth="1"/>
    <col min="3587" max="3587" width="10.25" style="100" customWidth="1"/>
    <col min="3588" max="3610" width="6.33203125" style="100" customWidth="1"/>
    <col min="3611" max="3840" width="7.75" style="100"/>
    <col min="3841" max="3841" width="0" style="100" hidden="1" customWidth="1"/>
    <col min="3842" max="3842" width="3.75" style="100" customWidth="1"/>
    <col min="3843" max="3843" width="10.25" style="100" customWidth="1"/>
    <col min="3844" max="3866" width="6.33203125" style="100" customWidth="1"/>
    <col min="3867" max="4096" width="7.75" style="100"/>
    <col min="4097" max="4097" width="0" style="100" hidden="1" customWidth="1"/>
    <col min="4098" max="4098" width="3.75" style="100" customWidth="1"/>
    <col min="4099" max="4099" width="10.25" style="100" customWidth="1"/>
    <col min="4100" max="4122" width="6.33203125" style="100" customWidth="1"/>
    <col min="4123" max="4352" width="7.75" style="100"/>
    <col min="4353" max="4353" width="0" style="100" hidden="1" customWidth="1"/>
    <col min="4354" max="4354" width="3.75" style="100" customWidth="1"/>
    <col min="4355" max="4355" width="10.25" style="100" customWidth="1"/>
    <col min="4356" max="4378" width="6.33203125" style="100" customWidth="1"/>
    <col min="4379" max="4608" width="7.75" style="100"/>
    <col min="4609" max="4609" width="0" style="100" hidden="1" customWidth="1"/>
    <col min="4610" max="4610" width="3.75" style="100" customWidth="1"/>
    <col min="4611" max="4611" width="10.25" style="100" customWidth="1"/>
    <col min="4612" max="4634" width="6.33203125" style="100" customWidth="1"/>
    <col min="4635" max="4864" width="7.75" style="100"/>
    <col min="4865" max="4865" width="0" style="100" hidden="1" customWidth="1"/>
    <col min="4866" max="4866" width="3.75" style="100" customWidth="1"/>
    <col min="4867" max="4867" width="10.25" style="100" customWidth="1"/>
    <col min="4868" max="4890" width="6.33203125" style="100" customWidth="1"/>
    <col min="4891" max="5120" width="7.75" style="100"/>
    <col min="5121" max="5121" width="0" style="100" hidden="1" customWidth="1"/>
    <col min="5122" max="5122" width="3.75" style="100" customWidth="1"/>
    <col min="5123" max="5123" width="10.25" style="100" customWidth="1"/>
    <col min="5124" max="5146" width="6.33203125" style="100" customWidth="1"/>
    <col min="5147" max="5376" width="7.75" style="100"/>
    <col min="5377" max="5377" width="0" style="100" hidden="1" customWidth="1"/>
    <col min="5378" max="5378" width="3.75" style="100" customWidth="1"/>
    <col min="5379" max="5379" width="10.25" style="100" customWidth="1"/>
    <col min="5380" max="5402" width="6.33203125" style="100" customWidth="1"/>
    <col min="5403" max="5632" width="7.75" style="100"/>
    <col min="5633" max="5633" width="0" style="100" hidden="1" customWidth="1"/>
    <col min="5634" max="5634" width="3.75" style="100" customWidth="1"/>
    <col min="5635" max="5635" width="10.25" style="100" customWidth="1"/>
    <col min="5636" max="5658" width="6.33203125" style="100" customWidth="1"/>
    <col min="5659" max="5888" width="7.75" style="100"/>
    <col min="5889" max="5889" width="0" style="100" hidden="1" customWidth="1"/>
    <col min="5890" max="5890" width="3.75" style="100" customWidth="1"/>
    <col min="5891" max="5891" width="10.25" style="100" customWidth="1"/>
    <col min="5892" max="5914" width="6.33203125" style="100" customWidth="1"/>
    <col min="5915" max="6144" width="7.75" style="100"/>
    <col min="6145" max="6145" width="0" style="100" hidden="1" customWidth="1"/>
    <col min="6146" max="6146" width="3.75" style="100" customWidth="1"/>
    <col min="6147" max="6147" width="10.25" style="100" customWidth="1"/>
    <col min="6148" max="6170" width="6.33203125" style="100" customWidth="1"/>
    <col min="6171" max="6400" width="7.75" style="100"/>
    <col min="6401" max="6401" width="0" style="100" hidden="1" customWidth="1"/>
    <col min="6402" max="6402" width="3.75" style="100" customWidth="1"/>
    <col min="6403" max="6403" width="10.25" style="100" customWidth="1"/>
    <col min="6404" max="6426" width="6.33203125" style="100" customWidth="1"/>
    <col min="6427" max="6656" width="7.75" style="100"/>
    <col min="6657" max="6657" width="0" style="100" hidden="1" customWidth="1"/>
    <col min="6658" max="6658" width="3.75" style="100" customWidth="1"/>
    <col min="6659" max="6659" width="10.25" style="100" customWidth="1"/>
    <col min="6660" max="6682" width="6.33203125" style="100" customWidth="1"/>
    <col min="6683" max="6912" width="7.75" style="100"/>
    <col min="6913" max="6913" width="0" style="100" hidden="1" customWidth="1"/>
    <col min="6914" max="6914" width="3.75" style="100" customWidth="1"/>
    <col min="6915" max="6915" width="10.25" style="100" customWidth="1"/>
    <col min="6916" max="6938" width="6.33203125" style="100" customWidth="1"/>
    <col min="6939" max="7168" width="7.75" style="100"/>
    <col min="7169" max="7169" width="0" style="100" hidden="1" customWidth="1"/>
    <col min="7170" max="7170" width="3.75" style="100" customWidth="1"/>
    <col min="7171" max="7171" width="10.25" style="100" customWidth="1"/>
    <col min="7172" max="7194" width="6.33203125" style="100" customWidth="1"/>
    <col min="7195" max="7424" width="7.75" style="100"/>
    <col min="7425" max="7425" width="0" style="100" hidden="1" customWidth="1"/>
    <col min="7426" max="7426" width="3.75" style="100" customWidth="1"/>
    <col min="7427" max="7427" width="10.25" style="100" customWidth="1"/>
    <col min="7428" max="7450" width="6.33203125" style="100" customWidth="1"/>
    <col min="7451" max="7680" width="7.75" style="100"/>
    <col min="7681" max="7681" width="0" style="100" hidden="1" customWidth="1"/>
    <col min="7682" max="7682" width="3.75" style="100" customWidth="1"/>
    <col min="7683" max="7683" width="10.25" style="100" customWidth="1"/>
    <col min="7684" max="7706" width="6.33203125" style="100" customWidth="1"/>
    <col min="7707" max="7936" width="7.75" style="100"/>
    <col min="7937" max="7937" width="0" style="100" hidden="1" customWidth="1"/>
    <col min="7938" max="7938" width="3.75" style="100" customWidth="1"/>
    <col min="7939" max="7939" width="10.25" style="100" customWidth="1"/>
    <col min="7940" max="7962" width="6.33203125" style="100" customWidth="1"/>
    <col min="7963" max="8192" width="7.75" style="100"/>
    <col min="8193" max="8193" width="0" style="100" hidden="1" customWidth="1"/>
    <col min="8194" max="8194" width="3.75" style="100" customWidth="1"/>
    <col min="8195" max="8195" width="10.25" style="100" customWidth="1"/>
    <col min="8196" max="8218" width="6.33203125" style="100" customWidth="1"/>
    <col min="8219" max="8448" width="7.75" style="100"/>
    <col min="8449" max="8449" width="0" style="100" hidden="1" customWidth="1"/>
    <col min="8450" max="8450" width="3.75" style="100" customWidth="1"/>
    <col min="8451" max="8451" width="10.25" style="100" customWidth="1"/>
    <col min="8452" max="8474" width="6.33203125" style="100" customWidth="1"/>
    <col min="8475" max="8704" width="7.75" style="100"/>
    <col min="8705" max="8705" width="0" style="100" hidden="1" customWidth="1"/>
    <col min="8706" max="8706" width="3.75" style="100" customWidth="1"/>
    <col min="8707" max="8707" width="10.25" style="100" customWidth="1"/>
    <col min="8708" max="8730" width="6.33203125" style="100" customWidth="1"/>
    <col min="8731" max="8960" width="7.75" style="100"/>
    <col min="8961" max="8961" width="0" style="100" hidden="1" customWidth="1"/>
    <col min="8962" max="8962" width="3.75" style="100" customWidth="1"/>
    <col min="8963" max="8963" width="10.25" style="100" customWidth="1"/>
    <col min="8964" max="8986" width="6.33203125" style="100" customWidth="1"/>
    <col min="8987" max="9216" width="7.75" style="100"/>
    <col min="9217" max="9217" width="0" style="100" hidden="1" customWidth="1"/>
    <col min="9218" max="9218" width="3.75" style="100" customWidth="1"/>
    <col min="9219" max="9219" width="10.25" style="100" customWidth="1"/>
    <col min="9220" max="9242" width="6.33203125" style="100" customWidth="1"/>
    <col min="9243" max="9472" width="7.75" style="100"/>
    <col min="9473" max="9473" width="0" style="100" hidden="1" customWidth="1"/>
    <col min="9474" max="9474" width="3.75" style="100" customWidth="1"/>
    <col min="9475" max="9475" width="10.25" style="100" customWidth="1"/>
    <col min="9476" max="9498" width="6.33203125" style="100" customWidth="1"/>
    <col min="9499" max="9728" width="7.75" style="100"/>
    <col min="9729" max="9729" width="0" style="100" hidden="1" customWidth="1"/>
    <col min="9730" max="9730" width="3.75" style="100" customWidth="1"/>
    <col min="9731" max="9731" width="10.25" style="100" customWidth="1"/>
    <col min="9732" max="9754" width="6.33203125" style="100" customWidth="1"/>
    <col min="9755" max="9984" width="7.75" style="100"/>
    <col min="9985" max="9985" width="0" style="100" hidden="1" customWidth="1"/>
    <col min="9986" max="9986" width="3.75" style="100" customWidth="1"/>
    <col min="9987" max="9987" width="10.25" style="100" customWidth="1"/>
    <col min="9988" max="10010" width="6.33203125" style="100" customWidth="1"/>
    <col min="10011" max="10240" width="7.75" style="100"/>
    <col min="10241" max="10241" width="0" style="100" hidden="1" customWidth="1"/>
    <col min="10242" max="10242" width="3.75" style="100" customWidth="1"/>
    <col min="10243" max="10243" width="10.25" style="100" customWidth="1"/>
    <col min="10244" max="10266" width="6.33203125" style="100" customWidth="1"/>
    <col min="10267" max="10496" width="7.75" style="100"/>
    <col min="10497" max="10497" width="0" style="100" hidden="1" customWidth="1"/>
    <col min="10498" max="10498" width="3.75" style="100" customWidth="1"/>
    <col min="10499" max="10499" width="10.25" style="100" customWidth="1"/>
    <col min="10500" max="10522" width="6.33203125" style="100" customWidth="1"/>
    <col min="10523" max="10752" width="7.75" style="100"/>
    <col min="10753" max="10753" width="0" style="100" hidden="1" customWidth="1"/>
    <col min="10754" max="10754" width="3.75" style="100" customWidth="1"/>
    <col min="10755" max="10755" width="10.25" style="100" customWidth="1"/>
    <col min="10756" max="10778" width="6.33203125" style="100" customWidth="1"/>
    <col min="10779" max="11008" width="7.75" style="100"/>
    <col min="11009" max="11009" width="0" style="100" hidden="1" customWidth="1"/>
    <col min="11010" max="11010" width="3.75" style="100" customWidth="1"/>
    <col min="11011" max="11011" width="10.25" style="100" customWidth="1"/>
    <col min="11012" max="11034" width="6.33203125" style="100" customWidth="1"/>
    <col min="11035" max="11264" width="7.75" style="100"/>
    <col min="11265" max="11265" width="0" style="100" hidden="1" customWidth="1"/>
    <col min="11266" max="11266" width="3.75" style="100" customWidth="1"/>
    <col min="11267" max="11267" width="10.25" style="100" customWidth="1"/>
    <col min="11268" max="11290" width="6.33203125" style="100" customWidth="1"/>
    <col min="11291" max="11520" width="7.75" style="100"/>
    <col min="11521" max="11521" width="0" style="100" hidden="1" customWidth="1"/>
    <col min="11522" max="11522" width="3.75" style="100" customWidth="1"/>
    <col min="11523" max="11523" width="10.25" style="100" customWidth="1"/>
    <col min="11524" max="11546" width="6.33203125" style="100" customWidth="1"/>
    <col min="11547" max="11776" width="7.75" style="100"/>
    <col min="11777" max="11777" width="0" style="100" hidden="1" customWidth="1"/>
    <col min="11778" max="11778" width="3.75" style="100" customWidth="1"/>
    <col min="11779" max="11779" width="10.25" style="100" customWidth="1"/>
    <col min="11780" max="11802" width="6.33203125" style="100" customWidth="1"/>
    <col min="11803" max="12032" width="7.75" style="100"/>
    <col min="12033" max="12033" width="0" style="100" hidden="1" customWidth="1"/>
    <col min="12034" max="12034" width="3.75" style="100" customWidth="1"/>
    <col min="12035" max="12035" width="10.25" style="100" customWidth="1"/>
    <col min="12036" max="12058" width="6.33203125" style="100" customWidth="1"/>
    <col min="12059" max="12288" width="7.75" style="100"/>
    <col min="12289" max="12289" width="0" style="100" hidden="1" customWidth="1"/>
    <col min="12290" max="12290" width="3.75" style="100" customWidth="1"/>
    <col min="12291" max="12291" width="10.25" style="100" customWidth="1"/>
    <col min="12292" max="12314" width="6.33203125" style="100" customWidth="1"/>
    <col min="12315" max="12544" width="7.75" style="100"/>
    <col min="12545" max="12545" width="0" style="100" hidden="1" customWidth="1"/>
    <col min="12546" max="12546" width="3.75" style="100" customWidth="1"/>
    <col min="12547" max="12547" width="10.25" style="100" customWidth="1"/>
    <col min="12548" max="12570" width="6.33203125" style="100" customWidth="1"/>
    <col min="12571" max="12800" width="7.75" style="100"/>
    <col min="12801" max="12801" width="0" style="100" hidden="1" customWidth="1"/>
    <col min="12802" max="12802" width="3.75" style="100" customWidth="1"/>
    <col min="12803" max="12803" width="10.25" style="100" customWidth="1"/>
    <col min="12804" max="12826" width="6.33203125" style="100" customWidth="1"/>
    <col min="12827" max="13056" width="7.75" style="100"/>
    <col min="13057" max="13057" width="0" style="100" hidden="1" customWidth="1"/>
    <col min="13058" max="13058" width="3.75" style="100" customWidth="1"/>
    <col min="13059" max="13059" width="10.25" style="100" customWidth="1"/>
    <col min="13060" max="13082" width="6.33203125" style="100" customWidth="1"/>
    <col min="13083" max="13312" width="7.75" style="100"/>
    <col min="13313" max="13313" width="0" style="100" hidden="1" customWidth="1"/>
    <col min="13314" max="13314" width="3.75" style="100" customWidth="1"/>
    <col min="13315" max="13315" width="10.25" style="100" customWidth="1"/>
    <col min="13316" max="13338" width="6.33203125" style="100" customWidth="1"/>
    <col min="13339" max="13568" width="7.75" style="100"/>
    <col min="13569" max="13569" width="0" style="100" hidden="1" customWidth="1"/>
    <col min="13570" max="13570" width="3.75" style="100" customWidth="1"/>
    <col min="13571" max="13571" width="10.25" style="100" customWidth="1"/>
    <col min="13572" max="13594" width="6.33203125" style="100" customWidth="1"/>
    <col min="13595" max="13824" width="7.75" style="100"/>
    <col min="13825" max="13825" width="0" style="100" hidden="1" customWidth="1"/>
    <col min="13826" max="13826" width="3.75" style="100" customWidth="1"/>
    <col min="13827" max="13827" width="10.25" style="100" customWidth="1"/>
    <col min="13828" max="13850" width="6.33203125" style="100" customWidth="1"/>
    <col min="13851" max="14080" width="7.75" style="100"/>
    <col min="14081" max="14081" width="0" style="100" hidden="1" customWidth="1"/>
    <col min="14082" max="14082" width="3.75" style="100" customWidth="1"/>
    <col min="14083" max="14083" width="10.25" style="100" customWidth="1"/>
    <col min="14084" max="14106" width="6.33203125" style="100" customWidth="1"/>
    <col min="14107" max="14336" width="7.75" style="100"/>
    <col min="14337" max="14337" width="0" style="100" hidden="1" customWidth="1"/>
    <col min="14338" max="14338" width="3.75" style="100" customWidth="1"/>
    <col min="14339" max="14339" width="10.25" style="100" customWidth="1"/>
    <col min="14340" max="14362" width="6.33203125" style="100" customWidth="1"/>
    <col min="14363" max="14592" width="7.75" style="100"/>
    <col min="14593" max="14593" width="0" style="100" hidden="1" customWidth="1"/>
    <col min="14594" max="14594" width="3.75" style="100" customWidth="1"/>
    <col min="14595" max="14595" width="10.25" style="100" customWidth="1"/>
    <col min="14596" max="14618" width="6.33203125" style="100" customWidth="1"/>
    <col min="14619" max="14848" width="7.75" style="100"/>
    <col min="14849" max="14849" width="0" style="100" hidden="1" customWidth="1"/>
    <col min="14850" max="14850" width="3.75" style="100" customWidth="1"/>
    <col min="14851" max="14851" width="10.25" style="100" customWidth="1"/>
    <col min="14852" max="14874" width="6.33203125" style="100" customWidth="1"/>
    <col min="14875" max="15104" width="7.75" style="100"/>
    <col min="15105" max="15105" width="0" style="100" hidden="1" customWidth="1"/>
    <col min="15106" max="15106" width="3.75" style="100" customWidth="1"/>
    <col min="15107" max="15107" width="10.25" style="100" customWidth="1"/>
    <col min="15108" max="15130" width="6.33203125" style="100" customWidth="1"/>
    <col min="15131" max="15360" width="7.75" style="100"/>
    <col min="15361" max="15361" width="0" style="100" hidden="1" customWidth="1"/>
    <col min="15362" max="15362" width="3.75" style="100" customWidth="1"/>
    <col min="15363" max="15363" width="10.25" style="100" customWidth="1"/>
    <col min="15364" max="15386" width="6.33203125" style="100" customWidth="1"/>
    <col min="15387" max="15616" width="7.75" style="100"/>
    <col min="15617" max="15617" width="0" style="100" hidden="1" customWidth="1"/>
    <col min="15618" max="15618" width="3.75" style="100" customWidth="1"/>
    <col min="15619" max="15619" width="10.25" style="100" customWidth="1"/>
    <col min="15620" max="15642" width="6.33203125" style="100" customWidth="1"/>
    <col min="15643" max="15872" width="7.75" style="100"/>
    <col min="15873" max="15873" width="0" style="100" hidden="1" customWidth="1"/>
    <col min="15874" max="15874" width="3.75" style="100" customWidth="1"/>
    <col min="15875" max="15875" width="10.25" style="100" customWidth="1"/>
    <col min="15876" max="15898" width="6.33203125" style="100" customWidth="1"/>
    <col min="15899" max="16128" width="7.75" style="100"/>
    <col min="16129" max="16129" width="0" style="100" hidden="1" customWidth="1"/>
    <col min="16130" max="16130" width="3.75" style="100" customWidth="1"/>
    <col min="16131" max="16131" width="10.25" style="100" customWidth="1"/>
    <col min="16132" max="16154" width="6.33203125" style="100" customWidth="1"/>
    <col min="16155" max="16384" width="7.75" style="100"/>
  </cols>
  <sheetData>
    <row r="1" spans="1:26" ht="16.149999999999999" hidden="1" customHeight="1"/>
    <row r="2" spans="1:26" ht="16.149999999999999" hidden="1" customHeight="1">
      <c r="B2" s="100" t="s">
        <v>804</v>
      </c>
    </row>
    <row r="3" spans="1:26" ht="4.9000000000000004" hidden="1" customHeight="1">
      <c r="Z3" s="107"/>
    </row>
    <row r="4" spans="1:26" ht="19.5" hidden="1" customHeight="1">
      <c r="A4" s="99" t="s">
        <v>192</v>
      </c>
      <c r="B4" s="108"/>
      <c r="C4" s="109" t="s">
        <v>155</v>
      </c>
      <c r="D4" s="110" t="s">
        <v>44</v>
      </c>
      <c r="E4" s="391" t="s">
        <v>158</v>
      </c>
      <c r="F4" s="391" t="s">
        <v>0</v>
      </c>
      <c r="G4" s="111" t="s">
        <v>193</v>
      </c>
      <c r="H4" s="354" t="s">
        <v>194</v>
      </c>
      <c r="I4" s="111" t="s">
        <v>1</v>
      </c>
      <c r="J4" s="111" t="s">
        <v>160</v>
      </c>
      <c r="K4" s="111" t="s">
        <v>157</v>
      </c>
      <c r="L4" s="111" t="s">
        <v>195</v>
      </c>
      <c r="M4" s="111" t="s">
        <v>159</v>
      </c>
      <c r="N4" s="355" t="s">
        <v>196</v>
      </c>
      <c r="O4" s="128" t="s">
        <v>197</v>
      </c>
      <c r="P4" s="111" t="s">
        <v>198</v>
      </c>
      <c r="Q4" s="111" t="s">
        <v>199</v>
      </c>
      <c r="R4" s="111" t="s">
        <v>156</v>
      </c>
      <c r="S4" s="111" t="s">
        <v>200</v>
      </c>
      <c r="T4" s="111" t="s">
        <v>201</v>
      </c>
      <c r="U4" s="128" t="s">
        <v>202</v>
      </c>
      <c r="V4" s="111" t="s">
        <v>203</v>
      </c>
      <c r="W4" s="111" t="s">
        <v>204</v>
      </c>
      <c r="X4" s="354" t="s">
        <v>43</v>
      </c>
      <c r="Y4" s="111" t="s">
        <v>162</v>
      </c>
      <c r="Z4" s="112" t="s">
        <v>205</v>
      </c>
    </row>
    <row r="5" spans="1:26" ht="12" hidden="1" customHeight="1">
      <c r="C5" s="129" t="s">
        <v>206</v>
      </c>
      <c r="D5" s="130">
        <v>101931</v>
      </c>
      <c r="E5" s="131">
        <v>63567</v>
      </c>
      <c r="F5" s="131">
        <v>17477</v>
      </c>
      <c r="G5" s="131">
        <v>4361</v>
      </c>
      <c r="H5" s="131">
        <v>2650</v>
      </c>
      <c r="I5" s="131">
        <v>2769</v>
      </c>
      <c r="J5" s="131">
        <v>2339</v>
      </c>
      <c r="K5" s="131">
        <v>1169</v>
      </c>
      <c r="L5" s="131">
        <v>958</v>
      </c>
      <c r="M5" s="131">
        <v>757</v>
      </c>
      <c r="N5" s="131">
        <v>728</v>
      </c>
      <c r="O5" s="131">
        <v>580</v>
      </c>
      <c r="P5" s="131">
        <v>551</v>
      </c>
      <c r="Q5" s="131">
        <v>534</v>
      </c>
      <c r="R5" s="131">
        <v>322</v>
      </c>
      <c r="S5" s="131">
        <v>220</v>
      </c>
      <c r="T5" s="131">
        <v>110</v>
      </c>
      <c r="U5" s="131">
        <v>221</v>
      </c>
      <c r="V5" s="131">
        <v>174</v>
      </c>
      <c r="W5" s="131">
        <v>159</v>
      </c>
      <c r="X5" s="131">
        <v>78</v>
      </c>
      <c r="Y5" s="131">
        <v>96</v>
      </c>
      <c r="Z5" s="131">
        <v>2111</v>
      </c>
    </row>
    <row r="6" spans="1:26" ht="12" hidden="1" customHeight="1">
      <c r="C6" s="132" t="s">
        <v>207</v>
      </c>
      <c r="D6" s="130">
        <v>102529</v>
      </c>
      <c r="E6" s="131">
        <v>62407</v>
      </c>
      <c r="F6" s="131">
        <v>18992</v>
      </c>
      <c r="G6" s="131">
        <v>4194</v>
      </c>
      <c r="H6" s="131">
        <v>2769</v>
      </c>
      <c r="I6" s="131">
        <v>2926</v>
      </c>
      <c r="J6" s="131">
        <v>2317</v>
      </c>
      <c r="K6" s="131">
        <v>1195</v>
      </c>
      <c r="L6" s="131">
        <v>957</v>
      </c>
      <c r="M6" s="131">
        <v>763</v>
      </c>
      <c r="N6" s="131">
        <v>681</v>
      </c>
      <c r="O6" s="131">
        <v>577</v>
      </c>
      <c r="P6" s="131">
        <v>569</v>
      </c>
      <c r="Q6" s="131">
        <v>515</v>
      </c>
      <c r="R6" s="131">
        <v>322</v>
      </c>
      <c r="S6" s="131">
        <v>214</v>
      </c>
      <c r="T6" s="131">
        <v>124</v>
      </c>
      <c r="U6" s="131">
        <v>251</v>
      </c>
      <c r="V6" s="131">
        <v>183</v>
      </c>
      <c r="W6" s="131">
        <v>173</v>
      </c>
      <c r="X6" s="131">
        <v>89</v>
      </c>
      <c r="Y6" s="131">
        <v>93</v>
      </c>
      <c r="Z6" s="131">
        <v>2218</v>
      </c>
    </row>
    <row r="7" spans="1:26" ht="12" hidden="1" customHeight="1">
      <c r="C7" s="132" t="s">
        <v>208</v>
      </c>
      <c r="D7" s="130">
        <v>102721</v>
      </c>
      <c r="E7" s="131">
        <v>61092</v>
      </c>
      <c r="F7" s="131">
        <v>20191</v>
      </c>
      <c r="G7" s="131">
        <v>3897</v>
      </c>
      <c r="H7" s="131">
        <v>2964</v>
      </c>
      <c r="I7" s="131">
        <v>3106</v>
      </c>
      <c r="J7" s="131">
        <v>2317</v>
      </c>
      <c r="K7" s="131">
        <v>1181</v>
      </c>
      <c r="L7" s="131">
        <v>969</v>
      </c>
      <c r="M7" s="131">
        <v>803</v>
      </c>
      <c r="N7" s="131">
        <v>708</v>
      </c>
      <c r="O7" s="131">
        <v>602</v>
      </c>
      <c r="P7" s="131">
        <v>544</v>
      </c>
      <c r="Q7" s="131">
        <v>533</v>
      </c>
      <c r="R7" s="131">
        <v>315</v>
      </c>
      <c r="S7" s="131">
        <v>230</v>
      </c>
      <c r="T7" s="131">
        <v>157</v>
      </c>
      <c r="U7" s="131">
        <v>236</v>
      </c>
      <c r="V7" s="131">
        <v>181</v>
      </c>
      <c r="W7" s="131">
        <v>166</v>
      </c>
      <c r="X7" s="131">
        <v>95</v>
      </c>
      <c r="Y7" s="131">
        <v>85</v>
      </c>
      <c r="Z7" s="131">
        <v>2349</v>
      </c>
    </row>
    <row r="8" spans="1:26" ht="12" hidden="1" customHeight="1">
      <c r="C8" s="132" t="s">
        <v>209</v>
      </c>
      <c r="D8" s="130">
        <v>101865</v>
      </c>
      <c r="E8" s="131">
        <v>59475</v>
      </c>
      <c r="F8" s="131">
        <v>20864</v>
      </c>
      <c r="G8" s="131">
        <v>3598</v>
      </c>
      <c r="H8" s="131">
        <v>3168</v>
      </c>
      <c r="I8" s="131">
        <v>3171</v>
      </c>
      <c r="J8" s="131">
        <v>2330</v>
      </c>
      <c r="K8" s="131">
        <v>1218</v>
      </c>
      <c r="L8" s="131">
        <v>942</v>
      </c>
      <c r="M8" s="131">
        <v>785</v>
      </c>
      <c r="N8" s="131">
        <v>717</v>
      </c>
      <c r="O8" s="131">
        <v>609</v>
      </c>
      <c r="P8" s="131">
        <v>571</v>
      </c>
      <c r="Q8" s="131">
        <v>531</v>
      </c>
      <c r="R8" s="131">
        <v>313</v>
      </c>
      <c r="S8" s="131">
        <v>262</v>
      </c>
      <c r="T8" s="131">
        <v>201</v>
      </c>
      <c r="U8" s="131">
        <v>216</v>
      </c>
      <c r="V8" s="131">
        <v>191</v>
      </c>
      <c r="W8" s="131">
        <v>157</v>
      </c>
      <c r="X8" s="131">
        <v>101</v>
      </c>
      <c r="Y8" s="131">
        <v>80</v>
      </c>
      <c r="Z8" s="131">
        <v>2365</v>
      </c>
    </row>
    <row r="9" spans="1:26" ht="12" hidden="1" customHeight="1">
      <c r="C9" s="132" t="s">
        <v>210</v>
      </c>
      <c r="D9" s="117">
        <f>SUM(D11:D19,D21)</f>
        <v>102954</v>
      </c>
      <c r="E9" s="105">
        <v>58123</v>
      </c>
      <c r="F9" s="105">
        <v>22178</v>
      </c>
      <c r="G9" s="105">
        <v>3823</v>
      </c>
      <c r="H9" s="105">
        <v>3420</v>
      </c>
      <c r="I9" s="105">
        <v>3229</v>
      </c>
      <c r="J9" s="105">
        <v>2401</v>
      </c>
      <c r="K9" s="105">
        <v>1274</v>
      </c>
      <c r="L9" s="105">
        <v>952</v>
      </c>
      <c r="M9" s="105">
        <v>790</v>
      </c>
      <c r="N9" s="105">
        <v>787</v>
      </c>
      <c r="O9" s="105">
        <v>652</v>
      </c>
      <c r="P9" s="105">
        <v>598</v>
      </c>
      <c r="Q9" s="105">
        <v>578</v>
      </c>
      <c r="R9" s="105">
        <v>352</v>
      </c>
      <c r="S9" s="105">
        <v>262</v>
      </c>
      <c r="T9" s="105">
        <v>231</v>
      </c>
      <c r="U9" s="105">
        <v>224</v>
      </c>
      <c r="V9" s="105">
        <v>193</v>
      </c>
      <c r="W9" s="105">
        <v>162</v>
      </c>
      <c r="X9" s="105">
        <v>149</v>
      </c>
      <c r="Y9" s="105">
        <v>80</v>
      </c>
      <c r="Z9" s="105">
        <v>2496</v>
      </c>
    </row>
    <row r="10" spans="1:26" ht="3.75" hidden="1" customHeight="1">
      <c r="C10" s="133"/>
      <c r="D10" s="119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1:26" ht="15" hidden="1" customHeight="1">
      <c r="A11" s="99">
        <v>100</v>
      </c>
      <c r="C11" s="134" t="s">
        <v>211</v>
      </c>
      <c r="D11" s="117">
        <f>SUM(D32,D34,D36)</f>
        <v>21423</v>
      </c>
      <c r="E11" s="105">
        <v>14816</v>
      </c>
      <c r="F11" s="105">
        <v>3136</v>
      </c>
      <c r="G11" s="105">
        <v>537</v>
      </c>
      <c r="H11" s="105">
        <v>239</v>
      </c>
      <c r="I11" s="105">
        <v>502</v>
      </c>
      <c r="J11" s="105">
        <v>525</v>
      </c>
      <c r="K11" s="105">
        <v>54</v>
      </c>
      <c r="L11" s="105">
        <v>142</v>
      </c>
      <c r="M11" s="105">
        <v>160</v>
      </c>
      <c r="N11" s="105">
        <v>126</v>
      </c>
      <c r="O11" s="105">
        <v>149</v>
      </c>
      <c r="P11" s="105">
        <v>166</v>
      </c>
      <c r="Q11" s="105">
        <v>107</v>
      </c>
      <c r="R11" s="105">
        <v>89</v>
      </c>
      <c r="S11" s="105">
        <v>71</v>
      </c>
      <c r="T11" s="105">
        <v>21</v>
      </c>
      <c r="U11" s="105">
        <v>52</v>
      </c>
      <c r="V11" s="105">
        <v>20</v>
      </c>
      <c r="W11" s="105">
        <v>33</v>
      </c>
      <c r="X11" s="105">
        <v>29</v>
      </c>
      <c r="Y11" s="105">
        <v>17</v>
      </c>
      <c r="Z11" s="105">
        <v>432</v>
      </c>
    </row>
    <row r="12" spans="1:26" ht="15" hidden="1" customHeight="1">
      <c r="A12" s="99">
        <v>200</v>
      </c>
      <c r="C12" s="134" t="s">
        <v>212</v>
      </c>
      <c r="D12" s="117">
        <f>SUM(D37,D43,D46,D48,D58)</f>
        <v>9431</v>
      </c>
      <c r="E12" s="105">
        <v>6822</v>
      </c>
      <c r="F12" s="105">
        <v>1095</v>
      </c>
      <c r="G12" s="105">
        <v>478</v>
      </c>
      <c r="H12" s="105">
        <v>65</v>
      </c>
      <c r="I12" s="105">
        <v>135</v>
      </c>
      <c r="J12" s="105">
        <v>234</v>
      </c>
      <c r="K12" s="105">
        <v>27</v>
      </c>
      <c r="L12" s="105">
        <v>48</v>
      </c>
      <c r="M12" s="105">
        <v>67</v>
      </c>
      <c r="N12" s="105">
        <v>47</v>
      </c>
      <c r="O12" s="105">
        <v>67</v>
      </c>
      <c r="P12" s="105">
        <v>62</v>
      </c>
      <c r="Q12" s="105">
        <v>47</v>
      </c>
      <c r="R12" s="105">
        <v>25</v>
      </c>
      <c r="S12" s="105">
        <v>21</v>
      </c>
      <c r="T12" s="105">
        <v>6</v>
      </c>
      <c r="U12" s="105">
        <v>6</v>
      </c>
      <c r="V12" s="105">
        <v>8</v>
      </c>
      <c r="W12" s="105">
        <v>11</v>
      </c>
      <c r="X12" s="105">
        <v>17</v>
      </c>
      <c r="Y12" s="105">
        <v>5</v>
      </c>
      <c r="Z12" s="105">
        <v>138</v>
      </c>
    </row>
    <row r="13" spans="1:26" ht="15" hidden="1" customHeight="1">
      <c r="A13" s="99">
        <v>300</v>
      </c>
      <c r="C13" s="134" t="s">
        <v>213</v>
      </c>
      <c r="D13" s="117">
        <f>SUM(D33,D40,D45,D63:D64)</f>
        <v>7032</v>
      </c>
      <c r="E13" s="105">
        <v>3911</v>
      </c>
      <c r="F13" s="105">
        <v>1126</v>
      </c>
      <c r="G13" s="105">
        <v>459</v>
      </c>
      <c r="H13" s="105">
        <v>201</v>
      </c>
      <c r="I13" s="105">
        <v>496</v>
      </c>
      <c r="J13" s="105">
        <v>98</v>
      </c>
      <c r="K13" s="105">
        <v>91</v>
      </c>
      <c r="L13" s="105">
        <v>175</v>
      </c>
      <c r="M13" s="105">
        <v>29</v>
      </c>
      <c r="N13" s="105">
        <v>96</v>
      </c>
      <c r="O13" s="105">
        <v>41</v>
      </c>
      <c r="P13" s="105">
        <v>32</v>
      </c>
      <c r="Q13" s="105">
        <v>59</v>
      </c>
      <c r="R13" s="105">
        <v>5</v>
      </c>
      <c r="S13" s="105">
        <v>6</v>
      </c>
      <c r="T13" s="105">
        <v>10</v>
      </c>
      <c r="U13" s="105">
        <v>18</v>
      </c>
      <c r="V13" s="105">
        <v>42</v>
      </c>
      <c r="W13" s="105">
        <v>12</v>
      </c>
      <c r="X13" s="105">
        <v>4</v>
      </c>
      <c r="Y13" s="105">
        <v>7</v>
      </c>
      <c r="Z13" s="105">
        <v>114</v>
      </c>
    </row>
    <row r="14" spans="1:26" ht="15" hidden="1" customHeight="1">
      <c r="A14" s="99">
        <v>400</v>
      </c>
      <c r="C14" s="134" t="s">
        <v>214</v>
      </c>
      <c r="D14" s="117">
        <f>SUM(D42,D44,D47,D49,D59:D61,D62)</f>
        <v>3531</v>
      </c>
      <c r="E14" s="105">
        <v>1051</v>
      </c>
      <c r="F14" s="105">
        <v>960</v>
      </c>
      <c r="G14" s="105">
        <v>646</v>
      </c>
      <c r="H14" s="105">
        <v>153</v>
      </c>
      <c r="I14" s="105">
        <v>207</v>
      </c>
      <c r="J14" s="105">
        <v>64</v>
      </c>
      <c r="K14" s="105">
        <v>3</v>
      </c>
      <c r="L14" s="105">
        <v>118</v>
      </c>
      <c r="M14" s="105">
        <v>11</v>
      </c>
      <c r="N14" s="105">
        <v>74</v>
      </c>
      <c r="O14" s="105">
        <v>12</v>
      </c>
      <c r="P14" s="105">
        <v>12</v>
      </c>
      <c r="Q14" s="105">
        <v>21</v>
      </c>
      <c r="R14" s="105">
        <v>2</v>
      </c>
      <c r="S14" s="105">
        <v>2</v>
      </c>
      <c r="T14" s="105">
        <v>0</v>
      </c>
      <c r="U14" s="105">
        <v>3</v>
      </c>
      <c r="V14" s="105">
        <v>9</v>
      </c>
      <c r="W14" s="105">
        <v>64</v>
      </c>
      <c r="X14" s="105">
        <v>1</v>
      </c>
      <c r="Y14" s="105">
        <v>1</v>
      </c>
      <c r="Z14" s="105">
        <v>117</v>
      </c>
    </row>
    <row r="15" spans="1:26" ht="15" hidden="1" customHeight="1">
      <c r="A15" s="99">
        <v>500</v>
      </c>
      <c r="C15" s="134" t="s">
        <v>215</v>
      </c>
      <c r="D15" s="117">
        <f>SUM(D31,D65:D70)</f>
        <v>11876</v>
      </c>
      <c r="E15" s="105">
        <v>6990</v>
      </c>
      <c r="F15" s="105">
        <v>1879</v>
      </c>
      <c r="G15" s="105">
        <v>349</v>
      </c>
      <c r="H15" s="105">
        <v>1461</v>
      </c>
      <c r="I15" s="105">
        <v>479</v>
      </c>
      <c r="J15" s="105">
        <v>106</v>
      </c>
      <c r="K15" s="105">
        <v>1</v>
      </c>
      <c r="L15" s="105">
        <v>136</v>
      </c>
      <c r="M15" s="105">
        <v>30</v>
      </c>
      <c r="N15" s="105">
        <v>61</v>
      </c>
      <c r="O15" s="105">
        <v>56</v>
      </c>
      <c r="P15" s="105">
        <v>43</v>
      </c>
      <c r="Q15" s="105">
        <v>36</v>
      </c>
      <c r="R15" s="105">
        <v>6</v>
      </c>
      <c r="S15" s="105">
        <v>7</v>
      </c>
      <c r="T15" s="105">
        <v>13</v>
      </c>
      <c r="U15" s="105">
        <v>6</v>
      </c>
      <c r="V15" s="105">
        <v>30</v>
      </c>
      <c r="W15" s="105">
        <v>3</v>
      </c>
      <c r="X15" s="105">
        <v>5</v>
      </c>
      <c r="Y15" s="105">
        <v>2</v>
      </c>
      <c r="Z15" s="105">
        <v>177</v>
      </c>
    </row>
    <row r="16" spans="1:26" ht="15" hidden="1" customHeight="1">
      <c r="A16" s="99">
        <v>600</v>
      </c>
      <c r="C16" s="134" t="s">
        <v>216</v>
      </c>
      <c r="D16" s="117">
        <f>SUM(D38,D41,D56,D57,D71,D72,D73,D74)</f>
        <v>1845</v>
      </c>
      <c r="E16" s="105">
        <v>827</v>
      </c>
      <c r="F16" s="105">
        <v>390</v>
      </c>
      <c r="G16" s="105">
        <v>124</v>
      </c>
      <c r="H16" s="105">
        <v>36</v>
      </c>
      <c r="I16" s="105">
        <v>97</v>
      </c>
      <c r="J16" s="105">
        <v>44</v>
      </c>
      <c r="K16" s="105">
        <v>12</v>
      </c>
      <c r="L16" s="105">
        <v>75</v>
      </c>
      <c r="M16" s="105">
        <v>12</v>
      </c>
      <c r="N16" s="105">
        <v>83</v>
      </c>
      <c r="O16" s="105">
        <v>19</v>
      </c>
      <c r="P16" s="105">
        <v>7</v>
      </c>
      <c r="Q16" s="105">
        <v>11</v>
      </c>
      <c r="R16" s="105">
        <v>7</v>
      </c>
      <c r="S16" s="105">
        <v>2</v>
      </c>
      <c r="T16" s="105">
        <v>22</v>
      </c>
      <c r="U16" s="105">
        <v>12</v>
      </c>
      <c r="V16" s="105">
        <v>7</v>
      </c>
      <c r="W16" s="105">
        <v>1</v>
      </c>
      <c r="X16" s="105">
        <v>0</v>
      </c>
      <c r="Y16" s="105">
        <v>1</v>
      </c>
      <c r="Z16" s="105">
        <v>56</v>
      </c>
    </row>
    <row r="17" spans="1:26" ht="15" hidden="1" customHeight="1">
      <c r="A17" s="99">
        <v>700</v>
      </c>
      <c r="C17" s="134" t="s">
        <v>218</v>
      </c>
      <c r="D17" s="117">
        <f>SUM(D39,D51,D54,D75:D76)</f>
        <v>1207</v>
      </c>
      <c r="E17" s="105">
        <v>176</v>
      </c>
      <c r="F17" s="105">
        <v>580</v>
      </c>
      <c r="G17" s="105">
        <v>95</v>
      </c>
      <c r="H17" s="105">
        <v>8</v>
      </c>
      <c r="I17" s="105">
        <v>189</v>
      </c>
      <c r="J17" s="105">
        <v>30</v>
      </c>
      <c r="K17" s="105">
        <v>0</v>
      </c>
      <c r="L17" s="105">
        <v>8</v>
      </c>
      <c r="M17" s="105">
        <v>3</v>
      </c>
      <c r="N17" s="105">
        <v>38</v>
      </c>
      <c r="O17" s="105">
        <v>10</v>
      </c>
      <c r="P17" s="105">
        <v>12</v>
      </c>
      <c r="Q17" s="105">
        <v>8</v>
      </c>
      <c r="R17" s="105">
        <v>5</v>
      </c>
      <c r="S17" s="105">
        <v>1</v>
      </c>
      <c r="T17" s="105">
        <v>4</v>
      </c>
      <c r="U17" s="105">
        <v>7</v>
      </c>
      <c r="V17" s="105">
        <v>0</v>
      </c>
      <c r="W17" s="105">
        <v>0</v>
      </c>
      <c r="X17" s="105">
        <v>0</v>
      </c>
      <c r="Y17" s="105">
        <v>0</v>
      </c>
      <c r="Z17" s="105">
        <v>33</v>
      </c>
    </row>
    <row r="18" spans="1:26" ht="15" hidden="1" customHeight="1">
      <c r="A18" s="99">
        <v>800</v>
      </c>
      <c r="C18" s="134" t="s">
        <v>220</v>
      </c>
      <c r="D18" s="117">
        <f>SUM(D50:D50,D52)</f>
        <v>1373</v>
      </c>
      <c r="E18" s="105">
        <v>195</v>
      </c>
      <c r="F18" s="105">
        <v>419</v>
      </c>
      <c r="G18" s="105">
        <v>352</v>
      </c>
      <c r="H18" s="105">
        <v>45</v>
      </c>
      <c r="I18" s="105">
        <v>209</v>
      </c>
      <c r="J18" s="105">
        <v>18</v>
      </c>
      <c r="K18" s="105">
        <v>2</v>
      </c>
      <c r="L18" s="105">
        <v>12</v>
      </c>
      <c r="M18" s="105">
        <v>6</v>
      </c>
      <c r="N18" s="105">
        <v>30</v>
      </c>
      <c r="O18" s="105">
        <v>6</v>
      </c>
      <c r="P18" s="105">
        <v>3</v>
      </c>
      <c r="Q18" s="105">
        <v>18</v>
      </c>
      <c r="R18" s="105">
        <v>3</v>
      </c>
      <c r="S18" s="105">
        <v>4</v>
      </c>
      <c r="T18" s="105">
        <v>0</v>
      </c>
      <c r="U18" s="105">
        <v>1</v>
      </c>
      <c r="V18" s="105">
        <v>1</v>
      </c>
      <c r="W18" s="105">
        <v>19</v>
      </c>
      <c r="X18" s="105">
        <v>1</v>
      </c>
      <c r="Y18" s="105">
        <v>0</v>
      </c>
      <c r="Z18" s="105">
        <v>29</v>
      </c>
    </row>
    <row r="19" spans="1:26" ht="15" hidden="1" customHeight="1">
      <c r="A19" s="99">
        <v>900</v>
      </c>
      <c r="C19" s="134" t="s">
        <v>222</v>
      </c>
      <c r="D19" s="117">
        <f>SUM(D35,D53,D55,D77)</f>
        <v>586</v>
      </c>
      <c r="E19" s="105">
        <v>170</v>
      </c>
      <c r="F19" s="105">
        <v>111</v>
      </c>
      <c r="G19" s="105">
        <v>34</v>
      </c>
      <c r="H19" s="105">
        <v>15</v>
      </c>
      <c r="I19" s="105">
        <v>97</v>
      </c>
      <c r="J19" s="105">
        <v>24</v>
      </c>
      <c r="K19" s="105">
        <v>12</v>
      </c>
      <c r="L19" s="105">
        <v>17</v>
      </c>
      <c r="M19" s="105">
        <v>12</v>
      </c>
      <c r="N19" s="105">
        <v>17</v>
      </c>
      <c r="O19" s="105">
        <v>3</v>
      </c>
      <c r="P19" s="105">
        <v>8</v>
      </c>
      <c r="Q19" s="105">
        <v>26</v>
      </c>
      <c r="R19" s="105">
        <v>0</v>
      </c>
      <c r="S19" s="105">
        <v>2</v>
      </c>
      <c r="T19" s="105">
        <v>11</v>
      </c>
      <c r="U19" s="105">
        <v>3</v>
      </c>
      <c r="V19" s="105">
        <v>3</v>
      </c>
      <c r="W19" s="105">
        <v>0</v>
      </c>
      <c r="X19" s="105">
        <v>2</v>
      </c>
      <c r="Y19" s="105">
        <v>1</v>
      </c>
      <c r="Z19" s="105">
        <v>18</v>
      </c>
    </row>
    <row r="20" spans="1:26" ht="15" hidden="1" customHeight="1">
      <c r="C20" s="134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5" hidden="1" customHeight="1">
      <c r="A21" s="99">
        <v>1</v>
      </c>
      <c r="B21" s="100">
        <v>100</v>
      </c>
      <c r="C21" s="134" t="s">
        <v>223</v>
      </c>
      <c r="D21" s="117">
        <f>SUM(D22:D30)</f>
        <v>44650</v>
      </c>
      <c r="E21" s="105">
        <v>23165</v>
      </c>
      <c r="F21" s="105">
        <v>12482</v>
      </c>
      <c r="G21" s="105">
        <v>749</v>
      </c>
      <c r="H21" s="105">
        <v>1197</v>
      </c>
      <c r="I21" s="105">
        <v>818</v>
      </c>
      <c r="J21" s="105">
        <v>1258</v>
      </c>
      <c r="K21" s="105">
        <v>1072</v>
      </c>
      <c r="L21" s="105">
        <v>221</v>
      </c>
      <c r="M21" s="105">
        <v>460</v>
      </c>
      <c r="N21" s="105">
        <v>215</v>
      </c>
      <c r="O21" s="105">
        <v>289</v>
      </c>
      <c r="P21" s="105">
        <v>253</v>
      </c>
      <c r="Q21" s="105">
        <v>245</v>
      </c>
      <c r="R21" s="105">
        <v>210</v>
      </c>
      <c r="S21" s="105">
        <v>146</v>
      </c>
      <c r="T21" s="105">
        <v>144</v>
      </c>
      <c r="U21" s="105">
        <v>116</v>
      </c>
      <c r="V21" s="105">
        <v>73</v>
      </c>
      <c r="W21" s="105">
        <v>19</v>
      </c>
      <c r="X21" s="105">
        <v>90</v>
      </c>
      <c r="Y21" s="105">
        <v>46</v>
      </c>
      <c r="Z21" s="105">
        <v>1382</v>
      </c>
    </row>
    <row r="22" spans="1:26" ht="15" hidden="1" customHeight="1">
      <c r="A22" s="99">
        <v>2</v>
      </c>
      <c r="B22" s="100">
        <v>101</v>
      </c>
      <c r="C22" s="132" t="s">
        <v>224</v>
      </c>
      <c r="D22" s="117">
        <v>5350</v>
      </c>
      <c r="E22" s="105">
        <v>1776</v>
      </c>
      <c r="F22" s="105">
        <v>1017</v>
      </c>
      <c r="G22" s="105">
        <v>472</v>
      </c>
      <c r="H22" s="105">
        <v>38</v>
      </c>
      <c r="I22" s="105">
        <v>302</v>
      </c>
      <c r="J22" s="105">
        <v>487</v>
      </c>
      <c r="K22" s="105">
        <v>179</v>
      </c>
      <c r="L22" s="105">
        <v>104</v>
      </c>
      <c r="M22" s="105">
        <v>118</v>
      </c>
      <c r="N22" s="105">
        <v>65</v>
      </c>
      <c r="O22" s="105">
        <v>81</v>
      </c>
      <c r="P22" s="105">
        <v>69</v>
      </c>
      <c r="Q22" s="105">
        <v>39</v>
      </c>
      <c r="R22" s="105">
        <v>89</v>
      </c>
      <c r="S22" s="105">
        <v>29</v>
      </c>
      <c r="T22" s="105">
        <v>24</v>
      </c>
      <c r="U22" s="105">
        <v>50</v>
      </c>
      <c r="V22" s="105">
        <v>17</v>
      </c>
      <c r="W22" s="105">
        <v>9</v>
      </c>
      <c r="X22" s="105">
        <v>14</v>
      </c>
      <c r="Y22" s="105">
        <v>4</v>
      </c>
      <c r="Z22" s="105">
        <v>367</v>
      </c>
    </row>
    <row r="23" spans="1:26" ht="15" hidden="1" customHeight="1">
      <c r="A23" s="99">
        <v>3</v>
      </c>
      <c r="B23" s="100">
        <v>102</v>
      </c>
      <c r="C23" s="132" t="s">
        <v>225</v>
      </c>
      <c r="D23" s="117">
        <v>3819</v>
      </c>
      <c r="E23" s="105">
        <v>1853</v>
      </c>
      <c r="F23" s="105">
        <v>1024</v>
      </c>
      <c r="G23" s="105">
        <v>16</v>
      </c>
      <c r="H23" s="105">
        <v>24</v>
      </c>
      <c r="I23" s="105">
        <v>59</v>
      </c>
      <c r="J23" s="105">
        <v>162</v>
      </c>
      <c r="K23" s="105">
        <v>127</v>
      </c>
      <c r="L23" s="105">
        <v>6</v>
      </c>
      <c r="M23" s="105">
        <v>72</v>
      </c>
      <c r="N23" s="105">
        <v>37</v>
      </c>
      <c r="O23" s="105">
        <v>35</v>
      </c>
      <c r="P23" s="105">
        <v>32</v>
      </c>
      <c r="Q23" s="105">
        <v>21</v>
      </c>
      <c r="R23" s="105">
        <v>58</v>
      </c>
      <c r="S23" s="105">
        <v>34</v>
      </c>
      <c r="T23" s="105">
        <v>20</v>
      </c>
      <c r="U23" s="105">
        <v>6</v>
      </c>
      <c r="V23" s="105">
        <v>15</v>
      </c>
      <c r="W23" s="105">
        <v>1</v>
      </c>
      <c r="X23" s="105">
        <v>16</v>
      </c>
      <c r="Y23" s="105">
        <v>8</v>
      </c>
      <c r="Z23" s="105">
        <v>193</v>
      </c>
    </row>
    <row r="24" spans="1:26" ht="15" hidden="1" customHeight="1">
      <c r="A24" s="99">
        <v>4</v>
      </c>
      <c r="B24" s="100">
        <v>105</v>
      </c>
      <c r="C24" s="132" t="s">
        <v>226</v>
      </c>
      <c r="D24" s="117">
        <v>3945</v>
      </c>
      <c r="E24" s="105">
        <v>1810</v>
      </c>
      <c r="F24" s="105">
        <v>1581</v>
      </c>
      <c r="G24" s="105">
        <v>105</v>
      </c>
      <c r="H24" s="105">
        <v>162</v>
      </c>
      <c r="I24" s="105">
        <v>61</v>
      </c>
      <c r="J24" s="105">
        <v>24</v>
      </c>
      <c r="K24" s="105">
        <v>15</v>
      </c>
      <c r="L24" s="105">
        <v>18</v>
      </c>
      <c r="M24" s="105">
        <v>16</v>
      </c>
      <c r="N24" s="105">
        <v>12</v>
      </c>
      <c r="O24" s="105">
        <v>21</v>
      </c>
      <c r="P24" s="105">
        <v>14</v>
      </c>
      <c r="Q24" s="105">
        <v>15</v>
      </c>
      <c r="R24" s="105">
        <v>3</v>
      </c>
      <c r="S24" s="105">
        <v>6</v>
      </c>
      <c r="T24" s="105">
        <v>3</v>
      </c>
      <c r="U24" s="105">
        <v>8</v>
      </c>
      <c r="V24" s="105">
        <v>2</v>
      </c>
      <c r="W24" s="105">
        <v>4</v>
      </c>
      <c r="X24" s="105">
        <v>8</v>
      </c>
      <c r="Y24" s="105">
        <v>2</v>
      </c>
      <c r="Z24" s="105">
        <v>55</v>
      </c>
    </row>
    <row r="25" spans="1:26" ht="15" hidden="1" customHeight="1">
      <c r="A25" s="99">
        <v>5</v>
      </c>
      <c r="B25" s="100">
        <v>106</v>
      </c>
      <c r="C25" s="132" t="s">
        <v>227</v>
      </c>
      <c r="D25" s="117">
        <v>7853</v>
      </c>
      <c r="E25" s="105">
        <v>6428</v>
      </c>
      <c r="F25" s="105">
        <v>488</v>
      </c>
      <c r="G25" s="105">
        <v>35</v>
      </c>
      <c r="H25" s="105">
        <v>713</v>
      </c>
      <c r="I25" s="105">
        <v>52</v>
      </c>
      <c r="J25" s="105">
        <v>32</v>
      </c>
      <c r="K25" s="105">
        <v>6</v>
      </c>
      <c r="L25" s="105">
        <v>15</v>
      </c>
      <c r="M25" s="105">
        <v>9</v>
      </c>
      <c r="N25" s="105">
        <v>11</v>
      </c>
      <c r="O25" s="105">
        <v>7</v>
      </c>
      <c r="P25" s="105">
        <v>6</v>
      </c>
      <c r="Q25" s="105">
        <v>3</v>
      </c>
      <c r="R25" s="105">
        <v>1</v>
      </c>
      <c r="S25" s="105">
        <v>3</v>
      </c>
      <c r="T25" s="105">
        <v>3</v>
      </c>
      <c r="U25" s="105">
        <v>3</v>
      </c>
      <c r="V25" s="105">
        <v>2</v>
      </c>
      <c r="W25" s="105">
        <v>0</v>
      </c>
      <c r="X25" s="105">
        <v>2</v>
      </c>
      <c r="Y25" s="105">
        <v>2</v>
      </c>
      <c r="Z25" s="105">
        <v>32</v>
      </c>
    </row>
    <row r="26" spans="1:26" ht="15" hidden="1" customHeight="1">
      <c r="A26" s="99">
        <v>6</v>
      </c>
      <c r="B26" s="100">
        <v>107</v>
      </c>
      <c r="C26" s="132" t="s">
        <v>228</v>
      </c>
      <c r="D26" s="117">
        <v>4605</v>
      </c>
      <c r="E26" s="105">
        <v>3677</v>
      </c>
      <c r="F26" s="105">
        <v>500</v>
      </c>
      <c r="G26" s="105">
        <v>12</v>
      </c>
      <c r="H26" s="105">
        <v>126</v>
      </c>
      <c r="I26" s="105">
        <v>25</v>
      </c>
      <c r="J26" s="105">
        <v>63</v>
      </c>
      <c r="K26" s="105">
        <v>18</v>
      </c>
      <c r="L26" s="105">
        <v>21</v>
      </c>
      <c r="M26" s="105">
        <v>17</v>
      </c>
      <c r="N26" s="105">
        <v>13</v>
      </c>
      <c r="O26" s="105">
        <v>17</v>
      </c>
      <c r="P26" s="105">
        <v>5</v>
      </c>
      <c r="Q26" s="105">
        <v>17</v>
      </c>
      <c r="R26" s="105">
        <v>3</v>
      </c>
      <c r="S26" s="105">
        <v>3</v>
      </c>
      <c r="T26" s="105">
        <v>6</v>
      </c>
      <c r="U26" s="105">
        <v>9</v>
      </c>
      <c r="V26" s="105">
        <v>2</v>
      </c>
      <c r="W26" s="105">
        <v>2</v>
      </c>
      <c r="X26" s="105">
        <v>2</v>
      </c>
      <c r="Y26" s="105">
        <v>1</v>
      </c>
      <c r="Z26" s="105">
        <v>66</v>
      </c>
    </row>
    <row r="27" spans="1:26" ht="15" hidden="1" customHeight="1">
      <c r="A27" s="99">
        <v>7</v>
      </c>
      <c r="B27" s="100">
        <v>108</v>
      </c>
      <c r="C27" s="132" t="s">
        <v>229</v>
      </c>
      <c r="D27" s="117">
        <v>2895</v>
      </c>
      <c r="E27" s="105">
        <v>1508</v>
      </c>
      <c r="F27" s="105">
        <v>913</v>
      </c>
      <c r="G27" s="105">
        <v>13</v>
      </c>
      <c r="H27" s="105">
        <v>12</v>
      </c>
      <c r="I27" s="105">
        <v>51</v>
      </c>
      <c r="J27" s="105">
        <v>119</v>
      </c>
      <c r="K27" s="105">
        <v>9</v>
      </c>
      <c r="L27" s="105">
        <v>8</v>
      </c>
      <c r="M27" s="105">
        <v>25</v>
      </c>
      <c r="N27" s="105">
        <v>9</v>
      </c>
      <c r="O27" s="105">
        <v>21</v>
      </c>
      <c r="P27" s="105">
        <v>19</v>
      </c>
      <c r="Q27" s="105">
        <v>19</v>
      </c>
      <c r="R27" s="105">
        <v>7</v>
      </c>
      <c r="S27" s="105">
        <v>33</v>
      </c>
      <c r="T27" s="105">
        <v>8</v>
      </c>
      <c r="U27" s="105">
        <v>7</v>
      </c>
      <c r="V27" s="105">
        <v>4</v>
      </c>
      <c r="W27" s="105">
        <v>0</v>
      </c>
      <c r="X27" s="105">
        <v>5</v>
      </c>
      <c r="Y27" s="105">
        <v>6</v>
      </c>
      <c r="Z27" s="105">
        <v>99</v>
      </c>
    </row>
    <row r="28" spans="1:26" ht="15" hidden="1" customHeight="1">
      <c r="A28" s="99">
        <v>8</v>
      </c>
      <c r="B28" s="100">
        <v>109</v>
      </c>
      <c r="C28" s="132" t="s">
        <v>230</v>
      </c>
      <c r="D28" s="117">
        <v>2170</v>
      </c>
      <c r="E28" s="105">
        <v>1326</v>
      </c>
      <c r="F28" s="105">
        <v>532</v>
      </c>
      <c r="G28" s="105">
        <v>27</v>
      </c>
      <c r="H28" s="105">
        <v>5</v>
      </c>
      <c r="I28" s="105">
        <v>23</v>
      </c>
      <c r="J28" s="105">
        <v>85</v>
      </c>
      <c r="K28" s="105">
        <v>35</v>
      </c>
      <c r="L28" s="105">
        <v>4</v>
      </c>
      <c r="M28" s="105">
        <v>19</v>
      </c>
      <c r="N28" s="105">
        <v>5</v>
      </c>
      <c r="O28" s="105">
        <v>14</v>
      </c>
      <c r="P28" s="105">
        <v>14</v>
      </c>
      <c r="Q28" s="105">
        <v>9</v>
      </c>
      <c r="R28" s="105">
        <v>9</v>
      </c>
      <c r="S28" s="105">
        <v>4</v>
      </c>
      <c r="T28" s="105">
        <v>1</v>
      </c>
      <c r="U28" s="105">
        <v>7</v>
      </c>
      <c r="V28" s="105">
        <v>5</v>
      </c>
      <c r="W28" s="105">
        <v>0</v>
      </c>
      <c r="X28" s="105">
        <v>0</v>
      </c>
      <c r="Y28" s="105">
        <v>5</v>
      </c>
      <c r="Z28" s="105">
        <v>41</v>
      </c>
    </row>
    <row r="29" spans="1:26" ht="15" hidden="1" customHeight="1">
      <c r="A29" s="99">
        <v>9</v>
      </c>
      <c r="B29" s="100">
        <v>110</v>
      </c>
      <c r="C29" s="132" t="s">
        <v>231</v>
      </c>
      <c r="D29" s="117">
        <v>11615</v>
      </c>
      <c r="E29" s="105">
        <v>3366</v>
      </c>
      <c r="F29" s="105">
        <v>5807</v>
      </c>
      <c r="G29" s="105">
        <v>51</v>
      </c>
      <c r="H29" s="105">
        <v>94</v>
      </c>
      <c r="I29" s="105">
        <v>182</v>
      </c>
      <c r="J29" s="105">
        <v>239</v>
      </c>
      <c r="K29" s="105">
        <v>676</v>
      </c>
      <c r="L29" s="105">
        <v>31</v>
      </c>
      <c r="M29" s="105">
        <v>159</v>
      </c>
      <c r="N29" s="105">
        <v>52</v>
      </c>
      <c r="O29" s="105">
        <v>72</v>
      </c>
      <c r="P29" s="105">
        <v>82</v>
      </c>
      <c r="Q29" s="105">
        <v>106</v>
      </c>
      <c r="R29" s="105">
        <v>36</v>
      </c>
      <c r="S29" s="105">
        <v>33</v>
      </c>
      <c r="T29" s="105">
        <v>63</v>
      </c>
      <c r="U29" s="105">
        <v>22</v>
      </c>
      <c r="V29" s="105">
        <v>26</v>
      </c>
      <c r="W29" s="105">
        <v>3</v>
      </c>
      <c r="X29" s="105">
        <v>42</v>
      </c>
      <c r="Y29" s="105">
        <v>15</v>
      </c>
      <c r="Z29" s="105">
        <v>458</v>
      </c>
    </row>
    <row r="30" spans="1:26" ht="15" hidden="1" customHeight="1">
      <c r="A30" s="99">
        <v>10</v>
      </c>
      <c r="B30" s="100">
        <v>111</v>
      </c>
      <c r="C30" s="132" t="s">
        <v>232</v>
      </c>
      <c r="D30" s="117">
        <v>2398</v>
      </c>
      <c r="E30" s="105">
        <v>1421</v>
      </c>
      <c r="F30" s="105">
        <v>620</v>
      </c>
      <c r="G30" s="105">
        <v>18</v>
      </c>
      <c r="H30" s="105">
        <v>23</v>
      </c>
      <c r="I30" s="105">
        <v>63</v>
      </c>
      <c r="J30" s="105">
        <v>47</v>
      </c>
      <c r="K30" s="105">
        <v>7</v>
      </c>
      <c r="L30" s="105">
        <v>14</v>
      </c>
      <c r="M30" s="105">
        <v>25</v>
      </c>
      <c r="N30" s="105">
        <v>11</v>
      </c>
      <c r="O30" s="105">
        <v>21</v>
      </c>
      <c r="P30" s="105">
        <v>12</v>
      </c>
      <c r="Q30" s="105">
        <v>16</v>
      </c>
      <c r="R30" s="105">
        <v>4</v>
      </c>
      <c r="S30" s="105">
        <v>1</v>
      </c>
      <c r="T30" s="105">
        <v>16</v>
      </c>
      <c r="U30" s="105">
        <v>4</v>
      </c>
      <c r="V30" s="105">
        <v>0</v>
      </c>
      <c r="W30" s="105">
        <v>0</v>
      </c>
      <c r="X30" s="105">
        <v>1</v>
      </c>
      <c r="Y30" s="105">
        <v>3</v>
      </c>
      <c r="Z30" s="105">
        <v>71</v>
      </c>
    </row>
    <row r="31" spans="1:26" ht="15" hidden="1" customHeight="1">
      <c r="A31" s="99">
        <v>501</v>
      </c>
      <c r="B31" s="100">
        <v>201</v>
      </c>
      <c r="C31" s="409" t="s">
        <v>234</v>
      </c>
      <c r="D31" s="117">
        <v>10922</v>
      </c>
      <c r="E31" s="105">
        <v>6830</v>
      </c>
      <c r="F31" s="105">
        <v>1271</v>
      </c>
      <c r="G31" s="105">
        <v>305</v>
      </c>
      <c r="H31" s="105">
        <v>1420</v>
      </c>
      <c r="I31" s="105">
        <v>454</v>
      </c>
      <c r="J31" s="105">
        <v>102</v>
      </c>
      <c r="K31" s="105">
        <v>1</v>
      </c>
      <c r="L31" s="105">
        <v>129</v>
      </c>
      <c r="M31" s="105">
        <v>29</v>
      </c>
      <c r="N31" s="105">
        <v>44</v>
      </c>
      <c r="O31" s="105">
        <v>54</v>
      </c>
      <c r="P31" s="105">
        <v>39</v>
      </c>
      <c r="Q31" s="105">
        <v>33</v>
      </c>
      <c r="R31" s="105">
        <v>6</v>
      </c>
      <c r="S31" s="105">
        <v>7</v>
      </c>
      <c r="T31" s="105">
        <v>10</v>
      </c>
      <c r="U31" s="105">
        <v>4</v>
      </c>
      <c r="V31" s="105">
        <v>27</v>
      </c>
      <c r="W31" s="105">
        <v>3</v>
      </c>
      <c r="X31" s="105">
        <v>5</v>
      </c>
      <c r="Y31" s="105">
        <v>2</v>
      </c>
      <c r="Z31" s="105">
        <v>147</v>
      </c>
    </row>
    <row r="32" spans="1:26" ht="15" hidden="1" customHeight="1">
      <c r="A32" s="99">
        <v>110</v>
      </c>
      <c r="B32" s="100">
        <v>202</v>
      </c>
      <c r="C32" s="134" t="s">
        <v>235</v>
      </c>
      <c r="D32" s="117">
        <v>12718</v>
      </c>
      <c r="E32" s="105">
        <v>9651</v>
      </c>
      <c r="F32" s="105">
        <v>1699</v>
      </c>
      <c r="G32" s="105">
        <v>319</v>
      </c>
      <c r="H32" s="105">
        <v>211</v>
      </c>
      <c r="I32" s="105">
        <v>263</v>
      </c>
      <c r="J32" s="105">
        <v>95</v>
      </c>
      <c r="K32" s="105">
        <v>11</v>
      </c>
      <c r="L32" s="105">
        <v>67</v>
      </c>
      <c r="M32" s="105">
        <v>37</v>
      </c>
      <c r="N32" s="105">
        <v>62</v>
      </c>
      <c r="O32" s="105">
        <v>46</v>
      </c>
      <c r="P32" s="105">
        <v>47</v>
      </c>
      <c r="Q32" s="105">
        <v>40</v>
      </c>
      <c r="R32" s="105">
        <v>3</v>
      </c>
      <c r="S32" s="105">
        <v>9</v>
      </c>
      <c r="T32" s="105">
        <v>10</v>
      </c>
      <c r="U32" s="105">
        <v>19</v>
      </c>
      <c r="V32" s="105">
        <v>8</v>
      </c>
      <c r="W32" s="105">
        <v>15</v>
      </c>
      <c r="X32" s="105">
        <v>7</v>
      </c>
      <c r="Y32" s="105">
        <v>7</v>
      </c>
      <c r="Z32" s="105">
        <v>92</v>
      </c>
    </row>
    <row r="33" spans="1:26" ht="15" hidden="1" customHeight="1">
      <c r="A33" s="99">
        <v>301</v>
      </c>
      <c r="B33" s="100">
        <v>203</v>
      </c>
      <c r="C33" s="134" t="s">
        <v>236</v>
      </c>
      <c r="D33" s="117">
        <v>3086</v>
      </c>
      <c r="E33" s="105">
        <v>1627</v>
      </c>
      <c r="F33" s="105">
        <v>637</v>
      </c>
      <c r="G33" s="105">
        <v>214</v>
      </c>
      <c r="H33" s="105">
        <v>75</v>
      </c>
      <c r="I33" s="105">
        <v>125</v>
      </c>
      <c r="J33" s="105">
        <v>50</v>
      </c>
      <c r="K33" s="105">
        <v>14</v>
      </c>
      <c r="L33" s="105">
        <v>95</v>
      </c>
      <c r="M33" s="105">
        <v>16</v>
      </c>
      <c r="N33" s="105">
        <v>43</v>
      </c>
      <c r="O33" s="105">
        <v>18</v>
      </c>
      <c r="P33" s="105">
        <v>16</v>
      </c>
      <c r="Q33" s="105">
        <v>37</v>
      </c>
      <c r="R33" s="105">
        <v>3</v>
      </c>
      <c r="S33" s="105">
        <v>2</v>
      </c>
      <c r="T33" s="105">
        <v>2</v>
      </c>
      <c r="U33" s="105">
        <v>10</v>
      </c>
      <c r="V33" s="105">
        <v>37</v>
      </c>
      <c r="W33" s="105">
        <v>1</v>
      </c>
      <c r="X33" s="105">
        <v>1</v>
      </c>
      <c r="Y33" s="105">
        <v>5</v>
      </c>
      <c r="Z33" s="105">
        <v>58</v>
      </c>
    </row>
    <row r="34" spans="1:26" ht="15" hidden="1" customHeight="1">
      <c r="A34" s="99">
        <v>120</v>
      </c>
      <c r="B34" s="100">
        <v>204</v>
      </c>
      <c r="C34" s="134" t="s">
        <v>237</v>
      </c>
      <c r="D34" s="117">
        <v>6879</v>
      </c>
      <c r="E34" s="105">
        <v>4420</v>
      </c>
      <c r="F34" s="105">
        <v>1119</v>
      </c>
      <c r="G34" s="105">
        <v>167</v>
      </c>
      <c r="H34" s="105">
        <v>16</v>
      </c>
      <c r="I34" s="105">
        <v>132</v>
      </c>
      <c r="J34" s="105">
        <v>299</v>
      </c>
      <c r="K34" s="105">
        <v>15</v>
      </c>
      <c r="L34" s="105">
        <v>30</v>
      </c>
      <c r="M34" s="105">
        <v>98</v>
      </c>
      <c r="N34" s="105">
        <v>25</v>
      </c>
      <c r="O34" s="105">
        <v>83</v>
      </c>
      <c r="P34" s="105">
        <v>94</v>
      </c>
      <c r="Q34" s="105">
        <v>42</v>
      </c>
      <c r="R34" s="105">
        <v>35</v>
      </c>
      <c r="S34" s="105">
        <v>42</v>
      </c>
      <c r="T34" s="105">
        <v>9</v>
      </c>
      <c r="U34" s="105">
        <v>20</v>
      </c>
      <c r="V34" s="105">
        <v>7</v>
      </c>
      <c r="W34" s="105">
        <v>18</v>
      </c>
      <c r="X34" s="105">
        <v>8</v>
      </c>
      <c r="Y34" s="105">
        <v>5</v>
      </c>
      <c r="Z34" s="105">
        <v>195</v>
      </c>
    </row>
    <row r="35" spans="1:26" ht="15" hidden="1" customHeight="1">
      <c r="A35" s="99">
        <v>901</v>
      </c>
      <c r="B35" s="100">
        <v>205</v>
      </c>
      <c r="C35" s="409" t="s">
        <v>238</v>
      </c>
      <c r="D35" s="117">
        <v>190</v>
      </c>
      <c r="E35" s="105">
        <v>50</v>
      </c>
      <c r="F35" s="105">
        <v>14</v>
      </c>
      <c r="G35" s="105">
        <v>2</v>
      </c>
      <c r="H35" s="105">
        <v>9</v>
      </c>
      <c r="I35" s="105">
        <v>49</v>
      </c>
      <c r="J35" s="105">
        <v>9</v>
      </c>
      <c r="K35" s="105">
        <v>12</v>
      </c>
      <c r="L35" s="105">
        <v>0</v>
      </c>
      <c r="M35" s="105">
        <v>3</v>
      </c>
      <c r="N35" s="105">
        <v>11</v>
      </c>
      <c r="O35" s="105">
        <v>2</v>
      </c>
      <c r="P35" s="105">
        <v>4</v>
      </c>
      <c r="Q35" s="105">
        <v>1</v>
      </c>
      <c r="R35" s="105">
        <v>0</v>
      </c>
      <c r="S35" s="105">
        <v>2</v>
      </c>
      <c r="T35" s="105">
        <v>9</v>
      </c>
      <c r="U35" s="105">
        <v>1</v>
      </c>
      <c r="V35" s="105">
        <v>0</v>
      </c>
      <c r="W35" s="105">
        <v>0</v>
      </c>
      <c r="X35" s="105">
        <v>1</v>
      </c>
      <c r="Y35" s="105">
        <v>0</v>
      </c>
      <c r="Z35" s="105">
        <v>11</v>
      </c>
    </row>
    <row r="36" spans="1:26" ht="15" hidden="1" customHeight="1">
      <c r="A36" s="99">
        <v>130</v>
      </c>
      <c r="B36" s="100">
        <v>206</v>
      </c>
      <c r="C36" s="134" t="s">
        <v>239</v>
      </c>
      <c r="D36" s="117">
        <v>1826</v>
      </c>
      <c r="E36" s="105">
        <v>745</v>
      </c>
      <c r="F36" s="105">
        <v>318</v>
      </c>
      <c r="G36" s="105">
        <v>51</v>
      </c>
      <c r="H36" s="105">
        <v>12</v>
      </c>
      <c r="I36" s="105">
        <v>107</v>
      </c>
      <c r="J36" s="105">
        <v>131</v>
      </c>
      <c r="K36" s="105">
        <v>28</v>
      </c>
      <c r="L36" s="105">
        <v>45</v>
      </c>
      <c r="M36" s="105">
        <v>25</v>
      </c>
      <c r="N36" s="105">
        <v>39</v>
      </c>
      <c r="O36" s="105">
        <v>20</v>
      </c>
      <c r="P36" s="105">
        <v>25</v>
      </c>
      <c r="Q36" s="105">
        <v>25</v>
      </c>
      <c r="R36" s="105">
        <v>51</v>
      </c>
      <c r="S36" s="105">
        <v>20</v>
      </c>
      <c r="T36" s="105">
        <v>2</v>
      </c>
      <c r="U36" s="105">
        <v>13</v>
      </c>
      <c r="V36" s="105">
        <v>5</v>
      </c>
      <c r="W36" s="105">
        <v>0</v>
      </c>
      <c r="X36" s="105">
        <v>14</v>
      </c>
      <c r="Y36" s="105">
        <v>5</v>
      </c>
      <c r="Z36" s="105">
        <v>145</v>
      </c>
    </row>
    <row r="37" spans="1:26" ht="15" hidden="1" customHeight="1">
      <c r="A37" s="99">
        <v>201</v>
      </c>
      <c r="B37" s="100">
        <v>207</v>
      </c>
      <c r="C37" s="134" t="s">
        <v>240</v>
      </c>
      <c r="D37" s="117">
        <v>3473</v>
      </c>
      <c r="E37" s="105">
        <v>2552</v>
      </c>
      <c r="F37" s="105">
        <v>512</v>
      </c>
      <c r="G37" s="105">
        <v>119</v>
      </c>
      <c r="H37" s="105">
        <v>32</v>
      </c>
      <c r="I37" s="105">
        <v>58</v>
      </c>
      <c r="J37" s="105">
        <v>39</v>
      </c>
      <c r="K37" s="105">
        <v>4</v>
      </c>
      <c r="L37" s="105">
        <v>21</v>
      </c>
      <c r="M37" s="105">
        <v>6</v>
      </c>
      <c r="N37" s="105">
        <v>33</v>
      </c>
      <c r="O37" s="105">
        <v>11</v>
      </c>
      <c r="P37" s="105">
        <v>7</v>
      </c>
      <c r="Q37" s="105">
        <v>18</v>
      </c>
      <c r="R37" s="105">
        <v>1</v>
      </c>
      <c r="S37" s="105">
        <v>2</v>
      </c>
      <c r="T37" s="105">
        <v>2</v>
      </c>
      <c r="U37" s="105">
        <v>2</v>
      </c>
      <c r="V37" s="105">
        <v>2</v>
      </c>
      <c r="W37" s="105">
        <v>4</v>
      </c>
      <c r="X37" s="105">
        <v>9</v>
      </c>
      <c r="Y37" s="105">
        <v>1</v>
      </c>
      <c r="Z37" s="105">
        <v>38</v>
      </c>
    </row>
    <row r="38" spans="1:26" ht="15" hidden="1" customHeight="1">
      <c r="A38" s="99">
        <v>601</v>
      </c>
      <c r="B38" s="100">
        <v>208</v>
      </c>
      <c r="C38" s="134" t="s">
        <v>241</v>
      </c>
      <c r="D38" s="117">
        <v>431</v>
      </c>
      <c r="E38" s="105">
        <v>291</v>
      </c>
      <c r="F38" s="105">
        <v>50</v>
      </c>
      <c r="G38" s="105">
        <v>8</v>
      </c>
      <c r="H38" s="105">
        <v>0</v>
      </c>
      <c r="I38" s="105">
        <v>2</v>
      </c>
      <c r="J38" s="105">
        <v>7</v>
      </c>
      <c r="K38" s="105">
        <v>3</v>
      </c>
      <c r="L38" s="105">
        <v>0</v>
      </c>
      <c r="M38" s="105">
        <v>2</v>
      </c>
      <c r="N38" s="105">
        <v>41</v>
      </c>
      <c r="O38" s="105">
        <v>2</v>
      </c>
      <c r="P38" s="105">
        <v>1</v>
      </c>
      <c r="Q38" s="105">
        <v>0</v>
      </c>
      <c r="R38" s="105">
        <v>2</v>
      </c>
      <c r="S38" s="105">
        <v>0</v>
      </c>
      <c r="T38" s="105">
        <v>0</v>
      </c>
      <c r="U38" s="105">
        <v>10</v>
      </c>
      <c r="V38" s="105">
        <v>0</v>
      </c>
      <c r="W38" s="105">
        <v>0</v>
      </c>
      <c r="X38" s="105">
        <v>0</v>
      </c>
      <c r="Y38" s="105">
        <v>0</v>
      </c>
      <c r="Z38" s="105">
        <v>12</v>
      </c>
    </row>
    <row r="39" spans="1:26" ht="15" hidden="1" customHeight="1">
      <c r="A39" s="99">
        <v>701</v>
      </c>
      <c r="B39" s="100">
        <v>209</v>
      </c>
      <c r="C39" s="134" t="s">
        <v>242</v>
      </c>
      <c r="D39" s="117">
        <v>580</v>
      </c>
      <c r="E39" s="105">
        <v>118</v>
      </c>
      <c r="F39" s="105">
        <v>243</v>
      </c>
      <c r="G39" s="105">
        <v>45</v>
      </c>
      <c r="H39" s="105">
        <v>2</v>
      </c>
      <c r="I39" s="105">
        <v>92</v>
      </c>
      <c r="J39" s="105">
        <v>10</v>
      </c>
      <c r="K39" s="105">
        <v>0</v>
      </c>
      <c r="L39" s="105">
        <v>3</v>
      </c>
      <c r="M39" s="105">
        <v>3</v>
      </c>
      <c r="N39" s="105">
        <v>15</v>
      </c>
      <c r="O39" s="105">
        <v>4</v>
      </c>
      <c r="P39" s="105">
        <v>8</v>
      </c>
      <c r="Q39" s="105">
        <v>6</v>
      </c>
      <c r="R39" s="105">
        <v>0</v>
      </c>
      <c r="S39" s="105">
        <v>0</v>
      </c>
      <c r="T39" s="105">
        <v>1</v>
      </c>
      <c r="U39" s="105">
        <v>5</v>
      </c>
      <c r="V39" s="105">
        <v>0</v>
      </c>
      <c r="W39" s="105">
        <v>0</v>
      </c>
      <c r="X39" s="105">
        <v>0</v>
      </c>
      <c r="Y39" s="105">
        <v>0</v>
      </c>
      <c r="Z39" s="105">
        <v>25</v>
      </c>
    </row>
    <row r="40" spans="1:26" ht="15" hidden="1" customHeight="1">
      <c r="A40" s="99">
        <v>302</v>
      </c>
      <c r="B40" s="100">
        <v>210</v>
      </c>
      <c r="C40" s="134" t="s">
        <v>14</v>
      </c>
      <c r="D40" s="117">
        <v>2289</v>
      </c>
      <c r="E40" s="105">
        <v>1263</v>
      </c>
      <c r="F40" s="105">
        <v>272</v>
      </c>
      <c r="G40" s="105">
        <v>169</v>
      </c>
      <c r="H40" s="105">
        <v>90</v>
      </c>
      <c r="I40" s="105">
        <v>241</v>
      </c>
      <c r="J40" s="105">
        <v>31</v>
      </c>
      <c r="K40" s="105">
        <v>74</v>
      </c>
      <c r="L40" s="105">
        <v>35</v>
      </c>
      <c r="M40" s="105">
        <v>9</v>
      </c>
      <c r="N40" s="105">
        <v>21</v>
      </c>
      <c r="O40" s="105">
        <v>11</v>
      </c>
      <c r="P40" s="105">
        <v>11</v>
      </c>
      <c r="Q40" s="105">
        <v>11</v>
      </c>
      <c r="R40" s="105">
        <v>1</v>
      </c>
      <c r="S40" s="105">
        <v>0</v>
      </c>
      <c r="T40" s="105">
        <v>3</v>
      </c>
      <c r="U40" s="105">
        <v>4</v>
      </c>
      <c r="V40" s="105">
        <v>3</v>
      </c>
      <c r="W40" s="105">
        <v>3</v>
      </c>
      <c r="X40" s="105">
        <v>3</v>
      </c>
      <c r="Y40" s="105">
        <v>1</v>
      </c>
      <c r="Z40" s="105">
        <v>33</v>
      </c>
    </row>
    <row r="41" spans="1:26" ht="15" hidden="1" customHeight="1">
      <c r="A41" s="99">
        <v>603</v>
      </c>
      <c r="B41" s="100">
        <v>212</v>
      </c>
      <c r="C41" s="134" t="s">
        <v>243</v>
      </c>
      <c r="D41" s="117">
        <v>322</v>
      </c>
      <c r="E41" s="105">
        <v>185</v>
      </c>
      <c r="F41" s="105">
        <v>33</v>
      </c>
      <c r="G41" s="105">
        <v>49</v>
      </c>
      <c r="H41" s="105">
        <v>2</v>
      </c>
      <c r="I41" s="105">
        <v>16</v>
      </c>
      <c r="J41" s="105">
        <v>7</v>
      </c>
      <c r="K41" s="105">
        <v>0</v>
      </c>
      <c r="L41" s="105">
        <v>5</v>
      </c>
      <c r="M41" s="105">
        <v>0</v>
      </c>
      <c r="N41" s="105">
        <v>3</v>
      </c>
      <c r="O41" s="105">
        <v>4</v>
      </c>
      <c r="P41" s="105">
        <v>1</v>
      </c>
      <c r="Q41" s="105">
        <v>2</v>
      </c>
      <c r="R41" s="105">
        <v>0</v>
      </c>
      <c r="S41" s="105">
        <v>0</v>
      </c>
      <c r="T41" s="105">
        <v>0</v>
      </c>
      <c r="U41" s="105">
        <v>0</v>
      </c>
      <c r="V41" s="105">
        <v>2</v>
      </c>
      <c r="W41" s="105">
        <v>0</v>
      </c>
      <c r="X41" s="105">
        <v>0</v>
      </c>
      <c r="Y41" s="105">
        <v>1</v>
      </c>
      <c r="Z41" s="105">
        <v>12</v>
      </c>
    </row>
    <row r="42" spans="1:26" ht="15" hidden="1" customHeight="1">
      <c r="A42" s="99">
        <v>401</v>
      </c>
      <c r="B42" s="100">
        <v>213</v>
      </c>
      <c r="C42" s="134" t="s">
        <v>244</v>
      </c>
      <c r="D42" s="117">
        <v>558</v>
      </c>
      <c r="E42" s="105">
        <v>318</v>
      </c>
      <c r="F42" s="105">
        <v>102</v>
      </c>
      <c r="G42" s="105">
        <v>13</v>
      </c>
      <c r="H42" s="105">
        <v>1</v>
      </c>
      <c r="I42" s="105">
        <v>55</v>
      </c>
      <c r="J42" s="105">
        <v>16</v>
      </c>
      <c r="K42" s="105">
        <v>2</v>
      </c>
      <c r="L42" s="105">
        <v>14</v>
      </c>
      <c r="M42" s="105">
        <v>2</v>
      </c>
      <c r="N42" s="105">
        <v>14</v>
      </c>
      <c r="O42" s="105">
        <v>2</v>
      </c>
      <c r="P42" s="105">
        <v>3</v>
      </c>
      <c r="Q42" s="105">
        <v>4</v>
      </c>
      <c r="R42" s="105">
        <v>0</v>
      </c>
      <c r="S42" s="105">
        <v>0</v>
      </c>
      <c r="T42" s="105">
        <v>0</v>
      </c>
      <c r="U42" s="105">
        <v>1</v>
      </c>
      <c r="V42" s="105">
        <v>4</v>
      </c>
      <c r="W42" s="105">
        <v>0</v>
      </c>
      <c r="X42" s="105">
        <v>0</v>
      </c>
      <c r="Y42" s="105">
        <v>0</v>
      </c>
      <c r="Z42" s="105">
        <v>7</v>
      </c>
    </row>
    <row r="43" spans="1:26" ht="15" hidden="1" customHeight="1">
      <c r="A43" s="99">
        <v>202</v>
      </c>
      <c r="B43" s="100">
        <v>214</v>
      </c>
      <c r="C43" s="134" t="s">
        <v>245</v>
      </c>
      <c r="D43" s="117">
        <v>3459</v>
      </c>
      <c r="E43" s="105">
        <v>2473</v>
      </c>
      <c r="F43" s="105">
        <v>359</v>
      </c>
      <c r="G43" s="105">
        <v>265</v>
      </c>
      <c r="H43" s="105">
        <v>19</v>
      </c>
      <c r="I43" s="105">
        <v>36</v>
      </c>
      <c r="J43" s="105">
        <v>94</v>
      </c>
      <c r="K43" s="105">
        <v>9</v>
      </c>
      <c r="L43" s="105">
        <v>8</v>
      </c>
      <c r="M43" s="105">
        <v>23</v>
      </c>
      <c r="N43" s="105">
        <v>7</v>
      </c>
      <c r="O43" s="105">
        <v>22</v>
      </c>
      <c r="P43" s="105">
        <v>32</v>
      </c>
      <c r="Q43" s="105">
        <v>8</v>
      </c>
      <c r="R43" s="105">
        <v>10</v>
      </c>
      <c r="S43" s="105">
        <v>14</v>
      </c>
      <c r="T43" s="105">
        <v>2</v>
      </c>
      <c r="U43" s="105">
        <v>3</v>
      </c>
      <c r="V43" s="105">
        <v>0</v>
      </c>
      <c r="W43" s="105">
        <v>7</v>
      </c>
      <c r="X43" s="105">
        <v>8</v>
      </c>
      <c r="Y43" s="105">
        <v>3</v>
      </c>
      <c r="Z43" s="105">
        <v>57</v>
      </c>
    </row>
    <row r="44" spans="1:26" ht="15" hidden="1" customHeight="1">
      <c r="A44" s="99">
        <v>402</v>
      </c>
      <c r="B44" s="100">
        <v>215</v>
      </c>
      <c r="C44" s="134" t="s">
        <v>246</v>
      </c>
      <c r="D44" s="117">
        <v>848</v>
      </c>
      <c r="E44" s="105">
        <v>367</v>
      </c>
      <c r="F44" s="105">
        <v>95</v>
      </c>
      <c r="G44" s="105">
        <v>219</v>
      </c>
      <c r="H44" s="105">
        <v>23</v>
      </c>
      <c r="I44" s="105">
        <v>24</v>
      </c>
      <c r="J44" s="105">
        <v>14</v>
      </c>
      <c r="K44" s="105">
        <v>1</v>
      </c>
      <c r="L44" s="105">
        <v>25</v>
      </c>
      <c r="M44" s="105">
        <v>2</v>
      </c>
      <c r="N44" s="105">
        <v>8</v>
      </c>
      <c r="O44" s="105">
        <v>4</v>
      </c>
      <c r="P44" s="105">
        <v>5</v>
      </c>
      <c r="Q44" s="105">
        <v>1</v>
      </c>
      <c r="R44" s="105">
        <v>0</v>
      </c>
      <c r="S44" s="105">
        <v>0</v>
      </c>
      <c r="T44" s="105">
        <v>0</v>
      </c>
      <c r="U44" s="105">
        <v>0</v>
      </c>
      <c r="V44" s="105">
        <v>3</v>
      </c>
      <c r="W44" s="105">
        <v>2</v>
      </c>
      <c r="X44" s="105">
        <v>1</v>
      </c>
      <c r="Y44" s="105">
        <v>0</v>
      </c>
      <c r="Z44" s="105">
        <v>54</v>
      </c>
    </row>
    <row r="45" spans="1:26" ht="15" hidden="1" customHeight="1">
      <c r="A45" s="99">
        <v>303</v>
      </c>
      <c r="B45" s="100">
        <v>216</v>
      </c>
      <c r="C45" s="134" t="s">
        <v>247</v>
      </c>
      <c r="D45" s="117">
        <v>1114</v>
      </c>
      <c r="E45" s="105">
        <v>816</v>
      </c>
      <c r="F45" s="105">
        <v>87</v>
      </c>
      <c r="G45" s="105">
        <v>43</v>
      </c>
      <c r="H45" s="105">
        <v>18</v>
      </c>
      <c r="I45" s="105">
        <v>38</v>
      </c>
      <c r="J45" s="105">
        <v>9</v>
      </c>
      <c r="K45" s="105">
        <v>1</v>
      </c>
      <c r="L45" s="105">
        <v>40</v>
      </c>
      <c r="M45" s="105">
        <v>4</v>
      </c>
      <c r="N45" s="105">
        <v>24</v>
      </c>
      <c r="O45" s="105">
        <v>3</v>
      </c>
      <c r="P45" s="105">
        <v>3</v>
      </c>
      <c r="Q45" s="105">
        <v>7</v>
      </c>
      <c r="R45" s="105">
        <v>0</v>
      </c>
      <c r="S45" s="105">
        <v>1</v>
      </c>
      <c r="T45" s="105">
        <v>0</v>
      </c>
      <c r="U45" s="105">
        <v>1</v>
      </c>
      <c r="V45" s="105">
        <v>2</v>
      </c>
      <c r="W45" s="105">
        <v>6</v>
      </c>
      <c r="X45" s="105">
        <v>0</v>
      </c>
      <c r="Y45" s="105">
        <v>0</v>
      </c>
      <c r="Z45" s="105">
        <v>11</v>
      </c>
    </row>
    <row r="46" spans="1:26" ht="15" hidden="1" customHeight="1">
      <c r="A46" s="99">
        <v>203</v>
      </c>
      <c r="B46" s="100">
        <v>217</v>
      </c>
      <c r="C46" s="134" t="s">
        <v>248</v>
      </c>
      <c r="D46" s="117">
        <v>1448</v>
      </c>
      <c r="E46" s="105">
        <v>1116</v>
      </c>
      <c r="F46" s="105">
        <v>99</v>
      </c>
      <c r="G46" s="105">
        <v>61</v>
      </c>
      <c r="H46" s="105">
        <v>5</v>
      </c>
      <c r="I46" s="105">
        <v>22</v>
      </c>
      <c r="J46" s="105">
        <v>35</v>
      </c>
      <c r="K46" s="105">
        <v>7</v>
      </c>
      <c r="L46" s="105">
        <v>5</v>
      </c>
      <c r="M46" s="105">
        <v>18</v>
      </c>
      <c r="N46" s="105">
        <v>5</v>
      </c>
      <c r="O46" s="105">
        <v>14</v>
      </c>
      <c r="P46" s="105">
        <v>16</v>
      </c>
      <c r="Q46" s="105">
        <v>8</v>
      </c>
      <c r="R46" s="105">
        <v>8</v>
      </c>
      <c r="S46" s="105">
        <v>1</v>
      </c>
      <c r="T46" s="105">
        <v>1</v>
      </c>
      <c r="U46" s="105">
        <v>1</v>
      </c>
      <c r="V46" s="105">
        <v>6</v>
      </c>
      <c r="W46" s="105">
        <v>0</v>
      </c>
      <c r="X46" s="105">
        <v>0</v>
      </c>
      <c r="Y46" s="105">
        <v>1</v>
      </c>
      <c r="Z46" s="105">
        <v>19</v>
      </c>
    </row>
    <row r="47" spans="1:26" ht="15" hidden="1" customHeight="1">
      <c r="A47" s="99">
        <v>403</v>
      </c>
      <c r="B47" s="100">
        <v>218</v>
      </c>
      <c r="C47" s="134" t="s">
        <v>249</v>
      </c>
      <c r="D47" s="117">
        <v>708</v>
      </c>
      <c r="E47" s="105">
        <v>182</v>
      </c>
      <c r="F47" s="105">
        <v>131</v>
      </c>
      <c r="G47" s="105">
        <v>211</v>
      </c>
      <c r="H47" s="105">
        <v>62</v>
      </c>
      <c r="I47" s="105">
        <v>26</v>
      </c>
      <c r="J47" s="105">
        <v>7</v>
      </c>
      <c r="K47" s="105">
        <v>0</v>
      </c>
      <c r="L47" s="105">
        <v>29</v>
      </c>
      <c r="M47" s="105">
        <v>5</v>
      </c>
      <c r="N47" s="105">
        <v>20</v>
      </c>
      <c r="O47" s="105">
        <v>2</v>
      </c>
      <c r="P47" s="105">
        <v>1</v>
      </c>
      <c r="Q47" s="105">
        <v>4</v>
      </c>
      <c r="R47" s="105">
        <v>1</v>
      </c>
      <c r="S47" s="105">
        <v>1</v>
      </c>
      <c r="T47" s="105"/>
      <c r="U47" s="105">
        <v>2</v>
      </c>
      <c r="V47" s="105">
        <v>1</v>
      </c>
      <c r="W47" s="105">
        <v>18</v>
      </c>
      <c r="X47" s="105">
        <v>0</v>
      </c>
      <c r="Y47" s="105">
        <v>0</v>
      </c>
      <c r="Z47" s="105">
        <v>5</v>
      </c>
    </row>
    <row r="48" spans="1:26" ht="15" hidden="1" customHeight="1">
      <c r="A48" s="99">
        <v>204</v>
      </c>
      <c r="B48" s="100">
        <v>219</v>
      </c>
      <c r="C48" s="134" t="s">
        <v>250</v>
      </c>
      <c r="D48" s="117">
        <v>934</v>
      </c>
      <c r="E48" s="105">
        <v>611</v>
      </c>
      <c r="F48" s="105">
        <v>110</v>
      </c>
      <c r="G48" s="105">
        <v>31</v>
      </c>
      <c r="H48" s="105">
        <v>9</v>
      </c>
      <c r="I48" s="105">
        <v>14</v>
      </c>
      <c r="J48" s="105">
        <v>53</v>
      </c>
      <c r="K48" s="105">
        <v>7</v>
      </c>
      <c r="L48" s="105">
        <v>13</v>
      </c>
      <c r="M48" s="105">
        <v>14</v>
      </c>
      <c r="N48" s="105">
        <v>2</v>
      </c>
      <c r="O48" s="105">
        <v>18</v>
      </c>
      <c r="P48" s="105">
        <v>6</v>
      </c>
      <c r="Q48" s="105">
        <v>13</v>
      </c>
      <c r="R48" s="105">
        <v>6</v>
      </c>
      <c r="S48" s="105">
        <v>4</v>
      </c>
      <c r="T48" s="105">
        <v>1</v>
      </c>
      <c r="U48" s="105">
        <v>0</v>
      </c>
      <c r="V48" s="105">
        <v>0</v>
      </c>
      <c r="W48" s="105">
        <v>0</v>
      </c>
      <c r="X48" s="105">
        <v>0</v>
      </c>
      <c r="Y48" s="105">
        <v>0</v>
      </c>
      <c r="Z48" s="105">
        <v>22</v>
      </c>
    </row>
    <row r="49" spans="1:26" ht="15" hidden="1" customHeight="1">
      <c r="A49" s="99">
        <v>404</v>
      </c>
      <c r="B49" s="100">
        <v>220</v>
      </c>
      <c r="C49" s="134" t="s">
        <v>251</v>
      </c>
      <c r="D49" s="117">
        <v>983</v>
      </c>
      <c r="E49" s="105">
        <v>87</v>
      </c>
      <c r="F49" s="105">
        <v>492</v>
      </c>
      <c r="G49" s="105">
        <v>149</v>
      </c>
      <c r="H49" s="105">
        <v>66</v>
      </c>
      <c r="I49" s="105">
        <v>71</v>
      </c>
      <c r="J49" s="105">
        <v>6</v>
      </c>
      <c r="K49" s="105">
        <v>0</v>
      </c>
      <c r="L49" s="105">
        <v>5</v>
      </c>
      <c r="M49" s="105">
        <v>0</v>
      </c>
      <c r="N49" s="105">
        <v>21</v>
      </c>
      <c r="O49" s="105">
        <v>2</v>
      </c>
      <c r="P49" s="105">
        <v>3</v>
      </c>
      <c r="Q49" s="105">
        <v>2</v>
      </c>
      <c r="R49" s="105">
        <v>0</v>
      </c>
      <c r="S49" s="105">
        <v>0</v>
      </c>
      <c r="T49" s="105">
        <v>0</v>
      </c>
      <c r="U49" s="105">
        <v>0</v>
      </c>
      <c r="V49" s="105">
        <v>0</v>
      </c>
      <c r="W49" s="105">
        <v>39</v>
      </c>
      <c r="X49" s="105">
        <v>0</v>
      </c>
      <c r="Y49" s="105">
        <v>0</v>
      </c>
      <c r="Z49" s="105">
        <v>40</v>
      </c>
    </row>
    <row r="50" spans="1:26" ht="15" hidden="1" customHeight="1">
      <c r="A50" s="99">
        <v>801</v>
      </c>
      <c r="B50" s="100">
        <v>221</v>
      </c>
      <c r="C50" s="134" t="s">
        <v>252</v>
      </c>
      <c r="D50" s="117">
        <v>581</v>
      </c>
      <c r="E50" s="105">
        <v>117</v>
      </c>
      <c r="F50" s="105">
        <v>117</v>
      </c>
      <c r="G50" s="105">
        <v>191</v>
      </c>
      <c r="H50" s="105">
        <v>29</v>
      </c>
      <c r="I50" s="105">
        <v>66</v>
      </c>
      <c r="J50" s="105">
        <v>9</v>
      </c>
      <c r="K50" s="105">
        <v>2</v>
      </c>
      <c r="L50" s="105">
        <v>7</v>
      </c>
      <c r="M50" s="105">
        <v>4</v>
      </c>
      <c r="N50" s="105">
        <v>0</v>
      </c>
      <c r="O50" s="105">
        <v>2</v>
      </c>
      <c r="P50" s="105">
        <v>2</v>
      </c>
      <c r="Q50" s="105">
        <v>10</v>
      </c>
      <c r="R50" s="105">
        <v>3</v>
      </c>
      <c r="S50" s="105">
        <v>3</v>
      </c>
      <c r="T50" s="105">
        <v>0</v>
      </c>
      <c r="U50" s="105">
        <v>1</v>
      </c>
      <c r="V50" s="105">
        <v>1</v>
      </c>
      <c r="W50" s="105">
        <v>0</v>
      </c>
      <c r="X50" s="105">
        <v>1</v>
      </c>
      <c r="Y50" s="105">
        <v>0</v>
      </c>
      <c r="Z50" s="105">
        <v>16</v>
      </c>
    </row>
    <row r="51" spans="1:26" ht="15" hidden="1" customHeight="1">
      <c r="A51" s="99">
        <v>702</v>
      </c>
      <c r="B51" s="100">
        <v>222</v>
      </c>
      <c r="C51" s="134" t="s">
        <v>253</v>
      </c>
      <c r="D51" s="117">
        <v>85</v>
      </c>
      <c r="E51" s="105">
        <v>4</v>
      </c>
      <c r="F51" s="105">
        <v>36</v>
      </c>
      <c r="G51" s="105">
        <v>0</v>
      </c>
      <c r="H51" s="105">
        <v>1</v>
      </c>
      <c r="I51" s="105">
        <v>19</v>
      </c>
      <c r="J51" s="105">
        <v>5</v>
      </c>
      <c r="K51" s="105">
        <v>0</v>
      </c>
      <c r="L51" s="105">
        <v>2</v>
      </c>
      <c r="M51" s="105">
        <v>0</v>
      </c>
      <c r="N51" s="105">
        <v>11</v>
      </c>
      <c r="O51" s="105">
        <v>1</v>
      </c>
      <c r="P51" s="105">
        <v>0</v>
      </c>
      <c r="Q51" s="105">
        <v>0</v>
      </c>
      <c r="R51" s="105">
        <v>1</v>
      </c>
      <c r="S51" s="105">
        <v>0</v>
      </c>
      <c r="T51" s="105">
        <v>3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2</v>
      </c>
    </row>
    <row r="52" spans="1:26" ht="15" hidden="1" customHeight="1">
      <c r="A52" s="99">
        <v>802</v>
      </c>
      <c r="B52" s="100">
        <v>223</v>
      </c>
      <c r="C52" s="134" t="s">
        <v>254</v>
      </c>
      <c r="D52" s="117">
        <v>792</v>
      </c>
      <c r="E52" s="105">
        <v>78</v>
      </c>
      <c r="F52" s="105">
        <v>302</v>
      </c>
      <c r="G52" s="105">
        <v>161</v>
      </c>
      <c r="H52" s="105">
        <v>16</v>
      </c>
      <c r="I52" s="105">
        <v>143</v>
      </c>
      <c r="J52" s="105">
        <v>9</v>
      </c>
      <c r="K52" s="105">
        <v>0</v>
      </c>
      <c r="L52" s="105">
        <v>5</v>
      </c>
      <c r="M52" s="105">
        <v>2</v>
      </c>
      <c r="N52" s="105">
        <v>30</v>
      </c>
      <c r="O52" s="105">
        <v>4</v>
      </c>
      <c r="P52" s="105">
        <v>1</v>
      </c>
      <c r="Q52" s="105">
        <v>8</v>
      </c>
      <c r="R52" s="105">
        <v>0</v>
      </c>
      <c r="S52" s="105">
        <v>1</v>
      </c>
      <c r="T52" s="105">
        <v>0</v>
      </c>
      <c r="U52" s="105">
        <v>0</v>
      </c>
      <c r="V52" s="105">
        <v>0</v>
      </c>
      <c r="W52" s="105">
        <v>19</v>
      </c>
      <c r="X52" s="105">
        <v>0</v>
      </c>
      <c r="Y52" s="105">
        <v>0</v>
      </c>
      <c r="Z52" s="105">
        <v>13</v>
      </c>
    </row>
    <row r="53" spans="1:26" ht="15" hidden="1" customHeight="1">
      <c r="A53" s="99">
        <v>902</v>
      </c>
      <c r="B53" s="100">
        <v>224</v>
      </c>
      <c r="C53" s="134" t="s">
        <v>255</v>
      </c>
      <c r="D53" s="117">
        <v>149</v>
      </c>
      <c r="E53" s="105">
        <v>35</v>
      </c>
      <c r="F53" s="105">
        <v>28</v>
      </c>
      <c r="G53" s="105">
        <v>32</v>
      </c>
      <c r="H53" s="105">
        <v>0</v>
      </c>
      <c r="I53" s="105">
        <v>19</v>
      </c>
      <c r="J53" s="105">
        <v>7</v>
      </c>
      <c r="K53" s="105">
        <v>0</v>
      </c>
      <c r="L53" s="105">
        <v>17</v>
      </c>
      <c r="M53" s="105">
        <v>4</v>
      </c>
      <c r="N53" s="105">
        <v>0</v>
      </c>
      <c r="O53" s="105">
        <v>1</v>
      </c>
      <c r="P53" s="105">
        <v>1</v>
      </c>
      <c r="Q53" s="105">
        <v>1</v>
      </c>
      <c r="R53" s="105">
        <v>0</v>
      </c>
      <c r="S53" s="105">
        <v>0</v>
      </c>
      <c r="T53" s="105">
        <v>1</v>
      </c>
      <c r="U53" s="105">
        <v>0</v>
      </c>
      <c r="V53" s="105">
        <v>1</v>
      </c>
      <c r="W53" s="105">
        <v>0</v>
      </c>
      <c r="X53" s="105">
        <v>0</v>
      </c>
      <c r="Y53" s="105">
        <v>0</v>
      </c>
      <c r="Z53" s="105">
        <v>2</v>
      </c>
    </row>
    <row r="54" spans="1:26" ht="15" hidden="1" customHeight="1">
      <c r="A54" s="99">
        <v>703</v>
      </c>
      <c r="B54" s="100">
        <v>225</v>
      </c>
      <c r="C54" s="134" t="s">
        <v>256</v>
      </c>
      <c r="D54" s="117">
        <v>365</v>
      </c>
      <c r="E54" s="105">
        <v>23</v>
      </c>
      <c r="F54" s="105">
        <v>199</v>
      </c>
      <c r="G54" s="105">
        <v>50</v>
      </c>
      <c r="H54" s="105">
        <v>5</v>
      </c>
      <c r="I54" s="105">
        <v>59</v>
      </c>
      <c r="J54" s="105">
        <v>9</v>
      </c>
      <c r="K54" s="105">
        <v>0</v>
      </c>
      <c r="L54" s="105">
        <v>2</v>
      </c>
      <c r="M54" s="105">
        <v>0</v>
      </c>
      <c r="N54" s="105">
        <v>12</v>
      </c>
      <c r="O54" s="105">
        <v>0</v>
      </c>
      <c r="P54" s="105">
        <v>4</v>
      </c>
      <c r="Q54" s="105">
        <v>0</v>
      </c>
      <c r="R54" s="105">
        <v>0</v>
      </c>
      <c r="S54" s="105">
        <v>1</v>
      </c>
      <c r="T54" s="105">
        <v>0</v>
      </c>
      <c r="U54" s="105">
        <v>0</v>
      </c>
      <c r="V54" s="105">
        <v>0</v>
      </c>
      <c r="W54" s="105">
        <v>0</v>
      </c>
      <c r="X54" s="105">
        <v>0</v>
      </c>
      <c r="Y54" s="105">
        <v>0</v>
      </c>
      <c r="Z54" s="105">
        <v>1</v>
      </c>
    </row>
    <row r="55" spans="1:26" ht="15" hidden="1" customHeight="1">
      <c r="A55" s="99">
        <v>903</v>
      </c>
      <c r="B55" s="100">
        <v>226</v>
      </c>
      <c r="C55" s="134" t="s">
        <v>257</v>
      </c>
      <c r="D55" s="117">
        <v>208</v>
      </c>
      <c r="E55" s="105">
        <v>74</v>
      </c>
      <c r="F55" s="105">
        <v>55</v>
      </c>
      <c r="G55" s="105">
        <v>0</v>
      </c>
      <c r="H55" s="105">
        <v>6</v>
      </c>
      <c r="I55" s="105">
        <v>22</v>
      </c>
      <c r="J55" s="105">
        <v>4</v>
      </c>
      <c r="K55" s="105">
        <v>0</v>
      </c>
      <c r="L55" s="105">
        <v>0</v>
      </c>
      <c r="M55" s="105">
        <v>4</v>
      </c>
      <c r="N55" s="105">
        <v>6</v>
      </c>
      <c r="O55" s="105">
        <v>0</v>
      </c>
      <c r="P55" s="105">
        <v>3</v>
      </c>
      <c r="Q55" s="105">
        <v>24</v>
      </c>
      <c r="R55" s="105">
        <v>0</v>
      </c>
      <c r="S55" s="105">
        <v>0</v>
      </c>
      <c r="T55" s="105">
        <v>0</v>
      </c>
      <c r="U55" s="105">
        <v>2</v>
      </c>
      <c r="V55" s="105">
        <v>1</v>
      </c>
      <c r="W55" s="105">
        <v>0</v>
      </c>
      <c r="X55" s="105">
        <v>1</v>
      </c>
      <c r="Y55" s="105">
        <v>1</v>
      </c>
      <c r="Z55" s="105">
        <v>5</v>
      </c>
    </row>
    <row r="56" spans="1:26" ht="15" hidden="1" customHeight="1">
      <c r="A56" s="99">
        <v>604</v>
      </c>
      <c r="B56" s="100">
        <v>227</v>
      </c>
      <c r="C56" s="134" t="s">
        <v>258</v>
      </c>
      <c r="D56" s="117">
        <v>239</v>
      </c>
      <c r="E56" s="105">
        <v>28</v>
      </c>
      <c r="F56" s="105">
        <v>144</v>
      </c>
      <c r="G56" s="105">
        <v>8</v>
      </c>
      <c r="H56" s="105">
        <v>0</v>
      </c>
      <c r="I56" s="105">
        <v>17</v>
      </c>
      <c r="J56" s="105">
        <v>10</v>
      </c>
      <c r="K56" s="105">
        <v>0</v>
      </c>
      <c r="L56" s="105">
        <v>17</v>
      </c>
      <c r="M56" s="105">
        <v>6</v>
      </c>
      <c r="N56" s="105">
        <v>1</v>
      </c>
      <c r="O56" s="105">
        <v>0</v>
      </c>
      <c r="P56" s="105">
        <v>0</v>
      </c>
      <c r="Q56" s="105">
        <v>4</v>
      </c>
      <c r="R56" s="105">
        <v>1</v>
      </c>
      <c r="S56" s="105">
        <v>0</v>
      </c>
      <c r="T56" s="105">
        <v>0</v>
      </c>
      <c r="U56" s="105">
        <v>0</v>
      </c>
      <c r="V56" s="105">
        <v>0</v>
      </c>
      <c r="W56" s="105">
        <v>1</v>
      </c>
      <c r="X56" s="105">
        <v>0</v>
      </c>
      <c r="Y56" s="105">
        <v>0</v>
      </c>
      <c r="Z56" s="105">
        <v>2</v>
      </c>
    </row>
    <row r="57" spans="1:26" ht="15" hidden="1" customHeight="1">
      <c r="A57" s="99">
        <v>605</v>
      </c>
      <c r="B57" s="100">
        <v>229</v>
      </c>
      <c r="C57" s="134" t="s">
        <v>259</v>
      </c>
      <c r="D57" s="117">
        <v>393</v>
      </c>
      <c r="E57" s="105">
        <v>166</v>
      </c>
      <c r="F57" s="105">
        <v>72</v>
      </c>
      <c r="G57" s="105">
        <v>24</v>
      </c>
      <c r="H57" s="105">
        <v>14</v>
      </c>
      <c r="I57" s="105">
        <v>13</v>
      </c>
      <c r="J57" s="105">
        <v>11</v>
      </c>
      <c r="K57" s="105">
        <v>9</v>
      </c>
      <c r="L57" s="105">
        <v>35</v>
      </c>
      <c r="M57" s="105">
        <v>2</v>
      </c>
      <c r="N57" s="105">
        <v>1</v>
      </c>
      <c r="O57" s="105">
        <v>9</v>
      </c>
      <c r="P57" s="105">
        <v>2</v>
      </c>
      <c r="Q57" s="105">
        <v>1</v>
      </c>
      <c r="R57" s="105">
        <v>2</v>
      </c>
      <c r="S57" s="105">
        <v>2</v>
      </c>
      <c r="T57" s="105">
        <v>16</v>
      </c>
      <c r="U57" s="105">
        <v>1</v>
      </c>
      <c r="V57" s="105">
        <v>1</v>
      </c>
      <c r="W57" s="105">
        <v>0</v>
      </c>
      <c r="X57" s="105">
        <v>0</v>
      </c>
      <c r="Y57" s="105">
        <v>0</v>
      </c>
      <c r="Z57" s="105">
        <v>12</v>
      </c>
    </row>
    <row r="58" spans="1:26" ht="15" hidden="1" customHeight="1">
      <c r="A58" s="99">
        <v>251</v>
      </c>
      <c r="B58" s="100">
        <v>301</v>
      </c>
      <c r="C58" s="134" t="s">
        <v>261</v>
      </c>
      <c r="D58" s="117">
        <v>117</v>
      </c>
      <c r="E58" s="105">
        <v>70</v>
      </c>
      <c r="F58" s="105">
        <v>15</v>
      </c>
      <c r="G58" s="105">
        <v>2</v>
      </c>
      <c r="H58" s="105">
        <v>0</v>
      </c>
      <c r="I58" s="105">
        <v>5</v>
      </c>
      <c r="J58" s="105">
        <v>13</v>
      </c>
      <c r="K58" s="105">
        <v>0</v>
      </c>
      <c r="L58" s="105">
        <v>1</v>
      </c>
      <c r="M58" s="105">
        <v>6</v>
      </c>
      <c r="N58" s="105">
        <v>0</v>
      </c>
      <c r="O58" s="105">
        <v>2</v>
      </c>
      <c r="P58" s="105">
        <v>1</v>
      </c>
      <c r="Q58" s="105">
        <v>0</v>
      </c>
      <c r="R58" s="105">
        <v>0</v>
      </c>
      <c r="S58" s="105">
        <v>0</v>
      </c>
      <c r="T58" s="105">
        <v>0</v>
      </c>
      <c r="U58" s="105">
        <v>0</v>
      </c>
      <c r="V58" s="105">
        <v>0</v>
      </c>
      <c r="W58" s="105">
        <v>0</v>
      </c>
      <c r="X58" s="105">
        <v>0</v>
      </c>
      <c r="Y58" s="105">
        <v>0</v>
      </c>
      <c r="Z58" s="105">
        <v>2</v>
      </c>
    </row>
    <row r="59" spans="1:26" ht="15" hidden="1" customHeight="1">
      <c r="A59" s="99">
        <v>461</v>
      </c>
      <c r="B59" s="402">
        <v>341</v>
      </c>
      <c r="C59" s="403" t="s">
        <v>262</v>
      </c>
      <c r="D59" s="117">
        <v>224</v>
      </c>
      <c r="E59" s="105">
        <v>57</v>
      </c>
      <c r="F59" s="105">
        <v>57</v>
      </c>
      <c r="G59" s="105">
        <v>20</v>
      </c>
      <c r="H59" s="105">
        <v>1</v>
      </c>
      <c r="I59" s="105">
        <v>12</v>
      </c>
      <c r="J59" s="105">
        <v>13</v>
      </c>
      <c r="K59" s="105">
        <v>0</v>
      </c>
      <c r="L59" s="105">
        <v>38</v>
      </c>
      <c r="M59" s="105">
        <v>0</v>
      </c>
      <c r="N59" s="105">
        <v>6</v>
      </c>
      <c r="O59" s="105">
        <v>1</v>
      </c>
      <c r="P59" s="105">
        <v>0</v>
      </c>
      <c r="Q59" s="105">
        <v>7</v>
      </c>
      <c r="R59" s="105">
        <v>0</v>
      </c>
      <c r="S59" s="105">
        <v>0</v>
      </c>
      <c r="T59" s="105">
        <v>0</v>
      </c>
      <c r="U59" s="105">
        <v>0</v>
      </c>
      <c r="V59" s="105">
        <v>0</v>
      </c>
      <c r="W59" s="105">
        <v>1</v>
      </c>
      <c r="X59" s="105">
        <v>0</v>
      </c>
      <c r="Y59" s="105">
        <v>1</v>
      </c>
      <c r="Z59" s="105">
        <v>10</v>
      </c>
    </row>
    <row r="60" spans="1:26" ht="15" hidden="1" customHeight="1">
      <c r="A60" s="99">
        <v>462</v>
      </c>
      <c r="B60" s="402">
        <v>342</v>
      </c>
      <c r="C60" s="403" t="s">
        <v>263</v>
      </c>
      <c r="D60" s="117">
        <v>54</v>
      </c>
      <c r="E60" s="105">
        <v>17</v>
      </c>
      <c r="F60" s="105">
        <v>12</v>
      </c>
      <c r="G60" s="105">
        <v>6</v>
      </c>
      <c r="H60" s="105">
        <v>0</v>
      </c>
      <c r="I60" s="105">
        <v>2</v>
      </c>
      <c r="J60" s="105">
        <v>5</v>
      </c>
      <c r="K60" s="105">
        <v>0</v>
      </c>
      <c r="L60" s="105">
        <v>2</v>
      </c>
      <c r="M60" s="105">
        <v>1</v>
      </c>
      <c r="N60" s="105">
        <v>5</v>
      </c>
      <c r="O60" s="105">
        <v>0</v>
      </c>
      <c r="P60" s="105">
        <v>0</v>
      </c>
      <c r="Q60" s="105">
        <v>1</v>
      </c>
      <c r="R60" s="105">
        <v>0</v>
      </c>
      <c r="S60" s="105">
        <v>1</v>
      </c>
      <c r="T60" s="105">
        <v>0</v>
      </c>
      <c r="U60" s="105">
        <v>0</v>
      </c>
      <c r="V60" s="105">
        <v>0</v>
      </c>
      <c r="W60" s="105">
        <v>2</v>
      </c>
      <c r="X60" s="105">
        <v>0</v>
      </c>
      <c r="Y60" s="105">
        <v>0</v>
      </c>
      <c r="Z60" s="105">
        <v>0</v>
      </c>
    </row>
    <row r="61" spans="1:26" ht="15" hidden="1" customHeight="1">
      <c r="A61" s="99">
        <v>463</v>
      </c>
      <c r="B61" s="402">
        <v>343</v>
      </c>
      <c r="C61" s="403" t="s">
        <v>264</v>
      </c>
      <c r="D61" s="117">
        <v>38</v>
      </c>
      <c r="E61" s="105">
        <v>6</v>
      </c>
      <c r="F61" s="105">
        <v>8</v>
      </c>
      <c r="G61" s="105">
        <v>14</v>
      </c>
      <c r="H61" s="105">
        <v>0</v>
      </c>
      <c r="I61" s="105">
        <v>4</v>
      </c>
      <c r="J61" s="105">
        <v>0</v>
      </c>
      <c r="K61" s="105">
        <v>0</v>
      </c>
      <c r="L61" s="105">
        <v>4</v>
      </c>
      <c r="M61" s="105">
        <v>0</v>
      </c>
      <c r="N61" s="105">
        <v>0</v>
      </c>
      <c r="O61" s="105">
        <v>0</v>
      </c>
      <c r="P61" s="105">
        <v>0</v>
      </c>
      <c r="Q61" s="105">
        <v>2</v>
      </c>
      <c r="R61" s="105">
        <v>0</v>
      </c>
      <c r="S61" s="105">
        <v>0</v>
      </c>
      <c r="T61" s="105">
        <v>0</v>
      </c>
      <c r="U61" s="105">
        <v>0</v>
      </c>
      <c r="V61" s="105">
        <v>0</v>
      </c>
      <c r="W61" s="105">
        <v>0</v>
      </c>
      <c r="X61" s="105">
        <v>0</v>
      </c>
      <c r="Y61" s="105">
        <v>0</v>
      </c>
      <c r="Z61" s="105">
        <v>0</v>
      </c>
    </row>
    <row r="62" spans="1:26" ht="15" hidden="1" customHeight="1">
      <c r="A62" s="99">
        <v>475</v>
      </c>
      <c r="B62" s="100">
        <v>365</v>
      </c>
      <c r="C62" s="134" t="s">
        <v>265</v>
      </c>
      <c r="D62" s="117">
        <v>118</v>
      </c>
      <c r="E62" s="105">
        <v>17</v>
      </c>
      <c r="F62" s="105">
        <v>63</v>
      </c>
      <c r="G62" s="105">
        <v>14</v>
      </c>
      <c r="H62" s="105">
        <v>0</v>
      </c>
      <c r="I62" s="105">
        <v>13</v>
      </c>
      <c r="J62" s="105">
        <v>3</v>
      </c>
      <c r="K62" s="105">
        <v>0</v>
      </c>
      <c r="L62" s="105">
        <v>1</v>
      </c>
      <c r="M62" s="105">
        <v>1</v>
      </c>
      <c r="N62" s="105">
        <v>0</v>
      </c>
      <c r="O62" s="105">
        <v>1</v>
      </c>
      <c r="P62" s="105">
        <v>0</v>
      </c>
      <c r="Q62" s="105">
        <v>0</v>
      </c>
      <c r="R62" s="105">
        <v>1</v>
      </c>
      <c r="S62" s="105">
        <v>0</v>
      </c>
      <c r="T62" s="105">
        <v>0</v>
      </c>
      <c r="U62" s="105">
        <v>0</v>
      </c>
      <c r="V62" s="105">
        <v>1</v>
      </c>
      <c r="W62" s="105">
        <v>2</v>
      </c>
      <c r="X62" s="105">
        <v>0</v>
      </c>
      <c r="Y62" s="105">
        <v>0</v>
      </c>
      <c r="Z62" s="105">
        <v>1</v>
      </c>
    </row>
    <row r="63" spans="1:26" ht="15" hidden="1" customHeight="1">
      <c r="A63" s="99">
        <v>351</v>
      </c>
      <c r="B63" s="100">
        <v>381</v>
      </c>
      <c r="C63" s="134" t="s">
        <v>266</v>
      </c>
      <c r="D63" s="117">
        <v>194</v>
      </c>
      <c r="E63" s="105">
        <v>56</v>
      </c>
      <c r="F63" s="105">
        <v>37</v>
      </c>
      <c r="G63" s="105">
        <v>11</v>
      </c>
      <c r="H63" s="105">
        <v>6</v>
      </c>
      <c r="I63" s="105">
        <v>49</v>
      </c>
      <c r="J63" s="105">
        <v>0</v>
      </c>
      <c r="K63" s="105">
        <v>0</v>
      </c>
      <c r="L63" s="105">
        <v>1</v>
      </c>
      <c r="M63" s="105">
        <v>0</v>
      </c>
      <c r="N63" s="105">
        <v>7</v>
      </c>
      <c r="O63" s="105">
        <v>5</v>
      </c>
      <c r="P63" s="105">
        <v>0</v>
      </c>
      <c r="Q63" s="105">
        <v>4</v>
      </c>
      <c r="R63" s="105">
        <v>0</v>
      </c>
      <c r="S63" s="105">
        <v>2</v>
      </c>
      <c r="T63" s="105">
        <v>5</v>
      </c>
      <c r="U63" s="105">
        <v>0</v>
      </c>
      <c r="V63" s="105">
        <v>0</v>
      </c>
      <c r="W63" s="105">
        <v>1</v>
      </c>
      <c r="X63" s="105">
        <v>0</v>
      </c>
      <c r="Y63" s="105">
        <v>1</v>
      </c>
      <c r="Z63" s="105">
        <v>9</v>
      </c>
    </row>
    <row r="64" spans="1:26" ht="15" hidden="1" customHeight="1">
      <c r="A64" s="99">
        <v>352</v>
      </c>
      <c r="B64" s="100">
        <v>382</v>
      </c>
      <c r="C64" s="134" t="s">
        <v>267</v>
      </c>
      <c r="D64" s="117">
        <v>349</v>
      </c>
      <c r="E64" s="105">
        <v>149</v>
      </c>
      <c r="F64" s="105">
        <v>93</v>
      </c>
      <c r="G64" s="105">
        <v>22</v>
      </c>
      <c r="H64" s="105">
        <v>12</v>
      </c>
      <c r="I64" s="105">
        <v>43</v>
      </c>
      <c r="J64" s="105">
        <v>8</v>
      </c>
      <c r="K64" s="105">
        <v>2</v>
      </c>
      <c r="L64" s="105">
        <v>4</v>
      </c>
      <c r="M64" s="105">
        <v>0</v>
      </c>
      <c r="N64" s="105">
        <v>1</v>
      </c>
      <c r="O64" s="105">
        <v>4</v>
      </c>
      <c r="P64" s="105">
        <v>2</v>
      </c>
      <c r="Q64" s="105">
        <v>0</v>
      </c>
      <c r="R64" s="105">
        <v>1</v>
      </c>
      <c r="S64" s="105">
        <v>1</v>
      </c>
      <c r="T64" s="105">
        <v>0</v>
      </c>
      <c r="U64" s="105">
        <v>3</v>
      </c>
      <c r="V64" s="105">
        <v>0</v>
      </c>
      <c r="W64" s="105">
        <v>1</v>
      </c>
      <c r="X64" s="105">
        <v>0</v>
      </c>
      <c r="Y64" s="105">
        <v>0</v>
      </c>
      <c r="Z64" s="105">
        <v>3</v>
      </c>
    </row>
    <row r="65" spans="1:26" ht="15" hidden="1" customHeight="1">
      <c r="A65" s="99">
        <v>551</v>
      </c>
      <c r="B65" s="402">
        <v>421</v>
      </c>
      <c r="C65" s="403" t="s">
        <v>268</v>
      </c>
      <c r="D65" s="117">
        <v>40</v>
      </c>
      <c r="E65" s="105">
        <v>17</v>
      </c>
      <c r="F65" s="105">
        <v>11</v>
      </c>
      <c r="G65" s="105">
        <v>6</v>
      </c>
      <c r="H65" s="105">
        <v>0</v>
      </c>
      <c r="I65" s="105">
        <v>3</v>
      </c>
      <c r="J65" s="105">
        <v>1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105">
        <v>0</v>
      </c>
      <c r="R65" s="105">
        <v>0</v>
      </c>
      <c r="S65" s="105">
        <v>0</v>
      </c>
      <c r="T65" s="105">
        <v>0</v>
      </c>
      <c r="U65" s="105">
        <v>0</v>
      </c>
      <c r="V65" s="105">
        <v>0</v>
      </c>
      <c r="W65" s="105">
        <v>0</v>
      </c>
      <c r="X65" s="105">
        <v>0</v>
      </c>
      <c r="Y65" s="105">
        <v>0</v>
      </c>
      <c r="Z65" s="105">
        <v>2</v>
      </c>
    </row>
    <row r="66" spans="1:26" ht="15" hidden="1" customHeight="1">
      <c r="A66" s="99">
        <v>552</v>
      </c>
      <c r="B66" s="402">
        <v>422</v>
      </c>
      <c r="C66" s="403" t="s">
        <v>269</v>
      </c>
      <c r="D66" s="117">
        <v>144</v>
      </c>
      <c r="E66" s="105">
        <v>34</v>
      </c>
      <c r="F66" s="105">
        <v>69</v>
      </c>
      <c r="G66" s="105">
        <v>5</v>
      </c>
      <c r="H66" s="105">
        <v>6</v>
      </c>
      <c r="I66" s="105">
        <v>6</v>
      </c>
      <c r="J66" s="105">
        <v>0</v>
      </c>
      <c r="K66" s="105">
        <v>0</v>
      </c>
      <c r="L66" s="105">
        <v>1</v>
      </c>
      <c r="M66" s="105">
        <v>0</v>
      </c>
      <c r="N66" s="105">
        <v>11</v>
      </c>
      <c r="O66" s="105">
        <v>1</v>
      </c>
      <c r="P66" s="105">
        <v>0</v>
      </c>
      <c r="Q66" s="105">
        <v>0</v>
      </c>
      <c r="R66" s="105">
        <v>0</v>
      </c>
      <c r="S66" s="105">
        <v>0</v>
      </c>
      <c r="T66" s="105">
        <v>3</v>
      </c>
      <c r="U66" s="105">
        <v>0</v>
      </c>
      <c r="V66" s="105">
        <v>0</v>
      </c>
      <c r="W66" s="105">
        <v>0</v>
      </c>
      <c r="X66" s="105">
        <v>0</v>
      </c>
      <c r="Y66" s="105">
        <v>0</v>
      </c>
      <c r="Z66" s="105">
        <v>8</v>
      </c>
    </row>
    <row r="67" spans="1:26" ht="15" hidden="1" customHeight="1">
      <c r="A67" s="99">
        <v>562</v>
      </c>
      <c r="B67" s="100">
        <v>442</v>
      </c>
      <c r="C67" s="134" t="s">
        <v>270</v>
      </c>
      <c r="D67" s="117">
        <v>56</v>
      </c>
      <c r="E67" s="105">
        <v>10</v>
      </c>
      <c r="F67" s="105">
        <v>23</v>
      </c>
      <c r="G67" s="105">
        <v>2</v>
      </c>
      <c r="H67" s="105">
        <v>18</v>
      </c>
      <c r="I67" s="105">
        <v>1</v>
      </c>
      <c r="J67" s="105">
        <v>2</v>
      </c>
      <c r="K67" s="105">
        <v>0</v>
      </c>
      <c r="L67" s="105">
        <v>0</v>
      </c>
      <c r="M67" s="105">
        <v>0</v>
      </c>
      <c r="N67" s="105">
        <v>0</v>
      </c>
      <c r="O67" s="105">
        <v>0</v>
      </c>
      <c r="P67" s="105">
        <v>0</v>
      </c>
      <c r="Q67" s="105">
        <v>0</v>
      </c>
      <c r="R67" s="105">
        <v>0</v>
      </c>
      <c r="S67" s="105">
        <v>0</v>
      </c>
      <c r="T67" s="105">
        <v>0</v>
      </c>
      <c r="U67" s="105">
        <v>0</v>
      </c>
      <c r="V67" s="105">
        <v>0</v>
      </c>
      <c r="W67" s="105">
        <v>0</v>
      </c>
      <c r="X67" s="105">
        <v>0</v>
      </c>
      <c r="Y67" s="105">
        <v>0</v>
      </c>
      <c r="Z67" s="105">
        <v>0</v>
      </c>
    </row>
    <row r="68" spans="1:26" ht="15" hidden="1" customHeight="1">
      <c r="A68" s="99">
        <v>563</v>
      </c>
      <c r="B68" s="100">
        <v>443</v>
      </c>
      <c r="C68" s="134" t="s">
        <v>271</v>
      </c>
      <c r="D68" s="117">
        <v>465</v>
      </c>
      <c r="E68" s="105">
        <v>46</v>
      </c>
      <c r="F68" s="105">
        <v>370</v>
      </c>
      <c r="G68" s="105">
        <v>7</v>
      </c>
      <c r="H68" s="105">
        <v>9</v>
      </c>
      <c r="I68" s="105">
        <v>6</v>
      </c>
      <c r="J68" s="105">
        <v>0</v>
      </c>
      <c r="K68" s="105">
        <v>0</v>
      </c>
      <c r="L68" s="105">
        <v>0</v>
      </c>
      <c r="M68" s="105">
        <v>0</v>
      </c>
      <c r="N68" s="105">
        <v>2</v>
      </c>
      <c r="O68" s="105">
        <v>0</v>
      </c>
      <c r="P68" s="105">
        <v>2</v>
      </c>
      <c r="Q68" s="105">
        <v>1</v>
      </c>
      <c r="R68" s="105">
        <v>0</v>
      </c>
      <c r="S68" s="105">
        <v>0</v>
      </c>
      <c r="T68" s="105">
        <v>0</v>
      </c>
      <c r="U68" s="105">
        <v>1</v>
      </c>
      <c r="V68" s="105">
        <v>2</v>
      </c>
      <c r="W68" s="105">
        <v>0</v>
      </c>
      <c r="X68" s="105">
        <v>0</v>
      </c>
      <c r="Y68" s="105">
        <v>0</v>
      </c>
      <c r="Z68" s="105">
        <v>19</v>
      </c>
    </row>
    <row r="69" spans="1:26" ht="15" hidden="1" customHeight="1">
      <c r="A69" s="99">
        <v>564</v>
      </c>
      <c r="B69" s="402">
        <v>444</v>
      </c>
      <c r="C69" s="403" t="s">
        <v>272</v>
      </c>
      <c r="D69" s="117">
        <v>211</v>
      </c>
      <c r="E69" s="105">
        <v>48</v>
      </c>
      <c r="F69" s="105">
        <v>121</v>
      </c>
      <c r="G69" s="105">
        <v>18</v>
      </c>
      <c r="H69" s="105">
        <v>8</v>
      </c>
      <c r="I69" s="105">
        <v>5</v>
      </c>
      <c r="J69" s="105">
        <v>0</v>
      </c>
      <c r="K69" s="105">
        <v>0</v>
      </c>
      <c r="L69" s="105">
        <v>5</v>
      </c>
      <c r="M69" s="105">
        <v>1</v>
      </c>
      <c r="N69" s="105">
        <v>1</v>
      </c>
      <c r="O69" s="105">
        <v>0</v>
      </c>
      <c r="P69" s="105">
        <v>1</v>
      </c>
      <c r="Q69" s="105">
        <v>1</v>
      </c>
      <c r="R69" s="105">
        <v>0</v>
      </c>
      <c r="S69" s="105">
        <v>0</v>
      </c>
      <c r="T69" s="105">
        <v>0</v>
      </c>
      <c r="U69" s="105">
        <v>0</v>
      </c>
      <c r="V69" s="105">
        <v>1</v>
      </c>
      <c r="W69" s="105">
        <v>0</v>
      </c>
      <c r="X69" s="105">
        <v>0</v>
      </c>
      <c r="Y69" s="105">
        <v>0</v>
      </c>
      <c r="Z69" s="105">
        <v>1</v>
      </c>
    </row>
    <row r="70" spans="1:26" ht="15" hidden="1" customHeight="1">
      <c r="A70" s="99">
        <v>566</v>
      </c>
      <c r="B70" s="100">
        <v>446</v>
      </c>
      <c r="C70" s="134" t="s">
        <v>273</v>
      </c>
      <c r="D70" s="117">
        <v>38</v>
      </c>
      <c r="E70" s="105">
        <v>5</v>
      </c>
      <c r="F70" s="105">
        <v>14</v>
      </c>
      <c r="G70" s="105">
        <v>6</v>
      </c>
      <c r="H70" s="105">
        <v>0</v>
      </c>
      <c r="I70" s="105">
        <v>4</v>
      </c>
      <c r="J70" s="105">
        <v>1</v>
      </c>
      <c r="K70" s="105">
        <v>0</v>
      </c>
      <c r="L70" s="105">
        <v>1</v>
      </c>
      <c r="M70" s="105">
        <v>0</v>
      </c>
      <c r="N70" s="105">
        <v>3</v>
      </c>
      <c r="O70" s="105">
        <v>1</v>
      </c>
      <c r="P70" s="105">
        <v>1</v>
      </c>
      <c r="Q70" s="105">
        <v>1</v>
      </c>
      <c r="R70" s="105">
        <v>0</v>
      </c>
      <c r="S70" s="105">
        <v>0</v>
      </c>
      <c r="T70" s="105">
        <v>0</v>
      </c>
      <c r="U70" s="105">
        <v>1</v>
      </c>
      <c r="V70" s="105">
        <v>0</v>
      </c>
      <c r="W70" s="105">
        <v>0</v>
      </c>
      <c r="X70" s="105">
        <v>0</v>
      </c>
      <c r="Y70" s="105">
        <v>0</v>
      </c>
      <c r="Z70" s="105">
        <v>0</v>
      </c>
    </row>
    <row r="71" spans="1:26" ht="15" hidden="1" customHeight="1">
      <c r="A71" s="99">
        <v>654</v>
      </c>
      <c r="B71" s="100">
        <v>464</v>
      </c>
      <c r="C71" s="134" t="s">
        <v>274</v>
      </c>
      <c r="D71" s="117">
        <v>189</v>
      </c>
      <c r="E71" s="105">
        <v>97</v>
      </c>
      <c r="F71" s="105">
        <v>15</v>
      </c>
      <c r="G71" s="105">
        <v>15</v>
      </c>
      <c r="H71" s="105">
        <v>16</v>
      </c>
      <c r="I71" s="105">
        <v>7</v>
      </c>
      <c r="J71" s="105">
        <v>2</v>
      </c>
      <c r="K71" s="105">
        <v>0</v>
      </c>
      <c r="L71" s="105">
        <v>13</v>
      </c>
      <c r="M71" s="105">
        <v>1</v>
      </c>
      <c r="N71" s="105">
        <v>4</v>
      </c>
      <c r="O71" s="105">
        <v>1</v>
      </c>
      <c r="P71" s="105">
        <v>3</v>
      </c>
      <c r="Q71" s="105">
        <v>4</v>
      </c>
      <c r="R71" s="105">
        <v>1</v>
      </c>
      <c r="S71" s="105">
        <v>0</v>
      </c>
      <c r="T71" s="105">
        <v>1</v>
      </c>
      <c r="U71" s="105">
        <v>1</v>
      </c>
      <c r="V71" s="105">
        <v>0</v>
      </c>
      <c r="W71" s="105">
        <v>0</v>
      </c>
      <c r="X71" s="105">
        <v>0</v>
      </c>
      <c r="Y71" s="105">
        <v>0</v>
      </c>
      <c r="Z71" s="105">
        <v>8</v>
      </c>
    </row>
    <row r="72" spans="1:26" ht="15" hidden="1" customHeight="1">
      <c r="A72" s="99">
        <v>661</v>
      </c>
      <c r="B72" s="100">
        <v>481</v>
      </c>
      <c r="C72" s="134" t="s">
        <v>275</v>
      </c>
      <c r="D72" s="117">
        <v>134</v>
      </c>
      <c r="E72" s="105">
        <v>41</v>
      </c>
      <c r="F72" s="105">
        <v>22</v>
      </c>
      <c r="G72" s="105">
        <v>15</v>
      </c>
      <c r="H72" s="105">
        <v>4</v>
      </c>
      <c r="I72" s="105">
        <v>34</v>
      </c>
      <c r="J72" s="105">
        <v>2</v>
      </c>
      <c r="K72" s="105">
        <v>0</v>
      </c>
      <c r="L72" s="105">
        <v>0</v>
      </c>
      <c r="M72" s="105">
        <v>1</v>
      </c>
      <c r="N72" s="105">
        <v>0</v>
      </c>
      <c r="O72" s="105">
        <v>2</v>
      </c>
      <c r="P72" s="105">
        <v>0</v>
      </c>
      <c r="Q72" s="105">
        <v>0</v>
      </c>
      <c r="R72" s="105">
        <v>1</v>
      </c>
      <c r="S72" s="105">
        <v>0</v>
      </c>
      <c r="T72" s="105">
        <v>5</v>
      </c>
      <c r="U72" s="105">
        <v>0</v>
      </c>
      <c r="V72" s="105">
        <v>0</v>
      </c>
      <c r="W72" s="105">
        <v>0</v>
      </c>
      <c r="X72" s="105">
        <v>0</v>
      </c>
      <c r="Y72" s="105">
        <v>0</v>
      </c>
      <c r="Z72" s="105">
        <v>7</v>
      </c>
    </row>
    <row r="73" spans="1:26" ht="15" hidden="1" customHeight="1">
      <c r="A73" s="99">
        <v>671</v>
      </c>
      <c r="B73" s="100">
        <v>501</v>
      </c>
      <c r="C73" s="134" t="s">
        <v>276</v>
      </c>
      <c r="D73" s="117">
        <v>100</v>
      </c>
      <c r="E73" s="105">
        <v>14</v>
      </c>
      <c r="F73" s="105">
        <v>43</v>
      </c>
      <c r="G73" s="105">
        <v>2</v>
      </c>
      <c r="H73" s="105">
        <v>0</v>
      </c>
      <c r="I73" s="105">
        <v>7</v>
      </c>
      <c r="J73" s="105">
        <v>3</v>
      </c>
      <c r="K73" s="105">
        <v>0</v>
      </c>
      <c r="L73" s="105">
        <v>1</v>
      </c>
      <c r="M73" s="105">
        <v>0</v>
      </c>
      <c r="N73" s="105">
        <v>24</v>
      </c>
      <c r="O73" s="105">
        <v>1</v>
      </c>
      <c r="P73" s="105">
        <v>0</v>
      </c>
      <c r="Q73" s="105">
        <v>0</v>
      </c>
      <c r="R73" s="105">
        <v>0</v>
      </c>
      <c r="S73" s="105">
        <v>0</v>
      </c>
      <c r="T73" s="105">
        <v>0</v>
      </c>
      <c r="U73" s="105">
        <v>0</v>
      </c>
      <c r="V73" s="105">
        <v>4</v>
      </c>
      <c r="W73" s="105">
        <v>0</v>
      </c>
      <c r="X73" s="105">
        <v>0</v>
      </c>
      <c r="Y73" s="105">
        <v>0</v>
      </c>
      <c r="Z73" s="105">
        <v>1</v>
      </c>
    </row>
    <row r="74" spans="1:26" ht="15" hidden="1" customHeight="1">
      <c r="A74" s="99">
        <v>682</v>
      </c>
      <c r="B74" s="402">
        <v>522</v>
      </c>
      <c r="C74" s="403" t="s">
        <v>277</v>
      </c>
      <c r="D74" s="117">
        <v>37</v>
      </c>
      <c r="E74" s="105">
        <v>5</v>
      </c>
      <c r="F74" s="105">
        <v>11</v>
      </c>
      <c r="G74" s="105">
        <v>3</v>
      </c>
      <c r="H74" s="105">
        <v>0</v>
      </c>
      <c r="I74" s="105">
        <v>1</v>
      </c>
      <c r="J74" s="105">
        <v>2</v>
      </c>
      <c r="K74" s="105">
        <v>0</v>
      </c>
      <c r="L74" s="105">
        <v>4</v>
      </c>
      <c r="M74" s="105">
        <v>0</v>
      </c>
      <c r="N74" s="105">
        <v>9</v>
      </c>
      <c r="O74" s="105">
        <v>0</v>
      </c>
      <c r="P74" s="105">
        <v>0</v>
      </c>
      <c r="Q74" s="105">
        <v>0</v>
      </c>
      <c r="R74" s="105">
        <v>0</v>
      </c>
      <c r="S74" s="105">
        <v>0</v>
      </c>
      <c r="T74" s="105">
        <v>0</v>
      </c>
      <c r="U74" s="105">
        <v>0</v>
      </c>
      <c r="V74" s="105">
        <v>0</v>
      </c>
      <c r="W74" s="105">
        <v>0</v>
      </c>
      <c r="X74" s="105">
        <v>0</v>
      </c>
      <c r="Y74" s="105">
        <v>0</v>
      </c>
      <c r="Z74" s="105">
        <v>2</v>
      </c>
    </row>
    <row r="75" spans="1:26" ht="15" hidden="1" customHeight="1">
      <c r="A75" s="99">
        <v>775</v>
      </c>
      <c r="B75" s="100">
        <v>585</v>
      </c>
      <c r="C75" s="134" t="s">
        <v>278</v>
      </c>
      <c r="D75" s="117">
        <v>95</v>
      </c>
      <c r="E75" s="105">
        <v>17</v>
      </c>
      <c r="F75" s="105">
        <v>53</v>
      </c>
      <c r="G75" s="105">
        <v>0</v>
      </c>
      <c r="H75" s="105">
        <v>0</v>
      </c>
      <c r="I75" s="105">
        <v>16</v>
      </c>
      <c r="J75" s="105">
        <v>4</v>
      </c>
      <c r="K75" s="105">
        <v>0</v>
      </c>
      <c r="L75" s="105">
        <v>1</v>
      </c>
      <c r="M75" s="105">
        <v>0</v>
      </c>
      <c r="N75" s="105">
        <v>0</v>
      </c>
      <c r="O75" s="105">
        <v>2</v>
      </c>
      <c r="P75" s="105">
        <v>0</v>
      </c>
      <c r="Q75" s="105">
        <v>1</v>
      </c>
      <c r="R75" s="105">
        <v>0</v>
      </c>
      <c r="S75" s="105">
        <v>0</v>
      </c>
      <c r="T75" s="105">
        <v>0</v>
      </c>
      <c r="U75" s="105">
        <v>1</v>
      </c>
      <c r="V75" s="105">
        <v>0</v>
      </c>
      <c r="W75" s="105">
        <v>0</v>
      </c>
      <c r="X75" s="105">
        <v>0</v>
      </c>
      <c r="Y75" s="105">
        <v>0</v>
      </c>
      <c r="Z75" s="105">
        <v>0</v>
      </c>
    </row>
    <row r="76" spans="1:26" ht="15" hidden="1" customHeight="1">
      <c r="A76" s="99">
        <v>776</v>
      </c>
      <c r="B76" s="100">
        <v>586</v>
      </c>
      <c r="C76" s="134" t="s">
        <v>279</v>
      </c>
      <c r="D76" s="117">
        <v>82</v>
      </c>
      <c r="E76" s="105">
        <v>14</v>
      </c>
      <c r="F76" s="105">
        <v>49</v>
      </c>
      <c r="G76" s="105">
        <v>0</v>
      </c>
      <c r="H76" s="105">
        <v>0</v>
      </c>
      <c r="I76" s="105">
        <v>3</v>
      </c>
      <c r="J76" s="105">
        <v>2</v>
      </c>
      <c r="K76" s="105">
        <v>0</v>
      </c>
      <c r="L76" s="105">
        <v>0</v>
      </c>
      <c r="M76" s="105">
        <v>0</v>
      </c>
      <c r="N76" s="105">
        <v>0</v>
      </c>
      <c r="O76" s="105">
        <v>3</v>
      </c>
      <c r="P76" s="105">
        <v>0</v>
      </c>
      <c r="Q76" s="105">
        <v>1</v>
      </c>
      <c r="R76" s="105">
        <v>4</v>
      </c>
      <c r="S76" s="105">
        <v>0</v>
      </c>
      <c r="T76" s="105">
        <v>0</v>
      </c>
      <c r="U76" s="105">
        <v>1</v>
      </c>
      <c r="V76" s="105">
        <v>0</v>
      </c>
      <c r="W76" s="105">
        <v>0</v>
      </c>
      <c r="X76" s="105">
        <v>0</v>
      </c>
      <c r="Y76" s="105">
        <v>0</v>
      </c>
      <c r="Z76" s="105">
        <v>5</v>
      </c>
    </row>
    <row r="77" spans="1:26" ht="15" hidden="1" customHeight="1">
      <c r="A77" s="99">
        <v>955</v>
      </c>
      <c r="B77" s="402">
        <v>685</v>
      </c>
      <c r="C77" s="403" t="s">
        <v>280</v>
      </c>
      <c r="D77" s="117">
        <v>39</v>
      </c>
      <c r="E77" s="105">
        <v>11</v>
      </c>
      <c r="F77" s="105">
        <v>14</v>
      </c>
      <c r="G77" s="105">
        <v>0</v>
      </c>
      <c r="H77" s="105">
        <v>0</v>
      </c>
      <c r="I77" s="105">
        <v>7</v>
      </c>
      <c r="J77" s="105">
        <v>4</v>
      </c>
      <c r="K77" s="105">
        <v>0</v>
      </c>
      <c r="L77" s="105">
        <v>0</v>
      </c>
      <c r="M77" s="105">
        <v>1</v>
      </c>
      <c r="N77" s="105">
        <v>0</v>
      </c>
      <c r="O77" s="105">
        <v>0</v>
      </c>
      <c r="P77" s="105">
        <v>0</v>
      </c>
      <c r="Q77" s="105">
        <v>0</v>
      </c>
      <c r="R77" s="105">
        <v>0</v>
      </c>
      <c r="S77" s="105">
        <v>0</v>
      </c>
      <c r="T77" s="105">
        <v>1</v>
      </c>
      <c r="U77" s="105">
        <v>0</v>
      </c>
      <c r="V77" s="105">
        <v>1</v>
      </c>
      <c r="W77" s="105">
        <v>0</v>
      </c>
      <c r="X77" s="105">
        <v>0</v>
      </c>
      <c r="Y77" s="105">
        <v>0</v>
      </c>
      <c r="Z77" s="105">
        <v>0</v>
      </c>
    </row>
    <row r="78" spans="1:26" ht="15" hidden="1" customHeight="1">
      <c r="A78" s="125"/>
      <c r="B78" s="101"/>
      <c r="C78" s="122"/>
      <c r="D78" s="123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</row>
    <row r="79" spans="1:26" ht="15" hidden="1" customHeight="1">
      <c r="B79" s="124" t="s">
        <v>281</v>
      </c>
      <c r="C79" s="124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5" hidden="1" customHeight="1">
      <c r="C80" s="100" t="s">
        <v>282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2:26">
      <c r="B81" s="100" t="s">
        <v>804</v>
      </c>
    </row>
    <row r="82" spans="2:26" ht="20.5" customHeight="1">
      <c r="B82" s="108"/>
      <c r="C82" s="109" t="s">
        <v>155</v>
      </c>
      <c r="D82" s="110" t="s">
        <v>44</v>
      </c>
      <c r="E82" s="391" t="s">
        <v>158</v>
      </c>
      <c r="F82" s="391" t="s">
        <v>0</v>
      </c>
      <c r="G82" s="111" t="s">
        <v>193</v>
      </c>
      <c r="H82" s="354" t="s">
        <v>194</v>
      </c>
      <c r="I82" s="354" t="s">
        <v>1</v>
      </c>
      <c r="J82" s="111" t="s">
        <v>160</v>
      </c>
      <c r="K82" s="111" t="s">
        <v>157</v>
      </c>
      <c r="L82" s="111" t="s">
        <v>195</v>
      </c>
      <c r="M82" s="111" t="s">
        <v>159</v>
      </c>
      <c r="N82" s="355" t="s">
        <v>196</v>
      </c>
      <c r="O82" s="128" t="s">
        <v>197</v>
      </c>
      <c r="P82" s="111" t="s">
        <v>198</v>
      </c>
      <c r="Q82" s="111" t="s">
        <v>199</v>
      </c>
      <c r="R82" s="111" t="s">
        <v>156</v>
      </c>
      <c r="S82" s="111" t="s">
        <v>200</v>
      </c>
      <c r="T82" s="111" t="s">
        <v>201</v>
      </c>
      <c r="U82" s="128" t="s">
        <v>202</v>
      </c>
      <c r="V82" s="111" t="s">
        <v>203</v>
      </c>
      <c r="W82" s="111" t="s">
        <v>204</v>
      </c>
      <c r="X82" s="354" t="s">
        <v>43</v>
      </c>
      <c r="Y82" s="111" t="s">
        <v>162</v>
      </c>
      <c r="Z82" s="112" t="s">
        <v>205</v>
      </c>
    </row>
    <row r="83" spans="2:26">
      <c r="B83" s="100">
        <v>100</v>
      </c>
      <c r="C83" s="102" t="s">
        <v>223</v>
      </c>
      <c r="D83" s="105">
        <f>D21</f>
        <v>44650</v>
      </c>
      <c r="E83" s="105">
        <f t="shared" ref="E83:Z96" si="0">E21</f>
        <v>23165</v>
      </c>
      <c r="F83" s="105">
        <f t="shared" si="0"/>
        <v>12482</v>
      </c>
      <c r="G83" s="105">
        <f t="shared" si="0"/>
        <v>749</v>
      </c>
      <c r="H83" s="105">
        <f t="shared" si="0"/>
        <v>1197</v>
      </c>
      <c r="I83" s="105">
        <f t="shared" si="0"/>
        <v>818</v>
      </c>
      <c r="J83" s="105">
        <f t="shared" si="0"/>
        <v>1258</v>
      </c>
      <c r="K83" s="105">
        <f t="shared" si="0"/>
        <v>1072</v>
      </c>
      <c r="L83" s="105">
        <f t="shared" si="0"/>
        <v>221</v>
      </c>
      <c r="M83" s="105">
        <f t="shared" si="0"/>
        <v>460</v>
      </c>
      <c r="N83" s="105">
        <f t="shared" si="0"/>
        <v>215</v>
      </c>
      <c r="O83" s="105">
        <f t="shared" si="0"/>
        <v>289</v>
      </c>
      <c r="P83" s="105">
        <f t="shared" si="0"/>
        <v>253</v>
      </c>
      <c r="Q83" s="105">
        <f t="shared" si="0"/>
        <v>245</v>
      </c>
      <c r="R83" s="105">
        <f t="shared" si="0"/>
        <v>210</v>
      </c>
      <c r="S83" s="105">
        <f t="shared" si="0"/>
        <v>146</v>
      </c>
      <c r="T83" s="105">
        <f t="shared" si="0"/>
        <v>144</v>
      </c>
      <c r="U83" s="105">
        <f t="shared" si="0"/>
        <v>116</v>
      </c>
      <c r="V83" s="105">
        <f t="shared" si="0"/>
        <v>73</v>
      </c>
      <c r="W83" s="105">
        <f t="shared" si="0"/>
        <v>19</v>
      </c>
      <c r="X83" s="105">
        <f t="shared" si="0"/>
        <v>90</v>
      </c>
      <c r="Y83" s="105">
        <f t="shared" si="0"/>
        <v>46</v>
      </c>
      <c r="Z83" s="105">
        <f t="shared" si="0"/>
        <v>1382</v>
      </c>
    </row>
    <row r="84" spans="2:26">
      <c r="B84" s="100">
        <v>101</v>
      </c>
      <c r="C84" s="102" t="s">
        <v>224</v>
      </c>
      <c r="D84" s="105">
        <f t="shared" ref="D84:S118" si="1">D22</f>
        <v>5350</v>
      </c>
      <c r="E84" s="105">
        <f t="shared" si="1"/>
        <v>1776</v>
      </c>
      <c r="F84" s="105">
        <f t="shared" si="1"/>
        <v>1017</v>
      </c>
      <c r="G84" s="105">
        <f t="shared" si="1"/>
        <v>472</v>
      </c>
      <c r="H84" s="105">
        <f t="shared" si="1"/>
        <v>38</v>
      </c>
      <c r="I84" s="105">
        <f t="shared" si="1"/>
        <v>302</v>
      </c>
      <c r="J84" s="105">
        <f t="shared" si="1"/>
        <v>487</v>
      </c>
      <c r="K84" s="105">
        <f t="shared" si="1"/>
        <v>179</v>
      </c>
      <c r="L84" s="105">
        <f t="shared" si="1"/>
        <v>104</v>
      </c>
      <c r="M84" s="105">
        <f t="shared" si="1"/>
        <v>118</v>
      </c>
      <c r="N84" s="105">
        <f t="shared" si="1"/>
        <v>65</v>
      </c>
      <c r="O84" s="105">
        <f t="shared" si="1"/>
        <v>81</v>
      </c>
      <c r="P84" s="105">
        <f t="shared" si="1"/>
        <v>69</v>
      </c>
      <c r="Q84" s="105">
        <f t="shared" si="1"/>
        <v>39</v>
      </c>
      <c r="R84" s="105">
        <f t="shared" si="1"/>
        <v>89</v>
      </c>
      <c r="S84" s="105">
        <f t="shared" si="1"/>
        <v>29</v>
      </c>
      <c r="T84" s="105">
        <f t="shared" si="0"/>
        <v>24</v>
      </c>
      <c r="U84" s="105">
        <f t="shared" si="0"/>
        <v>50</v>
      </c>
      <c r="V84" s="105">
        <f t="shared" si="0"/>
        <v>17</v>
      </c>
      <c r="W84" s="105">
        <f t="shared" si="0"/>
        <v>9</v>
      </c>
      <c r="X84" s="105">
        <f t="shared" si="0"/>
        <v>14</v>
      </c>
      <c r="Y84" s="105">
        <f t="shared" si="0"/>
        <v>4</v>
      </c>
      <c r="Z84" s="105">
        <f t="shared" si="0"/>
        <v>367</v>
      </c>
    </row>
    <row r="85" spans="2:26">
      <c r="B85" s="100">
        <v>102</v>
      </c>
      <c r="C85" s="102" t="s">
        <v>225</v>
      </c>
      <c r="D85" s="105">
        <f t="shared" si="1"/>
        <v>3819</v>
      </c>
      <c r="E85" s="105">
        <f t="shared" si="0"/>
        <v>1853</v>
      </c>
      <c r="F85" s="105">
        <f t="shared" si="0"/>
        <v>1024</v>
      </c>
      <c r="G85" s="105">
        <f t="shared" si="0"/>
        <v>16</v>
      </c>
      <c r="H85" s="105">
        <f t="shared" si="0"/>
        <v>24</v>
      </c>
      <c r="I85" s="105">
        <f t="shared" si="0"/>
        <v>59</v>
      </c>
      <c r="J85" s="105">
        <f t="shared" si="0"/>
        <v>162</v>
      </c>
      <c r="K85" s="105">
        <f t="shared" si="0"/>
        <v>127</v>
      </c>
      <c r="L85" s="105">
        <f t="shared" si="0"/>
        <v>6</v>
      </c>
      <c r="M85" s="105">
        <f t="shared" si="0"/>
        <v>72</v>
      </c>
      <c r="N85" s="105">
        <f t="shared" si="0"/>
        <v>37</v>
      </c>
      <c r="O85" s="105">
        <f t="shared" si="0"/>
        <v>35</v>
      </c>
      <c r="P85" s="105">
        <f t="shared" si="0"/>
        <v>32</v>
      </c>
      <c r="Q85" s="105">
        <f t="shared" si="0"/>
        <v>21</v>
      </c>
      <c r="R85" s="105">
        <f t="shared" si="0"/>
        <v>58</v>
      </c>
      <c r="S85" s="105">
        <f t="shared" si="0"/>
        <v>34</v>
      </c>
      <c r="T85" s="105">
        <f t="shared" si="0"/>
        <v>20</v>
      </c>
      <c r="U85" s="105">
        <f t="shared" si="0"/>
        <v>6</v>
      </c>
      <c r="V85" s="105">
        <f t="shared" si="0"/>
        <v>15</v>
      </c>
      <c r="W85" s="105">
        <f t="shared" si="0"/>
        <v>1</v>
      </c>
      <c r="X85" s="105">
        <f t="shared" si="0"/>
        <v>16</v>
      </c>
      <c r="Y85" s="105">
        <f t="shared" si="0"/>
        <v>8</v>
      </c>
      <c r="Z85" s="105">
        <f t="shared" si="0"/>
        <v>193</v>
      </c>
    </row>
    <row r="86" spans="2:26">
      <c r="B86" s="100">
        <v>105</v>
      </c>
      <c r="C86" s="102" t="s">
        <v>226</v>
      </c>
      <c r="D86" s="105">
        <f t="shared" si="1"/>
        <v>3945</v>
      </c>
      <c r="E86" s="105">
        <f t="shared" si="0"/>
        <v>1810</v>
      </c>
      <c r="F86" s="105">
        <f t="shared" si="0"/>
        <v>1581</v>
      </c>
      <c r="G86" s="105">
        <f t="shared" si="0"/>
        <v>105</v>
      </c>
      <c r="H86" s="105">
        <f t="shared" si="0"/>
        <v>162</v>
      </c>
      <c r="I86" s="105">
        <f t="shared" si="0"/>
        <v>61</v>
      </c>
      <c r="J86" s="105">
        <f t="shared" si="0"/>
        <v>24</v>
      </c>
      <c r="K86" s="105">
        <f t="shared" si="0"/>
        <v>15</v>
      </c>
      <c r="L86" s="105">
        <f t="shared" si="0"/>
        <v>18</v>
      </c>
      <c r="M86" s="105">
        <f t="shared" si="0"/>
        <v>16</v>
      </c>
      <c r="N86" s="105">
        <f t="shared" si="0"/>
        <v>12</v>
      </c>
      <c r="O86" s="105">
        <f t="shared" si="0"/>
        <v>21</v>
      </c>
      <c r="P86" s="105">
        <f t="shared" si="0"/>
        <v>14</v>
      </c>
      <c r="Q86" s="105">
        <f t="shared" si="0"/>
        <v>15</v>
      </c>
      <c r="R86" s="105">
        <f t="shared" si="0"/>
        <v>3</v>
      </c>
      <c r="S86" s="105">
        <f t="shared" si="0"/>
        <v>6</v>
      </c>
      <c r="T86" s="105">
        <f t="shared" si="0"/>
        <v>3</v>
      </c>
      <c r="U86" s="105">
        <f t="shared" si="0"/>
        <v>8</v>
      </c>
      <c r="V86" s="105">
        <f t="shared" si="0"/>
        <v>2</v>
      </c>
      <c r="W86" s="105">
        <f t="shared" si="0"/>
        <v>4</v>
      </c>
      <c r="X86" s="105">
        <f t="shared" si="0"/>
        <v>8</v>
      </c>
      <c r="Y86" s="105">
        <f t="shared" si="0"/>
        <v>2</v>
      </c>
      <c r="Z86" s="105">
        <f t="shared" si="0"/>
        <v>55</v>
      </c>
    </row>
    <row r="87" spans="2:26">
      <c r="B87" s="100">
        <v>106</v>
      </c>
      <c r="C87" s="102" t="s">
        <v>227</v>
      </c>
      <c r="D87" s="105">
        <f t="shared" si="1"/>
        <v>7853</v>
      </c>
      <c r="E87" s="105">
        <f t="shared" si="0"/>
        <v>6428</v>
      </c>
      <c r="F87" s="105">
        <f t="shared" si="0"/>
        <v>488</v>
      </c>
      <c r="G87" s="105">
        <f t="shared" si="0"/>
        <v>35</v>
      </c>
      <c r="H87" s="105">
        <f t="shared" si="0"/>
        <v>713</v>
      </c>
      <c r="I87" s="105">
        <f t="shared" si="0"/>
        <v>52</v>
      </c>
      <c r="J87" s="105">
        <f t="shared" si="0"/>
        <v>32</v>
      </c>
      <c r="K87" s="105">
        <f t="shared" si="0"/>
        <v>6</v>
      </c>
      <c r="L87" s="105">
        <f t="shared" si="0"/>
        <v>15</v>
      </c>
      <c r="M87" s="105">
        <f t="shared" si="0"/>
        <v>9</v>
      </c>
      <c r="N87" s="105">
        <f t="shared" si="0"/>
        <v>11</v>
      </c>
      <c r="O87" s="105">
        <f t="shared" si="0"/>
        <v>7</v>
      </c>
      <c r="P87" s="105">
        <f t="shared" si="0"/>
        <v>6</v>
      </c>
      <c r="Q87" s="105">
        <f t="shared" si="0"/>
        <v>3</v>
      </c>
      <c r="R87" s="105">
        <f t="shared" si="0"/>
        <v>1</v>
      </c>
      <c r="S87" s="105">
        <f t="shared" si="0"/>
        <v>3</v>
      </c>
      <c r="T87" s="105">
        <f t="shared" si="0"/>
        <v>3</v>
      </c>
      <c r="U87" s="105">
        <f t="shared" si="0"/>
        <v>3</v>
      </c>
      <c r="V87" s="105">
        <f t="shared" si="0"/>
        <v>2</v>
      </c>
      <c r="W87" s="105">
        <f t="shared" si="0"/>
        <v>0</v>
      </c>
      <c r="X87" s="105">
        <f t="shared" si="0"/>
        <v>2</v>
      </c>
      <c r="Y87" s="105">
        <f t="shared" si="0"/>
        <v>2</v>
      </c>
      <c r="Z87" s="105">
        <f t="shared" si="0"/>
        <v>32</v>
      </c>
    </row>
    <row r="88" spans="2:26">
      <c r="B88" s="100">
        <v>107</v>
      </c>
      <c r="C88" s="102" t="s">
        <v>228</v>
      </c>
      <c r="D88" s="105">
        <f t="shared" si="1"/>
        <v>4605</v>
      </c>
      <c r="E88" s="105">
        <f t="shared" si="0"/>
        <v>3677</v>
      </c>
      <c r="F88" s="105">
        <f t="shared" si="0"/>
        <v>500</v>
      </c>
      <c r="G88" s="105">
        <f t="shared" si="0"/>
        <v>12</v>
      </c>
      <c r="H88" s="105">
        <f t="shared" si="0"/>
        <v>126</v>
      </c>
      <c r="I88" s="105">
        <f t="shared" si="0"/>
        <v>25</v>
      </c>
      <c r="J88" s="105">
        <f t="shared" si="0"/>
        <v>63</v>
      </c>
      <c r="K88" s="105">
        <f t="shared" si="0"/>
        <v>18</v>
      </c>
      <c r="L88" s="105">
        <f t="shared" si="0"/>
        <v>21</v>
      </c>
      <c r="M88" s="105">
        <f t="shared" si="0"/>
        <v>17</v>
      </c>
      <c r="N88" s="105">
        <f t="shared" si="0"/>
        <v>13</v>
      </c>
      <c r="O88" s="105">
        <f t="shared" si="0"/>
        <v>17</v>
      </c>
      <c r="P88" s="105">
        <f t="shared" si="0"/>
        <v>5</v>
      </c>
      <c r="Q88" s="105">
        <f t="shared" si="0"/>
        <v>17</v>
      </c>
      <c r="R88" s="105">
        <f t="shared" si="0"/>
        <v>3</v>
      </c>
      <c r="S88" s="105">
        <f t="shared" si="0"/>
        <v>3</v>
      </c>
      <c r="T88" s="105">
        <f t="shared" si="0"/>
        <v>6</v>
      </c>
      <c r="U88" s="105">
        <f t="shared" si="0"/>
        <v>9</v>
      </c>
      <c r="V88" s="105">
        <f t="shared" si="0"/>
        <v>2</v>
      </c>
      <c r="W88" s="105">
        <f t="shared" si="0"/>
        <v>2</v>
      </c>
      <c r="X88" s="105">
        <f t="shared" si="0"/>
        <v>2</v>
      </c>
      <c r="Y88" s="105">
        <f t="shared" si="0"/>
        <v>1</v>
      </c>
      <c r="Z88" s="105">
        <f t="shared" si="0"/>
        <v>66</v>
      </c>
    </row>
    <row r="89" spans="2:26">
      <c r="B89" s="100">
        <v>108</v>
      </c>
      <c r="C89" s="102" t="s">
        <v>229</v>
      </c>
      <c r="D89" s="105">
        <f t="shared" si="1"/>
        <v>2895</v>
      </c>
      <c r="E89" s="105">
        <f t="shared" si="0"/>
        <v>1508</v>
      </c>
      <c r="F89" s="105">
        <f t="shared" si="0"/>
        <v>913</v>
      </c>
      <c r="G89" s="105">
        <f t="shared" si="0"/>
        <v>13</v>
      </c>
      <c r="H89" s="105">
        <f t="shared" si="0"/>
        <v>12</v>
      </c>
      <c r="I89" s="105">
        <f t="shared" si="0"/>
        <v>51</v>
      </c>
      <c r="J89" s="105">
        <f t="shared" si="0"/>
        <v>119</v>
      </c>
      <c r="K89" s="105">
        <f t="shared" si="0"/>
        <v>9</v>
      </c>
      <c r="L89" s="105">
        <f t="shared" si="0"/>
        <v>8</v>
      </c>
      <c r="M89" s="105">
        <f t="shared" si="0"/>
        <v>25</v>
      </c>
      <c r="N89" s="105">
        <f t="shared" si="0"/>
        <v>9</v>
      </c>
      <c r="O89" s="105">
        <f t="shared" si="0"/>
        <v>21</v>
      </c>
      <c r="P89" s="105">
        <f t="shared" si="0"/>
        <v>19</v>
      </c>
      <c r="Q89" s="105">
        <f t="shared" si="0"/>
        <v>19</v>
      </c>
      <c r="R89" s="105">
        <f t="shared" si="0"/>
        <v>7</v>
      </c>
      <c r="S89" s="105">
        <f t="shared" si="0"/>
        <v>33</v>
      </c>
      <c r="T89" s="105">
        <f t="shared" si="0"/>
        <v>8</v>
      </c>
      <c r="U89" s="105">
        <f t="shared" si="0"/>
        <v>7</v>
      </c>
      <c r="V89" s="105">
        <f t="shared" si="0"/>
        <v>4</v>
      </c>
      <c r="W89" s="105">
        <f t="shared" si="0"/>
        <v>0</v>
      </c>
      <c r="X89" s="105">
        <f t="shared" si="0"/>
        <v>5</v>
      </c>
      <c r="Y89" s="105">
        <f t="shared" si="0"/>
        <v>6</v>
      </c>
      <c r="Z89" s="105">
        <f t="shared" si="0"/>
        <v>99</v>
      </c>
    </row>
    <row r="90" spans="2:26">
      <c r="B90" s="100">
        <v>109</v>
      </c>
      <c r="C90" s="102" t="s">
        <v>230</v>
      </c>
      <c r="D90" s="105">
        <f t="shared" si="1"/>
        <v>2170</v>
      </c>
      <c r="E90" s="105">
        <f t="shared" si="0"/>
        <v>1326</v>
      </c>
      <c r="F90" s="105">
        <f t="shared" si="0"/>
        <v>532</v>
      </c>
      <c r="G90" s="105">
        <f t="shared" si="0"/>
        <v>27</v>
      </c>
      <c r="H90" s="105">
        <f t="shared" si="0"/>
        <v>5</v>
      </c>
      <c r="I90" s="105">
        <f t="shared" si="0"/>
        <v>23</v>
      </c>
      <c r="J90" s="105">
        <f t="shared" si="0"/>
        <v>85</v>
      </c>
      <c r="K90" s="105">
        <f t="shared" si="0"/>
        <v>35</v>
      </c>
      <c r="L90" s="105">
        <f t="shared" si="0"/>
        <v>4</v>
      </c>
      <c r="M90" s="105">
        <f t="shared" si="0"/>
        <v>19</v>
      </c>
      <c r="N90" s="105">
        <f t="shared" si="0"/>
        <v>5</v>
      </c>
      <c r="O90" s="105">
        <f t="shared" si="0"/>
        <v>14</v>
      </c>
      <c r="P90" s="105">
        <f t="shared" si="0"/>
        <v>14</v>
      </c>
      <c r="Q90" s="105">
        <f t="shared" si="0"/>
        <v>9</v>
      </c>
      <c r="R90" s="105">
        <f t="shared" si="0"/>
        <v>9</v>
      </c>
      <c r="S90" s="105">
        <f t="shared" si="0"/>
        <v>4</v>
      </c>
      <c r="T90" s="105">
        <f t="shared" si="0"/>
        <v>1</v>
      </c>
      <c r="U90" s="105">
        <f t="shared" si="0"/>
        <v>7</v>
      </c>
      <c r="V90" s="105">
        <f t="shared" si="0"/>
        <v>5</v>
      </c>
      <c r="W90" s="105">
        <f t="shared" si="0"/>
        <v>0</v>
      </c>
      <c r="X90" s="105">
        <f t="shared" si="0"/>
        <v>0</v>
      </c>
      <c r="Y90" s="105">
        <f t="shared" si="0"/>
        <v>5</v>
      </c>
      <c r="Z90" s="105">
        <f t="shared" si="0"/>
        <v>41</v>
      </c>
    </row>
    <row r="91" spans="2:26">
      <c r="B91" s="100">
        <v>110</v>
      </c>
      <c r="C91" s="102" t="s">
        <v>231</v>
      </c>
      <c r="D91" s="105">
        <f t="shared" si="1"/>
        <v>11615</v>
      </c>
      <c r="E91" s="105">
        <f t="shared" si="0"/>
        <v>3366</v>
      </c>
      <c r="F91" s="105">
        <f t="shared" si="0"/>
        <v>5807</v>
      </c>
      <c r="G91" s="105">
        <f t="shared" si="0"/>
        <v>51</v>
      </c>
      <c r="H91" s="105">
        <f t="shared" si="0"/>
        <v>94</v>
      </c>
      <c r="I91" s="105">
        <f t="shared" si="0"/>
        <v>182</v>
      </c>
      <c r="J91" s="105">
        <f t="shared" si="0"/>
        <v>239</v>
      </c>
      <c r="K91" s="105">
        <f t="shared" si="0"/>
        <v>676</v>
      </c>
      <c r="L91" s="105">
        <f t="shared" si="0"/>
        <v>31</v>
      </c>
      <c r="M91" s="105">
        <f t="shared" si="0"/>
        <v>159</v>
      </c>
      <c r="N91" s="105">
        <f t="shared" si="0"/>
        <v>52</v>
      </c>
      <c r="O91" s="105">
        <f t="shared" si="0"/>
        <v>72</v>
      </c>
      <c r="P91" s="105">
        <f t="shared" si="0"/>
        <v>82</v>
      </c>
      <c r="Q91" s="105">
        <f t="shared" si="0"/>
        <v>106</v>
      </c>
      <c r="R91" s="105">
        <f t="shared" si="0"/>
        <v>36</v>
      </c>
      <c r="S91" s="105">
        <f t="shared" si="0"/>
        <v>33</v>
      </c>
      <c r="T91" s="105">
        <f t="shared" si="0"/>
        <v>63</v>
      </c>
      <c r="U91" s="105">
        <f t="shared" si="0"/>
        <v>22</v>
      </c>
      <c r="V91" s="105">
        <f t="shared" si="0"/>
        <v>26</v>
      </c>
      <c r="W91" s="105">
        <f t="shared" si="0"/>
        <v>3</v>
      </c>
      <c r="X91" s="105">
        <f t="shared" si="0"/>
        <v>42</v>
      </c>
      <c r="Y91" s="105">
        <f t="shared" si="0"/>
        <v>15</v>
      </c>
      <c r="Z91" s="105">
        <f t="shared" si="0"/>
        <v>458</v>
      </c>
    </row>
    <row r="92" spans="2:26">
      <c r="B92" s="100">
        <v>111</v>
      </c>
      <c r="C92" s="102" t="s">
        <v>232</v>
      </c>
      <c r="D92" s="105">
        <f t="shared" si="1"/>
        <v>2398</v>
      </c>
      <c r="E92" s="105">
        <f t="shared" si="0"/>
        <v>1421</v>
      </c>
      <c r="F92" s="105">
        <f t="shared" si="0"/>
        <v>620</v>
      </c>
      <c r="G92" s="105">
        <f t="shared" si="0"/>
        <v>18</v>
      </c>
      <c r="H92" s="105">
        <f t="shared" si="0"/>
        <v>23</v>
      </c>
      <c r="I92" s="105">
        <f t="shared" si="0"/>
        <v>63</v>
      </c>
      <c r="J92" s="105">
        <f t="shared" si="0"/>
        <v>47</v>
      </c>
      <c r="K92" s="105">
        <f t="shared" si="0"/>
        <v>7</v>
      </c>
      <c r="L92" s="105">
        <f t="shared" si="0"/>
        <v>14</v>
      </c>
      <c r="M92" s="105">
        <f t="shared" si="0"/>
        <v>25</v>
      </c>
      <c r="N92" s="105">
        <f t="shared" si="0"/>
        <v>11</v>
      </c>
      <c r="O92" s="105">
        <f t="shared" si="0"/>
        <v>21</v>
      </c>
      <c r="P92" s="105">
        <f t="shared" si="0"/>
        <v>12</v>
      </c>
      <c r="Q92" s="105">
        <f t="shared" si="0"/>
        <v>16</v>
      </c>
      <c r="R92" s="105">
        <f t="shared" si="0"/>
        <v>4</v>
      </c>
      <c r="S92" s="105">
        <f t="shared" si="0"/>
        <v>1</v>
      </c>
      <c r="T92" s="105">
        <f t="shared" si="0"/>
        <v>16</v>
      </c>
      <c r="U92" s="105">
        <f t="shared" si="0"/>
        <v>4</v>
      </c>
      <c r="V92" s="105">
        <f t="shared" si="0"/>
        <v>0</v>
      </c>
      <c r="W92" s="105">
        <f t="shared" si="0"/>
        <v>0</v>
      </c>
      <c r="X92" s="105">
        <f t="shared" si="0"/>
        <v>1</v>
      </c>
      <c r="Y92" s="105">
        <f t="shared" si="0"/>
        <v>3</v>
      </c>
      <c r="Z92" s="105">
        <f t="shared" si="0"/>
        <v>71</v>
      </c>
    </row>
    <row r="93" spans="2:26">
      <c r="B93" s="100">
        <v>201</v>
      </c>
      <c r="C93" s="102" t="s">
        <v>234</v>
      </c>
      <c r="D93" s="105">
        <f>D31+D65+D66+D69+D74</f>
        <v>11354</v>
      </c>
      <c r="E93" s="105">
        <f t="shared" ref="E93:Z93" si="2">E31+E65+E66+E69+E74</f>
        <v>6934</v>
      </c>
      <c r="F93" s="105">
        <f t="shared" si="2"/>
        <v>1483</v>
      </c>
      <c r="G93" s="105">
        <f t="shared" si="2"/>
        <v>337</v>
      </c>
      <c r="H93" s="105">
        <f t="shared" si="2"/>
        <v>1434</v>
      </c>
      <c r="I93" s="105">
        <f t="shared" si="2"/>
        <v>469</v>
      </c>
      <c r="J93" s="105">
        <f t="shared" si="2"/>
        <v>105</v>
      </c>
      <c r="K93" s="105">
        <f t="shared" si="2"/>
        <v>1</v>
      </c>
      <c r="L93" s="105">
        <f t="shared" si="2"/>
        <v>139</v>
      </c>
      <c r="M93" s="105">
        <f t="shared" si="2"/>
        <v>30</v>
      </c>
      <c r="N93" s="105">
        <f t="shared" si="2"/>
        <v>65</v>
      </c>
      <c r="O93" s="105">
        <f t="shared" si="2"/>
        <v>55</v>
      </c>
      <c r="P93" s="105">
        <f t="shared" si="2"/>
        <v>40</v>
      </c>
      <c r="Q93" s="105">
        <f t="shared" si="2"/>
        <v>34</v>
      </c>
      <c r="R93" s="105">
        <f t="shared" si="2"/>
        <v>6</v>
      </c>
      <c r="S93" s="105">
        <f t="shared" si="2"/>
        <v>7</v>
      </c>
      <c r="T93" s="105">
        <f t="shared" si="2"/>
        <v>13</v>
      </c>
      <c r="U93" s="105">
        <f t="shared" si="2"/>
        <v>4</v>
      </c>
      <c r="V93" s="105">
        <f t="shared" si="2"/>
        <v>28</v>
      </c>
      <c r="W93" s="105">
        <f t="shared" si="2"/>
        <v>3</v>
      </c>
      <c r="X93" s="105">
        <f t="shared" si="2"/>
        <v>5</v>
      </c>
      <c r="Y93" s="105">
        <f t="shared" si="2"/>
        <v>2</v>
      </c>
      <c r="Z93" s="105">
        <f t="shared" si="2"/>
        <v>160</v>
      </c>
    </row>
    <row r="94" spans="2:26">
      <c r="B94" s="100">
        <v>202</v>
      </c>
      <c r="C94" s="102" t="s">
        <v>235</v>
      </c>
      <c r="D94" s="105">
        <f t="shared" si="1"/>
        <v>12718</v>
      </c>
      <c r="E94" s="105">
        <f t="shared" si="0"/>
        <v>9651</v>
      </c>
      <c r="F94" s="105">
        <f t="shared" si="0"/>
        <v>1699</v>
      </c>
      <c r="G94" s="105">
        <f t="shared" si="0"/>
        <v>319</v>
      </c>
      <c r="H94" s="105">
        <f t="shared" si="0"/>
        <v>211</v>
      </c>
      <c r="I94" s="105">
        <f t="shared" si="0"/>
        <v>263</v>
      </c>
      <c r="J94" s="105">
        <f t="shared" si="0"/>
        <v>95</v>
      </c>
      <c r="K94" s="105">
        <f t="shared" si="0"/>
        <v>11</v>
      </c>
      <c r="L94" s="105">
        <f t="shared" si="0"/>
        <v>67</v>
      </c>
      <c r="M94" s="105">
        <f t="shared" si="0"/>
        <v>37</v>
      </c>
      <c r="N94" s="105">
        <f t="shared" si="0"/>
        <v>62</v>
      </c>
      <c r="O94" s="105">
        <f t="shared" si="0"/>
        <v>46</v>
      </c>
      <c r="P94" s="105">
        <f t="shared" si="0"/>
        <v>47</v>
      </c>
      <c r="Q94" s="105">
        <f t="shared" si="0"/>
        <v>40</v>
      </c>
      <c r="R94" s="105">
        <f t="shared" si="0"/>
        <v>3</v>
      </c>
      <c r="S94" s="105">
        <f t="shared" si="0"/>
        <v>9</v>
      </c>
      <c r="T94" s="105">
        <f t="shared" si="0"/>
        <v>10</v>
      </c>
      <c r="U94" s="105">
        <f t="shared" si="0"/>
        <v>19</v>
      </c>
      <c r="V94" s="105">
        <f t="shared" si="0"/>
        <v>8</v>
      </c>
      <c r="W94" s="105">
        <f t="shared" si="0"/>
        <v>15</v>
      </c>
      <c r="X94" s="105">
        <f t="shared" si="0"/>
        <v>7</v>
      </c>
      <c r="Y94" s="105">
        <f t="shared" si="0"/>
        <v>7</v>
      </c>
      <c r="Z94" s="105">
        <f t="shared" si="0"/>
        <v>92</v>
      </c>
    </row>
    <row r="95" spans="2:26">
      <c r="B95" s="100">
        <v>203</v>
      </c>
      <c r="C95" s="102" t="s">
        <v>236</v>
      </c>
      <c r="D95" s="105">
        <f t="shared" si="1"/>
        <v>3086</v>
      </c>
      <c r="E95" s="105">
        <f t="shared" si="0"/>
        <v>1627</v>
      </c>
      <c r="F95" s="105">
        <f t="shared" si="0"/>
        <v>637</v>
      </c>
      <c r="G95" s="105">
        <f t="shared" si="0"/>
        <v>214</v>
      </c>
      <c r="H95" s="105">
        <f t="shared" si="0"/>
        <v>75</v>
      </c>
      <c r="I95" s="105">
        <f t="shared" si="0"/>
        <v>125</v>
      </c>
      <c r="J95" s="105">
        <f t="shared" si="0"/>
        <v>50</v>
      </c>
      <c r="K95" s="105">
        <f t="shared" si="0"/>
        <v>14</v>
      </c>
      <c r="L95" s="105">
        <f t="shared" si="0"/>
        <v>95</v>
      </c>
      <c r="M95" s="105">
        <f t="shared" si="0"/>
        <v>16</v>
      </c>
      <c r="N95" s="105">
        <f t="shared" si="0"/>
        <v>43</v>
      </c>
      <c r="O95" s="105">
        <f t="shared" si="0"/>
        <v>18</v>
      </c>
      <c r="P95" s="105">
        <f t="shared" si="0"/>
        <v>16</v>
      </c>
      <c r="Q95" s="105">
        <f t="shared" si="0"/>
        <v>37</v>
      </c>
      <c r="R95" s="105">
        <f t="shared" si="0"/>
        <v>3</v>
      </c>
      <c r="S95" s="105">
        <f t="shared" si="0"/>
        <v>2</v>
      </c>
      <c r="T95" s="105">
        <f t="shared" si="0"/>
        <v>2</v>
      </c>
      <c r="U95" s="105">
        <f t="shared" si="0"/>
        <v>10</v>
      </c>
      <c r="V95" s="105">
        <f t="shared" si="0"/>
        <v>37</v>
      </c>
      <c r="W95" s="105">
        <f t="shared" si="0"/>
        <v>1</v>
      </c>
      <c r="X95" s="105">
        <f t="shared" si="0"/>
        <v>1</v>
      </c>
      <c r="Y95" s="105">
        <f t="shared" si="0"/>
        <v>5</v>
      </c>
      <c r="Z95" s="105">
        <f t="shared" si="0"/>
        <v>58</v>
      </c>
    </row>
    <row r="96" spans="2:26">
      <c r="B96" s="100">
        <v>204</v>
      </c>
      <c r="C96" s="102" t="s">
        <v>237</v>
      </c>
      <c r="D96" s="105">
        <f t="shared" si="1"/>
        <v>6879</v>
      </c>
      <c r="E96" s="105">
        <f t="shared" si="0"/>
        <v>4420</v>
      </c>
      <c r="F96" s="105">
        <f t="shared" si="0"/>
        <v>1119</v>
      </c>
      <c r="G96" s="105">
        <f t="shared" si="0"/>
        <v>167</v>
      </c>
      <c r="H96" s="105">
        <f t="shared" si="0"/>
        <v>16</v>
      </c>
      <c r="I96" s="105">
        <f t="shared" si="0"/>
        <v>132</v>
      </c>
      <c r="J96" s="105">
        <f t="shared" si="0"/>
        <v>299</v>
      </c>
      <c r="K96" s="105">
        <f t="shared" ref="E96:Z108" si="3">K34</f>
        <v>15</v>
      </c>
      <c r="L96" s="105">
        <f t="shared" si="3"/>
        <v>30</v>
      </c>
      <c r="M96" s="105">
        <f t="shared" si="3"/>
        <v>98</v>
      </c>
      <c r="N96" s="105">
        <f t="shared" si="3"/>
        <v>25</v>
      </c>
      <c r="O96" s="105">
        <f t="shared" si="3"/>
        <v>83</v>
      </c>
      <c r="P96" s="105">
        <f t="shared" si="3"/>
        <v>94</v>
      </c>
      <c r="Q96" s="105">
        <f t="shared" si="3"/>
        <v>42</v>
      </c>
      <c r="R96" s="105">
        <f t="shared" si="3"/>
        <v>35</v>
      </c>
      <c r="S96" s="105">
        <f t="shared" si="3"/>
        <v>42</v>
      </c>
      <c r="T96" s="105">
        <f t="shared" si="3"/>
        <v>9</v>
      </c>
      <c r="U96" s="105">
        <f t="shared" si="3"/>
        <v>20</v>
      </c>
      <c r="V96" s="105">
        <f t="shared" si="3"/>
        <v>7</v>
      </c>
      <c r="W96" s="105">
        <f t="shared" si="3"/>
        <v>18</v>
      </c>
      <c r="X96" s="105">
        <f t="shared" si="3"/>
        <v>8</v>
      </c>
      <c r="Y96" s="105">
        <f t="shared" si="3"/>
        <v>5</v>
      </c>
      <c r="Z96" s="105">
        <f t="shared" si="3"/>
        <v>195</v>
      </c>
    </row>
    <row r="97" spans="2:26">
      <c r="B97" s="100">
        <v>205</v>
      </c>
      <c r="C97" s="102" t="s">
        <v>238</v>
      </c>
      <c r="D97" s="105">
        <f>D35+D77</f>
        <v>229</v>
      </c>
      <c r="E97" s="105">
        <f t="shared" ref="E97:Z97" si="4">E35+E77</f>
        <v>61</v>
      </c>
      <c r="F97" s="105">
        <f t="shared" si="4"/>
        <v>28</v>
      </c>
      <c r="G97" s="105">
        <f t="shared" si="4"/>
        <v>2</v>
      </c>
      <c r="H97" s="105">
        <f t="shared" si="4"/>
        <v>9</v>
      </c>
      <c r="I97" s="105">
        <f t="shared" si="4"/>
        <v>56</v>
      </c>
      <c r="J97" s="105">
        <f t="shared" si="4"/>
        <v>13</v>
      </c>
      <c r="K97" s="105">
        <f t="shared" si="4"/>
        <v>12</v>
      </c>
      <c r="L97" s="105">
        <f t="shared" si="4"/>
        <v>0</v>
      </c>
      <c r="M97" s="105">
        <f t="shared" si="4"/>
        <v>4</v>
      </c>
      <c r="N97" s="105">
        <f t="shared" si="4"/>
        <v>11</v>
      </c>
      <c r="O97" s="105">
        <f t="shared" si="4"/>
        <v>2</v>
      </c>
      <c r="P97" s="105">
        <f t="shared" si="4"/>
        <v>4</v>
      </c>
      <c r="Q97" s="105">
        <f t="shared" si="4"/>
        <v>1</v>
      </c>
      <c r="R97" s="105">
        <f t="shared" si="4"/>
        <v>0</v>
      </c>
      <c r="S97" s="105">
        <f t="shared" si="4"/>
        <v>2</v>
      </c>
      <c r="T97" s="105">
        <f t="shared" si="4"/>
        <v>10</v>
      </c>
      <c r="U97" s="105">
        <f t="shared" si="4"/>
        <v>1</v>
      </c>
      <c r="V97" s="105">
        <f t="shared" si="4"/>
        <v>1</v>
      </c>
      <c r="W97" s="105">
        <f t="shared" si="4"/>
        <v>0</v>
      </c>
      <c r="X97" s="105">
        <f t="shared" si="4"/>
        <v>1</v>
      </c>
      <c r="Y97" s="105">
        <f t="shared" si="4"/>
        <v>0</v>
      </c>
      <c r="Z97" s="105">
        <f t="shared" si="4"/>
        <v>11</v>
      </c>
    </row>
    <row r="98" spans="2:26">
      <c r="B98" s="100">
        <v>206</v>
      </c>
      <c r="C98" s="102" t="s">
        <v>239</v>
      </c>
      <c r="D98" s="105">
        <f t="shared" si="1"/>
        <v>1826</v>
      </c>
      <c r="E98" s="105">
        <f t="shared" si="3"/>
        <v>745</v>
      </c>
      <c r="F98" s="105">
        <f t="shared" si="3"/>
        <v>318</v>
      </c>
      <c r="G98" s="105">
        <f t="shared" si="3"/>
        <v>51</v>
      </c>
      <c r="H98" s="105">
        <f t="shared" si="3"/>
        <v>12</v>
      </c>
      <c r="I98" s="105">
        <f t="shared" si="3"/>
        <v>107</v>
      </c>
      <c r="J98" s="105">
        <f t="shared" si="3"/>
        <v>131</v>
      </c>
      <c r="K98" s="105">
        <f t="shared" si="3"/>
        <v>28</v>
      </c>
      <c r="L98" s="105">
        <f t="shared" si="3"/>
        <v>45</v>
      </c>
      <c r="M98" s="105">
        <f t="shared" si="3"/>
        <v>25</v>
      </c>
      <c r="N98" s="105">
        <f t="shared" si="3"/>
        <v>39</v>
      </c>
      <c r="O98" s="105">
        <f t="shared" si="3"/>
        <v>20</v>
      </c>
      <c r="P98" s="105">
        <f t="shared" si="3"/>
        <v>25</v>
      </c>
      <c r="Q98" s="105">
        <f t="shared" si="3"/>
        <v>25</v>
      </c>
      <c r="R98" s="105">
        <f t="shared" si="3"/>
        <v>51</v>
      </c>
      <c r="S98" s="105">
        <f t="shared" si="3"/>
        <v>20</v>
      </c>
      <c r="T98" s="105">
        <f t="shared" si="3"/>
        <v>2</v>
      </c>
      <c r="U98" s="105">
        <f t="shared" si="3"/>
        <v>13</v>
      </c>
      <c r="V98" s="105">
        <f t="shared" si="3"/>
        <v>5</v>
      </c>
      <c r="W98" s="105">
        <f t="shared" si="3"/>
        <v>0</v>
      </c>
      <c r="X98" s="105">
        <f t="shared" si="3"/>
        <v>14</v>
      </c>
      <c r="Y98" s="105">
        <f t="shared" si="3"/>
        <v>5</v>
      </c>
      <c r="Z98" s="105">
        <f t="shared" si="3"/>
        <v>145</v>
      </c>
    </row>
    <row r="99" spans="2:26">
      <c r="B99" s="100">
        <v>207</v>
      </c>
      <c r="C99" s="102" t="s">
        <v>240</v>
      </c>
      <c r="D99" s="105">
        <f t="shared" si="1"/>
        <v>3473</v>
      </c>
      <c r="E99" s="105">
        <f t="shared" si="3"/>
        <v>2552</v>
      </c>
      <c r="F99" s="105">
        <f t="shared" si="3"/>
        <v>512</v>
      </c>
      <c r="G99" s="105">
        <f t="shared" si="3"/>
        <v>119</v>
      </c>
      <c r="H99" s="105">
        <f t="shared" si="3"/>
        <v>32</v>
      </c>
      <c r="I99" s="105">
        <f t="shared" si="3"/>
        <v>58</v>
      </c>
      <c r="J99" s="105">
        <f t="shared" si="3"/>
        <v>39</v>
      </c>
      <c r="K99" s="105">
        <f t="shared" si="3"/>
        <v>4</v>
      </c>
      <c r="L99" s="105">
        <f t="shared" si="3"/>
        <v>21</v>
      </c>
      <c r="M99" s="105">
        <f t="shared" si="3"/>
        <v>6</v>
      </c>
      <c r="N99" s="105">
        <f t="shared" si="3"/>
        <v>33</v>
      </c>
      <c r="O99" s="105">
        <f t="shared" si="3"/>
        <v>11</v>
      </c>
      <c r="P99" s="105">
        <f t="shared" si="3"/>
        <v>7</v>
      </c>
      <c r="Q99" s="105">
        <f t="shared" si="3"/>
        <v>18</v>
      </c>
      <c r="R99" s="105">
        <f t="shared" si="3"/>
        <v>1</v>
      </c>
      <c r="S99" s="105">
        <f t="shared" si="3"/>
        <v>2</v>
      </c>
      <c r="T99" s="105">
        <f t="shared" si="3"/>
        <v>2</v>
      </c>
      <c r="U99" s="105">
        <f t="shared" si="3"/>
        <v>2</v>
      </c>
      <c r="V99" s="105">
        <f t="shared" si="3"/>
        <v>2</v>
      </c>
      <c r="W99" s="105">
        <f t="shared" si="3"/>
        <v>4</v>
      </c>
      <c r="X99" s="105">
        <f t="shared" si="3"/>
        <v>9</v>
      </c>
      <c r="Y99" s="105">
        <f t="shared" si="3"/>
        <v>1</v>
      </c>
      <c r="Z99" s="105">
        <f t="shared" si="3"/>
        <v>38</v>
      </c>
    </row>
    <row r="100" spans="2:26">
      <c r="B100" s="100">
        <v>208</v>
      </c>
      <c r="C100" s="102" t="s">
        <v>241</v>
      </c>
      <c r="D100" s="105">
        <f t="shared" si="1"/>
        <v>431</v>
      </c>
      <c r="E100" s="105">
        <f t="shared" si="3"/>
        <v>291</v>
      </c>
      <c r="F100" s="105">
        <f t="shared" si="3"/>
        <v>50</v>
      </c>
      <c r="G100" s="105">
        <f t="shared" si="3"/>
        <v>8</v>
      </c>
      <c r="H100" s="105">
        <f t="shared" si="3"/>
        <v>0</v>
      </c>
      <c r="I100" s="105">
        <f t="shared" si="3"/>
        <v>2</v>
      </c>
      <c r="J100" s="105">
        <f t="shared" si="3"/>
        <v>7</v>
      </c>
      <c r="K100" s="105">
        <f t="shared" si="3"/>
        <v>3</v>
      </c>
      <c r="L100" s="105">
        <f t="shared" si="3"/>
        <v>0</v>
      </c>
      <c r="M100" s="105">
        <f t="shared" si="3"/>
        <v>2</v>
      </c>
      <c r="N100" s="105">
        <f t="shared" si="3"/>
        <v>41</v>
      </c>
      <c r="O100" s="105">
        <f t="shared" si="3"/>
        <v>2</v>
      </c>
      <c r="P100" s="105">
        <f t="shared" si="3"/>
        <v>1</v>
      </c>
      <c r="Q100" s="105">
        <f t="shared" si="3"/>
        <v>0</v>
      </c>
      <c r="R100" s="105">
        <f t="shared" si="3"/>
        <v>2</v>
      </c>
      <c r="S100" s="105">
        <f t="shared" si="3"/>
        <v>0</v>
      </c>
      <c r="T100" s="105">
        <f t="shared" si="3"/>
        <v>0</v>
      </c>
      <c r="U100" s="105">
        <f t="shared" si="3"/>
        <v>10</v>
      </c>
      <c r="V100" s="105">
        <f t="shared" si="3"/>
        <v>0</v>
      </c>
      <c r="W100" s="105">
        <f t="shared" si="3"/>
        <v>0</v>
      </c>
      <c r="X100" s="105">
        <f t="shared" si="3"/>
        <v>0</v>
      </c>
      <c r="Y100" s="105">
        <f t="shared" si="3"/>
        <v>0</v>
      </c>
      <c r="Z100" s="105">
        <f t="shared" si="3"/>
        <v>12</v>
      </c>
    </row>
    <row r="101" spans="2:26">
      <c r="B101" s="100">
        <v>209</v>
      </c>
      <c r="C101" s="102" t="s">
        <v>242</v>
      </c>
      <c r="D101" s="105">
        <f t="shared" si="1"/>
        <v>580</v>
      </c>
      <c r="E101" s="105">
        <f t="shared" si="3"/>
        <v>118</v>
      </c>
      <c r="F101" s="105">
        <f t="shared" si="3"/>
        <v>243</v>
      </c>
      <c r="G101" s="105">
        <f t="shared" si="3"/>
        <v>45</v>
      </c>
      <c r="H101" s="105">
        <f t="shared" si="3"/>
        <v>2</v>
      </c>
      <c r="I101" s="105">
        <f t="shared" si="3"/>
        <v>92</v>
      </c>
      <c r="J101" s="105">
        <f t="shared" si="3"/>
        <v>10</v>
      </c>
      <c r="K101" s="105">
        <f t="shared" si="3"/>
        <v>0</v>
      </c>
      <c r="L101" s="105">
        <f t="shared" si="3"/>
        <v>3</v>
      </c>
      <c r="M101" s="105">
        <f t="shared" si="3"/>
        <v>3</v>
      </c>
      <c r="N101" s="105">
        <f t="shared" si="3"/>
        <v>15</v>
      </c>
      <c r="O101" s="105">
        <f t="shared" si="3"/>
        <v>4</v>
      </c>
      <c r="P101" s="105">
        <f t="shared" si="3"/>
        <v>8</v>
      </c>
      <c r="Q101" s="105">
        <f t="shared" si="3"/>
        <v>6</v>
      </c>
      <c r="R101" s="105">
        <f t="shared" si="3"/>
        <v>0</v>
      </c>
      <c r="S101" s="105">
        <f t="shared" si="3"/>
        <v>0</v>
      </c>
      <c r="T101" s="105">
        <f t="shared" si="3"/>
        <v>1</v>
      </c>
      <c r="U101" s="105">
        <f t="shared" si="3"/>
        <v>5</v>
      </c>
      <c r="V101" s="105">
        <f t="shared" si="3"/>
        <v>0</v>
      </c>
      <c r="W101" s="105">
        <f t="shared" si="3"/>
        <v>0</v>
      </c>
      <c r="X101" s="105">
        <f t="shared" si="3"/>
        <v>0</v>
      </c>
      <c r="Y101" s="105">
        <f t="shared" si="3"/>
        <v>0</v>
      </c>
      <c r="Z101" s="105">
        <f t="shared" si="3"/>
        <v>25</v>
      </c>
    </row>
    <row r="102" spans="2:26">
      <c r="B102" s="100">
        <v>210</v>
      </c>
      <c r="C102" s="102" t="s">
        <v>14</v>
      </c>
      <c r="D102" s="105">
        <f t="shared" si="1"/>
        <v>2289</v>
      </c>
      <c r="E102" s="105">
        <f t="shared" si="3"/>
        <v>1263</v>
      </c>
      <c r="F102" s="105">
        <f t="shared" si="3"/>
        <v>272</v>
      </c>
      <c r="G102" s="105">
        <f t="shared" si="3"/>
        <v>169</v>
      </c>
      <c r="H102" s="105">
        <f t="shared" si="3"/>
        <v>90</v>
      </c>
      <c r="I102" s="105">
        <f t="shared" si="3"/>
        <v>241</v>
      </c>
      <c r="J102" s="105">
        <f t="shared" si="3"/>
        <v>31</v>
      </c>
      <c r="K102" s="105">
        <f t="shared" si="3"/>
        <v>74</v>
      </c>
      <c r="L102" s="105">
        <f t="shared" si="3"/>
        <v>35</v>
      </c>
      <c r="M102" s="105">
        <f t="shared" si="3"/>
        <v>9</v>
      </c>
      <c r="N102" s="105">
        <f t="shared" si="3"/>
        <v>21</v>
      </c>
      <c r="O102" s="105">
        <f t="shared" si="3"/>
        <v>11</v>
      </c>
      <c r="P102" s="105">
        <f t="shared" si="3"/>
        <v>11</v>
      </c>
      <c r="Q102" s="105">
        <f t="shared" si="3"/>
        <v>11</v>
      </c>
      <c r="R102" s="105">
        <f t="shared" si="3"/>
        <v>1</v>
      </c>
      <c r="S102" s="105">
        <f t="shared" si="3"/>
        <v>0</v>
      </c>
      <c r="T102" s="105">
        <f t="shared" si="3"/>
        <v>3</v>
      </c>
      <c r="U102" s="105">
        <f t="shared" si="3"/>
        <v>4</v>
      </c>
      <c r="V102" s="105">
        <f t="shared" si="3"/>
        <v>3</v>
      </c>
      <c r="W102" s="105">
        <f t="shared" si="3"/>
        <v>3</v>
      </c>
      <c r="X102" s="105">
        <f t="shared" si="3"/>
        <v>3</v>
      </c>
      <c r="Y102" s="105">
        <f t="shared" si="3"/>
        <v>1</v>
      </c>
      <c r="Z102" s="105">
        <f t="shared" si="3"/>
        <v>33</v>
      </c>
    </row>
    <row r="103" spans="2:26">
      <c r="B103" s="100">
        <v>212</v>
      </c>
      <c r="C103" s="102" t="s">
        <v>243</v>
      </c>
      <c r="D103" s="105">
        <f t="shared" si="1"/>
        <v>322</v>
      </c>
      <c r="E103" s="105">
        <f t="shared" si="3"/>
        <v>185</v>
      </c>
      <c r="F103" s="105">
        <f t="shared" si="3"/>
        <v>33</v>
      </c>
      <c r="G103" s="105">
        <f t="shared" si="3"/>
        <v>49</v>
      </c>
      <c r="H103" s="105">
        <f t="shared" si="3"/>
        <v>2</v>
      </c>
      <c r="I103" s="105">
        <f t="shared" si="3"/>
        <v>16</v>
      </c>
      <c r="J103" s="105">
        <f t="shared" si="3"/>
        <v>7</v>
      </c>
      <c r="K103" s="105">
        <f t="shared" si="3"/>
        <v>0</v>
      </c>
      <c r="L103" s="105">
        <f t="shared" si="3"/>
        <v>5</v>
      </c>
      <c r="M103" s="105">
        <f t="shared" si="3"/>
        <v>0</v>
      </c>
      <c r="N103" s="105">
        <f t="shared" si="3"/>
        <v>3</v>
      </c>
      <c r="O103" s="105">
        <f t="shared" si="3"/>
        <v>4</v>
      </c>
      <c r="P103" s="105">
        <f t="shared" si="3"/>
        <v>1</v>
      </c>
      <c r="Q103" s="105">
        <f t="shared" si="3"/>
        <v>2</v>
      </c>
      <c r="R103" s="105">
        <f t="shared" si="3"/>
        <v>0</v>
      </c>
      <c r="S103" s="105">
        <f t="shared" si="3"/>
        <v>0</v>
      </c>
      <c r="T103" s="105">
        <f t="shared" si="3"/>
        <v>0</v>
      </c>
      <c r="U103" s="105">
        <f t="shared" si="3"/>
        <v>0</v>
      </c>
      <c r="V103" s="105">
        <f t="shared" si="3"/>
        <v>2</v>
      </c>
      <c r="W103" s="105">
        <f t="shared" si="3"/>
        <v>0</v>
      </c>
      <c r="X103" s="105">
        <f t="shared" si="3"/>
        <v>0</v>
      </c>
      <c r="Y103" s="105">
        <f t="shared" si="3"/>
        <v>1</v>
      </c>
      <c r="Z103" s="105">
        <f t="shared" si="3"/>
        <v>12</v>
      </c>
    </row>
    <row r="104" spans="2:26">
      <c r="B104" s="100">
        <v>213</v>
      </c>
      <c r="C104" s="102" t="s">
        <v>244</v>
      </c>
      <c r="D104" s="105">
        <f t="shared" si="1"/>
        <v>558</v>
      </c>
      <c r="E104" s="105">
        <f t="shared" si="3"/>
        <v>318</v>
      </c>
      <c r="F104" s="105">
        <f t="shared" si="3"/>
        <v>102</v>
      </c>
      <c r="G104" s="105">
        <f t="shared" si="3"/>
        <v>13</v>
      </c>
      <c r="H104" s="105">
        <f t="shared" si="3"/>
        <v>1</v>
      </c>
      <c r="I104" s="105">
        <f t="shared" si="3"/>
        <v>55</v>
      </c>
      <c r="J104" s="105">
        <f t="shared" si="3"/>
        <v>16</v>
      </c>
      <c r="K104" s="105">
        <f t="shared" si="3"/>
        <v>2</v>
      </c>
      <c r="L104" s="105">
        <f t="shared" si="3"/>
        <v>14</v>
      </c>
      <c r="M104" s="105">
        <f t="shared" si="3"/>
        <v>2</v>
      </c>
      <c r="N104" s="105">
        <f t="shared" si="3"/>
        <v>14</v>
      </c>
      <c r="O104" s="105">
        <f t="shared" si="3"/>
        <v>2</v>
      </c>
      <c r="P104" s="105">
        <f t="shared" si="3"/>
        <v>3</v>
      </c>
      <c r="Q104" s="105">
        <f t="shared" si="3"/>
        <v>4</v>
      </c>
      <c r="R104" s="105">
        <f t="shared" si="3"/>
        <v>0</v>
      </c>
      <c r="S104" s="105">
        <f t="shared" si="3"/>
        <v>0</v>
      </c>
      <c r="T104" s="105">
        <f t="shared" si="3"/>
        <v>0</v>
      </c>
      <c r="U104" s="105">
        <f t="shared" si="3"/>
        <v>1</v>
      </c>
      <c r="V104" s="105">
        <f t="shared" si="3"/>
        <v>4</v>
      </c>
      <c r="W104" s="105">
        <f t="shared" si="3"/>
        <v>0</v>
      </c>
      <c r="X104" s="105">
        <f t="shared" si="3"/>
        <v>0</v>
      </c>
      <c r="Y104" s="105">
        <f t="shared" si="3"/>
        <v>0</v>
      </c>
      <c r="Z104" s="105">
        <f t="shared" si="3"/>
        <v>7</v>
      </c>
    </row>
    <row r="105" spans="2:26">
      <c r="B105" s="100">
        <v>214</v>
      </c>
      <c r="C105" s="102" t="s">
        <v>245</v>
      </c>
      <c r="D105" s="105">
        <f t="shared" si="1"/>
        <v>3459</v>
      </c>
      <c r="E105" s="105">
        <f t="shared" si="3"/>
        <v>2473</v>
      </c>
      <c r="F105" s="105">
        <f t="shared" si="3"/>
        <v>359</v>
      </c>
      <c r="G105" s="105">
        <f t="shared" si="3"/>
        <v>265</v>
      </c>
      <c r="H105" s="105">
        <f t="shared" si="3"/>
        <v>19</v>
      </c>
      <c r="I105" s="105">
        <f t="shared" si="3"/>
        <v>36</v>
      </c>
      <c r="J105" s="105">
        <f t="shared" si="3"/>
        <v>94</v>
      </c>
      <c r="K105" s="105">
        <f t="shared" si="3"/>
        <v>9</v>
      </c>
      <c r="L105" s="105">
        <f t="shared" si="3"/>
        <v>8</v>
      </c>
      <c r="M105" s="105">
        <f t="shared" si="3"/>
        <v>23</v>
      </c>
      <c r="N105" s="105">
        <f t="shared" si="3"/>
        <v>7</v>
      </c>
      <c r="O105" s="105">
        <f t="shared" si="3"/>
        <v>22</v>
      </c>
      <c r="P105" s="105">
        <f t="shared" si="3"/>
        <v>32</v>
      </c>
      <c r="Q105" s="105">
        <f t="shared" si="3"/>
        <v>8</v>
      </c>
      <c r="R105" s="105">
        <f t="shared" si="3"/>
        <v>10</v>
      </c>
      <c r="S105" s="105">
        <f t="shared" si="3"/>
        <v>14</v>
      </c>
      <c r="T105" s="105">
        <f t="shared" si="3"/>
        <v>2</v>
      </c>
      <c r="U105" s="105">
        <f t="shared" si="3"/>
        <v>3</v>
      </c>
      <c r="V105" s="105">
        <f t="shared" si="3"/>
        <v>0</v>
      </c>
      <c r="W105" s="105">
        <f t="shared" si="3"/>
        <v>7</v>
      </c>
      <c r="X105" s="105">
        <f t="shared" si="3"/>
        <v>8</v>
      </c>
      <c r="Y105" s="105">
        <f t="shared" si="3"/>
        <v>3</v>
      </c>
      <c r="Z105" s="105">
        <f t="shared" si="3"/>
        <v>57</v>
      </c>
    </row>
    <row r="106" spans="2:26">
      <c r="B106" s="100">
        <v>215</v>
      </c>
      <c r="C106" s="102" t="s">
        <v>246</v>
      </c>
      <c r="D106" s="105">
        <f t="shared" si="1"/>
        <v>848</v>
      </c>
      <c r="E106" s="105">
        <f t="shared" si="3"/>
        <v>367</v>
      </c>
      <c r="F106" s="105">
        <f t="shared" si="3"/>
        <v>95</v>
      </c>
      <c r="G106" s="105">
        <f t="shared" si="3"/>
        <v>219</v>
      </c>
      <c r="H106" s="105">
        <f t="shared" si="3"/>
        <v>23</v>
      </c>
      <c r="I106" s="105">
        <f t="shared" si="3"/>
        <v>24</v>
      </c>
      <c r="J106" s="105">
        <f t="shared" si="3"/>
        <v>14</v>
      </c>
      <c r="K106" s="105">
        <f t="shared" si="3"/>
        <v>1</v>
      </c>
      <c r="L106" s="105">
        <f t="shared" si="3"/>
        <v>25</v>
      </c>
      <c r="M106" s="105">
        <f t="shared" si="3"/>
        <v>2</v>
      </c>
      <c r="N106" s="105">
        <f t="shared" si="3"/>
        <v>8</v>
      </c>
      <c r="O106" s="105">
        <f t="shared" si="3"/>
        <v>4</v>
      </c>
      <c r="P106" s="105">
        <f t="shared" si="3"/>
        <v>5</v>
      </c>
      <c r="Q106" s="105">
        <f t="shared" si="3"/>
        <v>1</v>
      </c>
      <c r="R106" s="105">
        <f t="shared" si="3"/>
        <v>0</v>
      </c>
      <c r="S106" s="105">
        <f t="shared" si="3"/>
        <v>0</v>
      </c>
      <c r="T106" s="105">
        <f t="shared" si="3"/>
        <v>0</v>
      </c>
      <c r="U106" s="105">
        <f t="shared" si="3"/>
        <v>0</v>
      </c>
      <c r="V106" s="105">
        <f t="shared" si="3"/>
        <v>3</v>
      </c>
      <c r="W106" s="105">
        <f t="shared" si="3"/>
        <v>2</v>
      </c>
      <c r="X106" s="105">
        <f t="shared" si="3"/>
        <v>1</v>
      </c>
      <c r="Y106" s="105">
        <f t="shared" si="3"/>
        <v>0</v>
      </c>
      <c r="Z106" s="105">
        <f t="shared" si="3"/>
        <v>54</v>
      </c>
    </row>
    <row r="107" spans="2:26">
      <c r="B107" s="100">
        <v>216</v>
      </c>
      <c r="C107" s="102" t="s">
        <v>247</v>
      </c>
      <c r="D107" s="105">
        <f t="shared" si="1"/>
        <v>1114</v>
      </c>
      <c r="E107" s="105">
        <f t="shared" si="3"/>
        <v>816</v>
      </c>
      <c r="F107" s="105">
        <f t="shared" si="3"/>
        <v>87</v>
      </c>
      <c r="G107" s="105">
        <f t="shared" si="3"/>
        <v>43</v>
      </c>
      <c r="H107" s="105">
        <f t="shared" si="3"/>
        <v>18</v>
      </c>
      <c r="I107" s="105">
        <f t="shared" si="3"/>
        <v>38</v>
      </c>
      <c r="J107" s="105">
        <f t="shared" si="3"/>
        <v>9</v>
      </c>
      <c r="K107" s="105">
        <f t="shared" si="3"/>
        <v>1</v>
      </c>
      <c r="L107" s="105">
        <f t="shared" si="3"/>
        <v>40</v>
      </c>
      <c r="M107" s="105">
        <f t="shared" si="3"/>
        <v>4</v>
      </c>
      <c r="N107" s="105">
        <f t="shared" si="3"/>
        <v>24</v>
      </c>
      <c r="O107" s="105">
        <f t="shared" si="3"/>
        <v>3</v>
      </c>
      <c r="P107" s="105">
        <f t="shared" si="3"/>
        <v>3</v>
      </c>
      <c r="Q107" s="105">
        <f t="shared" si="3"/>
        <v>7</v>
      </c>
      <c r="R107" s="105">
        <f t="shared" si="3"/>
        <v>0</v>
      </c>
      <c r="S107" s="105">
        <f t="shared" si="3"/>
        <v>1</v>
      </c>
      <c r="T107" s="105">
        <f t="shared" si="3"/>
        <v>0</v>
      </c>
      <c r="U107" s="105">
        <f t="shared" si="3"/>
        <v>1</v>
      </c>
      <c r="V107" s="105">
        <f t="shared" si="3"/>
        <v>2</v>
      </c>
      <c r="W107" s="105">
        <f t="shared" si="3"/>
        <v>6</v>
      </c>
      <c r="X107" s="105">
        <f t="shared" si="3"/>
        <v>0</v>
      </c>
      <c r="Y107" s="105">
        <f t="shared" si="3"/>
        <v>0</v>
      </c>
      <c r="Z107" s="105">
        <f t="shared" si="3"/>
        <v>11</v>
      </c>
    </row>
    <row r="108" spans="2:26">
      <c r="B108" s="100">
        <v>217</v>
      </c>
      <c r="C108" s="102" t="s">
        <v>248</v>
      </c>
      <c r="D108" s="105">
        <f t="shared" si="1"/>
        <v>1448</v>
      </c>
      <c r="E108" s="105">
        <f t="shared" si="3"/>
        <v>1116</v>
      </c>
      <c r="F108" s="105">
        <f t="shared" si="3"/>
        <v>99</v>
      </c>
      <c r="G108" s="105">
        <f t="shared" si="3"/>
        <v>61</v>
      </c>
      <c r="H108" s="105">
        <f t="shared" si="3"/>
        <v>5</v>
      </c>
      <c r="I108" s="105">
        <f t="shared" si="3"/>
        <v>22</v>
      </c>
      <c r="J108" s="105">
        <f t="shared" si="3"/>
        <v>35</v>
      </c>
      <c r="K108" s="105">
        <f t="shared" si="3"/>
        <v>7</v>
      </c>
      <c r="L108" s="105">
        <f t="shared" si="3"/>
        <v>5</v>
      </c>
      <c r="M108" s="105">
        <f t="shared" si="3"/>
        <v>18</v>
      </c>
      <c r="N108" s="105">
        <f t="shared" si="3"/>
        <v>5</v>
      </c>
      <c r="O108" s="105">
        <f t="shared" si="3"/>
        <v>14</v>
      </c>
      <c r="P108" s="105">
        <f t="shared" si="3"/>
        <v>16</v>
      </c>
      <c r="Q108" s="105">
        <f t="shared" si="3"/>
        <v>8</v>
      </c>
      <c r="R108" s="105">
        <f t="shared" si="3"/>
        <v>8</v>
      </c>
      <c r="S108" s="105">
        <f t="shared" si="3"/>
        <v>1</v>
      </c>
      <c r="T108" s="105">
        <f t="shared" si="3"/>
        <v>1</v>
      </c>
      <c r="U108" s="105">
        <f t="shared" si="3"/>
        <v>1</v>
      </c>
      <c r="V108" s="105">
        <f t="shared" si="3"/>
        <v>6</v>
      </c>
      <c r="W108" s="105">
        <f t="shared" si="3"/>
        <v>0</v>
      </c>
      <c r="X108" s="105">
        <f t="shared" ref="E108:Z118" si="5">X46</f>
        <v>0</v>
      </c>
      <c r="Y108" s="105">
        <f t="shared" si="5"/>
        <v>1</v>
      </c>
      <c r="Z108" s="105">
        <f t="shared" si="5"/>
        <v>19</v>
      </c>
    </row>
    <row r="109" spans="2:26">
      <c r="B109" s="100">
        <v>218</v>
      </c>
      <c r="C109" s="102" t="s">
        <v>249</v>
      </c>
      <c r="D109" s="105">
        <f t="shared" si="1"/>
        <v>708</v>
      </c>
      <c r="E109" s="105">
        <f t="shared" si="5"/>
        <v>182</v>
      </c>
      <c r="F109" s="105">
        <f t="shared" si="5"/>
        <v>131</v>
      </c>
      <c r="G109" s="105">
        <f t="shared" si="5"/>
        <v>211</v>
      </c>
      <c r="H109" s="105">
        <f t="shared" si="5"/>
        <v>62</v>
      </c>
      <c r="I109" s="105">
        <f t="shared" si="5"/>
        <v>26</v>
      </c>
      <c r="J109" s="105">
        <f t="shared" si="5"/>
        <v>7</v>
      </c>
      <c r="K109" s="105">
        <f t="shared" si="5"/>
        <v>0</v>
      </c>
      <c r="L109" s="105">
        <f t="shared" si="5"/>
        <v>29</v>
      </c>
      <c r="M109" s="105">
        <f t="shared" si="5"/>
        <v>5</v>
      </c>
      <c r="N109" s="105">
        <f t="shared" si="5"/>
        <v>20</v>
      </c>
      <c r="O109" s="105">
        <f t="shared" si="5"/>
        <v>2</v>
      </c>
      <c r="P109" s="105">
        <f t="shared" si="5"/>
        <v>1</v>
      </c>
      <c r="Q109" s="105">
        <f t="shared" si="5"/>
        <v>4</v>
      </c>
      <c r="R109" s="105">
        <f t="shared" si="5"/>
        <v>1</v>
      </c>
      <c r="S109" s="105">
        <f t="shared" si="5"/>
        <v>1</v>
      </c>
      <c r="T109" s="105">
        <f t="shared" si="5"/>
        <v>0</v>
      </c>
      <c r="U109" s="105">
        <f t="shared" si="5"/>
        <v>2</v>
      </c>
      <c r="V109" s="105">
        <f t="shared" si="5"/>
        <v>1</v>
      </c>
      <c r="W109" s="105">
        <f t="shared" si="5"/>
        <v>18</v>
      </c>
      <c r="X109" s="105">
        <f t="shared" si="5"/>
        <v>0</v>
      </c>
      <c r="Y109" s="105">
        <f t="shared" si="5"/>
        <v>0</v>
      </c>
      <c r="Z109" s="105">
        <f t="shared" si="5"/>
        <v>5</v>
      </c>
    </row>
    <row r="110" spans="2:26">
      <c r="B110" s="100">
        <v>219</v>
      </c>
      <c r="C110" s="102" t="s">
        <v>250</v>
      </c>
      <c r="D110" s="105">
        <f t="shared" si="1"/>
        <v>934</v>
      </c>
      <c r="E110" s="105">
        <f t="shared" si="5"/>
        <v>611</v>
      </c>
      <c r="F110" s="105">
        <f t="shared" si="5"/>
        <v>110</v>
      </c>
      <c r="G110" s="105">
        <f t="shared" si="5"/>
        <v>31</v>
      </c>
      <c r="H110" s="105">
        <f t="shared" si="5"/>
        <v>9</v>
      </c>
      <c r="I110" s="105">
        <f t="shared" si="5"/>
        <v>14</v>
      </c>
      <c r="J110" s="105">
        <f t="shared" si="5"/>
        <v>53</v>
      </c>
      <c r="K110" s="105">
        <f t="shared" si="5"/>
        <v>7</v>
      </c>
      <c r="L110" s="105">
        <f t="shared" si="5"/>
        <v>13</v>
      </c>
      <c r="M110" s="105">
        <f t="shared" si="5"/>
        <v>14</v>
      </c>
      <c r="N110" s="105">
        <f t="shared" si="5"/>
        <v>2</v>
      </c>
      <c r="O110" s="105">
        <f t="shared" si="5"/>
        <v>18</v>
      </c>
      <c r="P110" s="105">
        <f t="shared" si="5"/>
        <v>6</v>
      </c>
      <c r="Q110" s="105">
        <f t="shared" si="5"/>
        <v>13</v>
      </c>
      <c r="R110" s="105">
        <f t="shared" si="5"/>
        <v>6</v>
      </c>
      <c r="S110" s="105">
        <f t="shared" si="5"/>
        <v>4</v>
      </c>
      <c r="T110" s="105">
        <f t="shared" si="5"/>
        <v>1</v>
      </c>
      <c r="U110" s="105">
        <f t="shared" si="5"/>
        <v>0</v>
      </c>
      <c r="V110" s="105">
        <f t="shared" si="5"/>
        <v>0</v>
      </c>
      <c r="W110" s="105">
        <f t="shared" si="5"/>
        <v>0</v>
      </c>
      <c r="X110" s="105">
        <f t="shared" si="5"/>
        <v>0</v>
      </c>
      <c r="Y110" s="105">
        <f t="shared" si="5"/>
        <v>0</v>
      </c>
      <c r="Z110" s="105">
        <f t="shared" si="5"/>
        <v>22</v>
      </c>
    </row>
    <row r="111" spans="2:26">
      <c r="B111" s="100">
        <v>220</v>
      </c>
      <c r="C111" s="102" t="s">
        <v>251</v>
      </c>
      <c r="D111" s="105">
        <f t="shared" si="1"/>
        <v>983</v>
      </c>
      <c r="E111" s="105">
        <f t="shared" si="5"/>
        <v>87</v>
      </c>
      <c r="F111" s="105">
        <f t="shared" si="5"/>
        <v>492</v>
      </c>
      <c r="G111" s="105">
        <f t="shared" si="5"/>
        <v>149</v>
      </c>
      <c r="H111" s="105">
        <f t="shared" si="5"/>
        <v>66</v>
      </c>
      <c r="I111" s="105">
        <f t="shared" si="5"/>
        <v>71</v>
      </c>
      <c r="J111" s="105">
        <f t="shared" si="5"/>
        <v>6</v>
      </c>
      <c r="K111" s="105">
        <f t="shared" si="5"/>
        <v>0</v>
      </c>
      <c r="L111" s="105">
        <f t="shared" si="5"/>
        <v>5</v>
      </c>
      <c r="M111" s="105">
        <f t="shared" si="5"/>
        <v>0</v>
      </c>
      <c r="N111" s="105">
        <f t="shared" si="5"/>
        <v>21</v>
      </c>
      <c r="O111" s="105">
        <f t="shared" si="5"/>
        <v>2</v>
      </c>
      <c r="P111" s="105">
        <f t="shared" si="5"/>
        <v>3</v>
      </c>
      <c r="Q111" s="105">
        <f t="shared" si="5"/>
        <v>2</v>
      </c>
      <c r="R111" s="105">
        <f t="shared" si="5"/>
        <v>0</v>
      </c>
      <c r="S111" s="105">
        <f t="shared" si="5"/>
        <v>0</v>
      </c>
      <c r="T111" s="105">
        <f t="shared" si="5"/>
        <v>0</v>
      </c>
      <c r="U111" s="105">
        <f t="shared" si="5"/>
        <v>0</v>
      </c>
      <c r="V111" s="105">
        <f t="shared" si="5"/>
        <v>0</v>
      </c>
      <c r="W111" s="105">
        <f t="shared" si="5"/>
        <v>39</v>
      </c>
      <c r="X111" s="105">
        <f t="shared" si="5"/>
        <v>0</v>
      </c>
      <c r="Y111" s="105">
        <f t="shared" si="5"/>
        <v>0</v>
      </c>
      <c r="Z111" s="105">
        <f t="shared" si="5"/>
        <v>40</v>
      </c>
    </row>
    <row r="112" spans="2:26">
      <c r="B112" s="100">
        <v>221</v>
      </c>
      <c r="C112" s="102" t="s">
        <v>252</v>
      </c>
      <c r="D112" s="105">
        <f t="shared" si="1"/>
        <v>581</v>
      </c>
      <c r="E112" s="105">
        <f t="shared" si="5"/>
        <v>117</v>
      </c>
      <c r="F112" s="105">
        <f t="shared" si="5"/>
        <v>117</v>
      </c>
      <c r="G112" s="105">
        <f t="shared" si="5"/>
        <v>191</v>
      </c>
      <c r="H112" s="105">
        <f t="shared" si="5"/>
        <v>29</v>
      </c>
      <c r="I112" s="105">
        <f t="shared" si="5"/>
        <v>66</v>
      </c>
      <c r="J112" s="105">
        <f t="shared" si="5"/>
        <v>9</v>
      </c>
      <c r="K112" s="105">
        <f t="shared" si="5"/>
        <v>2</v>
      </c>
      <c r="L112" s="105">
        <f t="shared" si="5"/>
        <v>7</v>
      </c>
      <c r="M112" s="105">
        <f t="shared" si="5"/>
        <v>4</v>
      </c>
      <c r="N112" s="105">
        <f t="shared" si="5"/>
        <v>0</v>
      </c>
      <c r="O112" s="105">
        <f t="shared" si="5"/>
        <v>2</v>
      </c>
      <c r="P112" s="105">
        <f t="shared" si="5"/>
        <v>2</v>
      </c>
      <c r="Q112" s="105">
        <f t="shared" si="5"/>
        <v>10</v>
      </c>
      <c r="R112" s="105">
        <f t="shared" si="5"/>
        <v>3</v>
      </c>
      <c r="S112" s="105">
        <f t="shared" si="5"/>
        <v>3</v>
      </c>
      <c r="T112" s="105">
        <f t="shared" si="5"/>
        <v>0</v>
      </c>
      <c r="U112" s="105">
        <f t="shared" si="5"/>
        <v>1</v>
      </c>
      <c r="V112" s="105">
        <f t="shared" si="5"/>
        <v>1</v>
      </c>
      <c r="W112" s="105">
        <f t="shared" si="5"/>
        <v>0</v>
      </c>
      <c r="X112" s="105">
        <f t="shared" si="5"/>
        <v>1</v>
      </c>
      <c r="Y112" s="105">
        <f t="shared" si="5"/>
        <v>0</v>
      </c>
      <c r="Z112" s="105">
        <f t="shared" si="5"/>
        <v>16</v>
      </c>
    </row>
    <row r="113" spans="2:26">
      <c r="B113" s="100">
        <v>222</v>
      </c>
      <c r="C113" s="102" t="s">
        <v>253</v>
      </c>
      <c r="D113" s="105">
        <f t="shared" si="1"/>
        <v>85</v>
      </c>
      <c r="E113" s="105">
        <f t="shared" si="5"/>
        <v>4</v>
      </c>
      <c r="F113" s="105">
        <f t="shared" si="5"/>
        <v>36</v>
      </c>
      <c r="G113" s="105">
        <f t="shared" si="5"/>
        <v>0</v>
      </c>
      <c r="H113" s="105">
        <f t="shared" si="5"/>
        <v>1</v>
      </c>
      <c r="I113" s="105">
        <f t="shared" si="5"/>
        <v>19</v>
      </c>
      <c r="J113" s="105">
        <f t="shared" si="5"/>
        <v>5</v>
      </c>
      <c r="K113" s="105">
        <f t="shared" si="5"/>
        <v>0</v>
      </c>
      <c r="L113" s="105">
        <f t="shared" si="5"/>
        <v>2</v>
      </c>
      <c r="M113" s="105">
        <f t="shared" si="5"/>
        <v>0</v>
      </c>
      <c r="N113" s="105">
        <f t="shared" si="5"/>
        <v>11</v>
      </c>
      <c r="O113" s="105">
        <f t="shared" si="5"/>
        <v>1</v>
      </c>
      <c r="P113" s="105">
        <f t="shared" si="5"/>
        <v>0</v>
      </c>
      <c r="Q113" s="105">
        <f t="shared" si="5"/>
        <v>0</v>
      </c>
      <c r="R113" s="105">
        <f t="shared" si="5"/>
        <v>1</v>
      </c>
      <c r="S113" s="105">
        <f t="shared" si="5"/>
        <v>0</v>
      </c>
      <c r="T113" s="105">
        <f t="shared" si="5"/>
        <v>3</v>
      </c>
      <c r="U113" s="105">
        <f t="shared" si="5"/>
        <v>0</v>
      </c>
      <c r="V113" s="105">
        <f t="shared" si="5"/>
        <v>0</v>
      </c>
      <c r="W113" s="105">
        <f t="shared" si="5"/>
        <v>0</v>
      </c>
      <c r="X113" s="105">
        <f t="shared" si="5"/>
        <v>0</v>
      </c>
      <c r="Y113" s="105">
        <f t="shared" si="5"/>
        <v>0</v>
      </c>
      <c r="Z113" s="105">
        <f t="shared" si="5"/>
        <v>2</v>
      </c>
    </row>
    <row r="114" spans="2:26">
      <c r="B114" s="100">
        <v>223</v>
      </c>
      <c r="C114" s="102" t="s">
        <v>254</v>
      </c>
      <c r="D114" s="105">
        <f t="shared" si="1"/>
        <v>792</v>
      </c>
      <c r="E114" s="105">
        <f t="shared" si="5"/>
        <v>78</v>
      </c>
      <c r="F114" s="105">
        <f t="shared" si="5"/>
        <v>302</v>
      </c>
      <c r="G114" s="105">
        <f t="shared" si="5"/>
        <v>161</v>
      </c>
      <c r="H114" s="105">
        <f t="shared" si="5"/>
        <v>16</v>
      </c>
      <c r="I114" s="105">
        <f t="shared" si="5"/>
        <v>143</v>
      </c>
      <c r="J114" s="105">
        <f t="shared" si="5"/>
        <v>9</v>
      </c>
      <c r="K114" s="105">
        <f t="shared" si="5"/>
        <v>0</v>
      </c>
      <c r="L114" s="105">
        <f t="shared" si="5"/>
        <v>5</v>
      </c>
      <c r="M114" s="105">
        <f t="shared" si="5"/>
        <v>2</v>
      </c>
      <c r="N114" s="105">
        <f t="shared" si="5"/>
        <v>30</v>
      </c>
      <c r="O114" s="105">
        <f t="shared" si="5"/>
        <v>4</v>
      </c>
      <c r="P114" s="105">
        <f t="shared" si="5"/>
        <v>1</v>
      </c>
      <c r="Q114" s="105">
        <f t="shared" si="5"/>
        <v>8</v>
      </c>
      <c r="R114" s="105">
        <f t="shared" si="5"/>
        <v>0</v>
      </c>
      <c r="S114" s="105">
        <f t="shared" si="5"/>
        <v>1</v>
      </c>
      <c r="T114" s="105">
        <f t="shared" si="5"/>
        <v>0</v>
      </c>
      <c r="U114" s="105">
        <f t="shared" si="5"/>
        <v>0</v>
      </c>
      <c r="V114" s="105">
        <f t="shared" si="5"/>
        <v>0</v>
      </c>
      <c r="W114" s="105">
        <f t="shared" si="5"/>
        <v>19</v>
      </c>
      <c r="X114" s="105">
        <f t="shared" si="5"/>
        <v>0</v>
      </c>
      <c r="Y114" s="105">
        <f t="shared" si="5"/>
        <v>0</v>
      </c>
      <c r="Z114" s="105">
        <f t="shared" si="5"/>
        <v>13</v>
      </c>
    </row>
    <row r="115" spans="2:26">
      <c r="B115" s="100">
        <v>224</v>
      </c>
      <c r="C115" s="102" t="s">
        <v>255</v>
      </c>
      <c r="D115" s="105">
        <f t="shared" si="1"/>
        <v>149</v>
      </c>
      <c r="E115" s="105">
        <f t="shared" si="5"/>
        <v>35</v>
      </c>
      <c r="F115" s="105">
        <f t="shared" si="5"/>
        <v>28</v>
      </c>
      <c r="G115" s="105">
        <f t="shared" si="5"/>
        <v>32</v>
      </c>
      <c r="H115" s="105">
        <f t="shared" si="5"/>
        <v>0</v>
      </c>
      <c r="I115" s="105">
        <f t="shared" si="5"/>
        <v>19</v>
      </c>
      <c r="J115" s="105">
        <f t="shared" si="5"/>
        <v>7</v>
      </c>
      <c r="K115" s="105">
        <f t="shared" si="5"/>
        <v>0</v>
      </c>
      <c r="L115" s="105">
        <f t="shared" si="5"/>
        <v>17</v>
      </c>
      <c r="M115" s="105">
        <f t="shared" si="5"/>
        <v>4</v>
      </c>
      <c r="N115" s="105">
        <f t="shared" si="5"/>
        <v>0</v>
      </c>
      <c r="O115" s="105">
        <f t="shared" si="5"/>
        <v>1</v>
      </c>
      <c r="P115" s="105">
        <f t="shared" si="5"/>
        <v>1</v>
      </c>
      <c r="Q115" s="105">
        <f t="shared" si="5"/>
        <v>1</v>
      </c>
      <c r="R115" s="105">
        <f t="shared" si="5"/>
        <v>0</v>
      </c>
      <c r="S115" s="105">
        <f t="shared" si="5"/>
        <v>0</v>
      </c>
      <c r="T115" s="105">
        <f t="shared" si="5"/>
        <v>1</v>
      </c>
      <c r="U115" s="105">
        <f t="shared" si="5"/>
        <v>0</v>
      </c>
      <c r="V115" s="105">
        <f t="shared" si="5"/>
        <v>1</v>
      </c>
      <c r="W115" s="105">
        <f t="shared" si="5"/>
        <v>0</v>
      </c>
      <c r="X115" s="105">
        <f t="shared" si="5"/>
        <v>0</v>
      </c>
      <c r="Y115" s="105">
        <f t="shared" si="5"/>
        <v>0</v>
      </c>
      <c r="Z115" s="105">
        <f t="shared" si="5"/>
        <v>2</v>
      </c>
    </row>
    <row r="116" spans="2:26">
      <c r="B116" s="100">
        <v>225</v>
      </c>
      <c r="C116" s="102" t="s">
        <v>256</v>
      </c>
      <c r="D116" s="105">
        <f t="shared" si="1"/>
        <v>365</v>
      </c>
      <c r="E116" s="105">
        <f t="shared" si="5"/>
        <v>23</v>
      </c>
      <c r="F116" s="105">
        <f t="shared" si="5"/>
        <v>199</v>
      </c>
      <c r="G116" s="105">
        <f t="shared" si="5"/>
        <v>50</v>
      </c>
      <c r="H116" s="105">
        <f t="shared" si="5"/>
        <v>5</v>
      </c>
      <c r="I116" s="105">
        <f t="shared" si="5"/>
        <v>59</v>
      </c>
      <c r="J116" s="105">
        <f t="shared" si="5"/>
        <v>9</v>
      </c>
      <c r="K116" s="105">
        <f t="shared" si="5"/>
        <v>0</v>
      </c>
      <c r="L116" s="105">
        <f t="shared" si="5"/>
        <v>2</v>
      </c>
      <c r="M116" s="105">
        <f t="shared" si="5"/>
        <v>0</v>
      </c>
      <c r="N116" s="105">
        <f t="shared" si="5"/>
        <v>12</v>
      </c>
      <c r="O116" s="105">
        <f t="shared" si="5"/>
        <v>0</v>
      </c>
      <c r="P116" s="105">
        <f t="shared" si="5"/>
        <v>4</v>
      </c>
      <c r="Q116" s="105">
        <f t="shared" si="5"/>
        <v>0</v>
      </c>
      <c r="R116" s="105">
        <f t="shared" si="5"/>
        <v>0</v>
      </c>
      <c r="S116" s="105">
        <f t="shared" si="5"/>
        <v>1</v>
      </c>
      <c r="T116" s="105">
        <f t="shared" si="5"/>
        <v>0</v>
      </c>
      <c r="U116" s="105">
        <f t="shared" si="5"/>
        <v>0</v>
      </c>
      <c r="V116" s="105">
        <f t="shared" si="5"/>
        <v>0</v>
      </c>
      <c r="W116" s="105">
        <f t="shared" si="5"/>
        <v>0</v>
      </c>
      <c r="X116" s="105">
        <f t="shared" si="5"/>
        <v>0</v>
      </c>
      <c r="Y116" s="105">
        <f t="shared" si="5"/>
        <v>0</v>
      </c>
      <c r="Z116" s="105">
        <f t="shared" si="5"/>
        <v>1</v>
      </c>
    </row>
    <row r="117" spans="2:26">
      <c r="B117" s="100">
        <v>226</v>
      </c>
      <c r="C117" s="102" t="s">
        <v>257</v>
      </c>
      <c r="D117" s="105">
        <f t="shared" si="1"/>
        <v>208</v>
      </c>
      <c r="E117" s="105">
        <f t="shared" si="5"/>
        <v>74</v>
      </c>
      <c r="F117" s="105">
        <f t="shared" si="5"/>
        <v>55</v>
      </c>
      <c r="G117" s="105">
        <f t="shared" si="5"/>
        <v>0</v>
      </c>
      <c r="H117" s="105">
        <f t="shared" si="5"/>
        <v>6</v>
      </c>
      <c r="I117" s="105">
        <f t="shared" si="5"/>
        <v>22</v>
      </c>
      <c r="J117" s="105">
        <f t="shared" si="5"/>
        <v>4</v>
      </c>
      <c r="K117" s="105">
        <f t="shared" si="5"/>
        <v>0</v>
      </c>
      <c r="L117" s="105">
        <f t="shared" si="5"/>
        <v>0</v>
      </c>
      <c r="M117" s="105">
        <f t="shared" si="5"/>
        <v>4</v>
      </c>
      <c r="N117" s="105">
        <f t="shared" si="5"/>
        <v>6</v>
      </c>
      <c r="O117" s="105">
        <f t="shared" si="5"/>
        <v>0</v>
      </c>
      <c r="P117" s="105">
        <f t="shared" si="5"/>
        <v>3</v>
      </c>
      <c r="Q117" s="105">
        <f t="shared" si="5"/>
        <v>24</v>
      </c>
      <c r="R117" s="105">
        <f t="shared" si="5"/>
        <v>0</v>
      </c>
      <c r="S117" s="105">
        <f t="shared" si="5"/>
        <v>0</v>
      </c>
      <c r="T117" s="105">
        <f t="shared" si="5"/>
        <v>0</v>
      </c>
      <c r="U117" s="105">
        <f t="shared" si="5"/>
        <v>2</v>
      </c>
      <c r="V117" s="105">
        <f t="shared" si="5"/>
        <v>1</v>
      </c>
      <c r="W117" s="105">
        <f t="shared" si="5"/>
        <v>0</v>
      </c>
      <c r="X117" s="105">
        <f t="shared" si="5"/>
        <v>1</v>
      </c>
      <c r="Y117" s="105">
        <f t="shared" si="5"/>
        <v>1</v>
      </c>
      <c r="Z117" s="105">
        <f t="shared" si="5"/>
        <v>5</v>
      </c>
    </row>
    <row r="118" spans="2:26">
      <c r="B118" s="100">
        <v>227</v>
      </c>
      <c r="C118" s="102" t="s">
        <v>258</v>
      </c>
      <c r="D118" s="105">
        <f t="shared" si="1"/>
        <v>239</v>
      </c>
      <c r="E118" s="105">
        <f t="shared" si="5"/>
        <v>28</v>
      </c>
      <c r="F118" s="105">
        <f t="shared" si="5"/>
        <v>144</v>
      </c>
      <c r="G118" s="105">
        <f t="shared" si="5"/>
        <v>8</v>
      </c>
      <c r="H118" s="105">
        <f t="shared" si="5"/>
        <v>0</v>
      </c>
      <c r="I118" s="105">
        <f t="shared" si="5"/>
        <v>17</v>
      </c>
      <c r="J118" s="105">
        <f t="shared" si="5"/>
        <v>10</v>
      </c>
      <c r="K118" s="105">
        <f t="shared" si="5"/>
        <v>0</v>
      </c>
      <c r="L118" s="105">
        <f t="shared" si="5"/>
        <v>17</v>
      </c>
      <c r="M118" s="105">
        <f t="shared" si="5"/>
        <v>6</v>
      </c>
      <c r="N118" s="105">
        <f t="shared" si="5"/>
        <v>1</v>
      </c>
      <c r="O118" s="105">
        <f t="shared" si="5"/>
        <v>0</v>
      </c>
      <c r="P118" s="105">
        <f t="shared" si="5"/>
        <v>0</v>
      </c>
      <c r="Q118" s="105">
        <f t="shared" si="5"/>
        <v>4</v>
      </c>
      <c r="R118" s="105">
        <f t="shared" si="5"/>
        <v>1</v>
      </c>
      <c r="S118" s="105">
        <f t="shared" si="5"/>
        <v>0</v>
      </c>
      <c r="T118" s="105">
        <f t="shared" si="5"/>
        <v>0</v>
      </c>
      <c r="U118" s="105">
        <f t="shared" si="5"/>
        <v>0</v>
      </c>
      <c r="V118" s="105">
        <f t="shared" si="5"/>
        <v>0</v>
      </c>
      <c r="W118" s="105">
        <f t="shared" si="5"/>
        <v>1</v>
      </c>
      <c r="X118" s="105">
        <f t="shared" si="5"/>
        <v>0</v>
      </c>
      <c r="Y118" s="105">
        <f t="shared" si="5"/>
        <v>0</v>
      </c>
      <c r="Z118" s="105">
        <f t="shared" si="5"/>
        <v>2</v>
      </c>
    </row>
    <row r="119" spans="2:26">
      <c r="B119" s="100">
        <v>228</v>
      </c>
      <c r="C119" s="102" t="s">
        <v>410</v>
      </c>
      <c r="D119" s="105">
        <f>SUM(D59:D61)</f>
        <v>316</v>
      </c>
      <c r="E119" s="105">
        <f t="shared" ref="E119:Z119" si="6">SUM(E59:E61)</f>
        <v>80</v>
      </c>
      <c r="F119" s="105">
        <f t="shared" si="6"/>
        <v>77</v>
      </c>
      <c r="G119" s="105">
        <f t="shared" si="6"/>
        <v>40</v>
      </c>
      <c r="H119" s="105">
        <f t="shared" si="6"/>
        <v>1</v>
      </c>
      <c r="I119" s="105">
        <f t="shared" si="6"/>
        <v>18</v>
      </c>
      <c r="J119" s="105">
        <f t="shared" si="6"/>
        <v>18</v>
      </c>
      <c r="K119" s="105">
        <f t="shared" si="6"/>
        <v>0</v>
      </c>
      <c r="L119" s="105">
        <f t="shared" si="6"/>
        <v>44</v>
      </c>
      <c r="M119" s="105">
        <f t="shared" si="6"/>
        <v>1</v>
      </c>
      <c r="N119" s="105">
        <f t="shared" si="6"/>
        <v>11</v>
      </c>
      <c r="O119" s="105">
        <f t="shared" si="6"/>
        <v>1</v>
      </c>
      <c r="P119" s="105">
        <f t="shared" si="6"/>
        <v>0</v>
      </c>
      <c r="Q119" s="105">
        <f t="shared" si="6"/>
        <v>10</v>
      </c>
      <c r="R119" s="105">
        <f t="shared" si="6"/>
        <v>0</v>
      </c>
      <c r="S119" s="105">
        <f t="shared" si="6"/>
        <v>1</v>
      </c>
      <c r="T119" s="105">
        <f t="shared" si="6"/>
        <v>0</v>
      </c>
      <c r="U119" s="105">
        <f t="shared" si="6"/>
        <v>0</v>
      </c>
      <c r="V119" s="105">
        <f t="shared" si="6"/>
        <v>0</v>
      </c>
      <c r="W119" s="105">
        <f t="shared" si="6"/>
        <v>3</v>
      </c>
      <c r="X119" s="105">
        <f t="shared" si="6"/>
        <v>0</v>
      </c>
      <c r="Y119" s="105">
        <f t="shared" si="6"/>
        <v>1</v>
      </c>
      <c r="Z119" s="105">
        <f t="shared" si="6"/>
        <v>10</v>
      </c>
    </row>
    <row r="120" spans="2:26">
      <c r="B120" s="100">
        <v>229</v>
      </c>
      <c r="C120" s="102" t="s">
        <v>259</v>
      </c>
      <c r="D120" s="105">
        <f>D57</f>
        <v>393</v>
      </c>
      <c r="E120" s="105">
        <f t="shared" ref="E120:Z120" si="7">E57</f>
        <v>166</v>
      </c>
      <c r="F120" s="105">
        <f t="shared" si="7"/>
        <v>72</v>
      </c>
      <c r="G120" s="105">
        <f t="shared" si="7"/>
        <v>24</v>
      </c>
      <c r="H120" s="105">
        <f t="shared" si="7"/>
        <v>14</v>
      </c>
      <c r="I120" s="105">
        <f t="shared" si="7"/>
        <v>13</v>
      </c>
      <c r="J120" s="105">
        <f t="shared" si="7"/>
        <v>11</v>
      </c>
      <c r="K120" s="105">
        <f t="shared" si="7"/>
        <v>9</v>
      </c>
      <c r="L120" s="105">
        <f t="shared" si="7"/>
        <v>35</v>
      </c>
      <c r="M120" s="105">
        <f t="shared" si="7"/>
        <v>2</v>
      </c>
      <c r="N120" s="105">
        <f t="shared" si="7"/>
        <v>1</v>
      </c>
      <c r="O120" s="105">
        <f t="shared" si="7"/>
        <v>9</v>
      </c>
      <c r="P120" s="105">
        <f t="shared" si="7"/>
        <v>2</v>
      </c>
      <c r="Q120" s="105">
        <f t="shared" si="7"/>
        <v>1</v>
      </c>
      <c r="R120" s="105">
        <f t="shared" si="7"/>
        <v>2</v>
      </c>
      <c r="S120" s="105">
        <f t="shared" si="7"/>
        <v>2</v>
      </c>
      <c r="T120" s="105">
        <f t="shared" si="7"/>
        <v>16</v>
      </c>
      <c r="U120" s="105">
        <f t="shared" si="7"/>
        <v>1</v>
      </c>
      <c r="V120" s="105">
        <f t="shared" si="7"/>
        <v>1</v>
      </c>
      <c r="W120" s="105">
        <f t="shared" si="7"/>
        <v>0</v>
      </c>
      <c r="X120" s="105">
        <f t="shared" si="7"/>
        <v>0</v>
      </c>
      <c r="Y120" s="105">
        <f t="shared" si="7"/>
        <v>0</v>
      </c>
      <c r="Z120" s="105">
        <f t="shared" si="7"/>
        <v>12</v>
      </c>
    </row>
    <row r="121" spans="2:26">
      <c r="B121" s="100">
        <v>301</v>
      </c>
      <c r="C121" s="102" t="s">
        <v>261</v>
      </c>
      <c r="D121" s="105">
        <f>D58</f>
        <v>117</v>
      </c>
      <c r="E121" s="105">
        <f t="shared" ref="E121:Z121" si="8">E58</f>
        <v>70</v>
      </c>
      <c r="F121" s="105">
        <f t="shared" si="8"/>
        <v>15</v>
      </c>
      <c r="G121" s="105">
        <f t="shared" si="8"/>
        <v>2</v>
      </c>
      <c r="H121" s="105">
        <f t="shared" si="8"/>
        <v>0</v>
      </c>
      <c r="I121" s="105">
        <f t="shared" si="8"/>
        <v>5</v>
      </c>
      <c r="J121" s="105">
        <f t="shared" si="8"/>
        <v>13</v>
      </c>
      <c r="K121" s="105">
        <f t="shared" si="8"/>
        <v>0</v>
      </c>
      <c r="L121" s="105">
        <f t="shared" si="8"/>
        <v>1</v>
      </c>
      <c r="M121" s="105">
        <f t="shared" si="8"/>
        <v>6</v>
      </c>
      <c r="N121" s="105">
        <f t="shared" si="8"/>
        <v>0</v>
      </c>
      <c r="O121" s="105">
        <f t="shared" si="8"/>
        <v>2</v>
      </c>
      <c r="P121" s="105">
        <f t="shared" si="8"/>
        <v>1</v>
      </c>
      <c r="Q121" s="105">
        <f t="shared" si="8"/>
        <v>0</v>
      </c>
      <c r="R121" s="105">
        <f t="shared" si="8"/>
        <v>0</v>
      </c>
      <c r="S121" s="105">
        <f t="shared" si="8"/>
        <v>0</v>
      </c>
      <c r="T121" s="105">
        <f t="shared" si="8"/>
        <v>0</v>
      </c>
      <c r="U121" s="105">
        <f t="shared" si="8"/>
        <v>0</v>
      </c>
      <c r="V121" s="105">
        <f t="shared" si="8"/>
        <v>0</v>
      </c>
      <c r="W121" s="105">
        <f t="shared" si="8"/>
        <v>0</v>
      </c>
      <c r="X121" s="105">
        <f t="shared" si="8"/>
        <v>0</v>
      </c>
      <c r="Y121" s="105">
        <f t="shared" si="8"/>
        <v>0</v>
      </c>
      <c r="Z121" s="105">
        <f t="shared" si="8"/>
        <v>2</v>
      </c>
    </row>
    <row r="122" spans="2:26">
      <c r="B122" s="100">
        <v>365</v>
      </c>
      <c r="C122" s="102" t="s">
        <v>265</v>
      </c>
      <c r="D122" s="105">
        <f>D62</f>
        <v>118</v>
      </c>
      <c r="E122" s="105">
        <f t="shared" ref="E122:Z122" si="9">E62</f>
        <v>17</v>
      </c>
      <c r="F122" s="105">
        <f t="shared" si="9"/>
        <v>63</v>
      </c>
      <c r="G122" s="105">
        <f t="shared" si="9"/>
        <v>14</v>
      </c>
      <c r="H122" s="105">
        <f t="shared" si="9"/>
        <v>0</v>
      </c>
      <c r="I122" s="105">
        <f t="shared" si="9"/>
        <v>13</v>
      </c>
      <c r="J122" s="105">
        <f t="shared" si="9"/>
        <v>3</v>
      </c>
      <c r="K122" s="105">
        <f t="shared" si="9"/>
        <v>0</v>
      </c>
      <c r="L122" s="105">
        <f t="shared" si="9"/>
        <v>1</v>
      </c>
      <c r="M122" s="105">
        <f t="shared" si="9"/>
        <v>1</v>
      </c>
      <c r="N122" s="105">
        <f t="shared" si="9"/>
        <v>0</v>
      </c>
      <c r="O122" s="105">
        <f t="shared" si="9"/>
        <v>1</v>
      </c>
      <c r="P122" s="105">
        <f t="shared" si="9"/>
        <v>0</v>
      </c>
      <c r="Q122" s="105">
        <f t="shared" si="9"/>
        <v>0</v>
      </c>
      <c r="R122" s="105">
        <f t="shared" si="9"/>
        <v>1</v>
      </c>
      <c r="S122" s="105">
        <f t="shared" si="9"/>
        <v>0</v>
      </c>
      <c r="T122" s="105">
        <f t="shared" si="9"/>
        <v>0</v>
      </c>
      <c r="U122" s="105">
        <f t="shared" si="9"/>
        <v>0</v>
      </c>
      <c r="V122" s="105">
        <f t="shared" si="9"/>
        <v>1</v>
      </c>
      <c r="W122" s="105">
        <f t="shared" si="9"/>
        <v>2</v>
      </c>
      <c r="X122" s="105">
        <f t="shared" si="9"/>
        <v>0</v>
      </c>
      <c r="Y122" s="105">
        <f t="shared" si="9"/>
        <v>0</v>
      </c>
      <c r="Z122" s="105">
        <f t="shared" si="9"/>
        <v>1</v>
      </c>
    </row>
    <row r="123" spans="2:26">
      <c r="B123" s="100">
        <v>381</v>
      </c>
      <c r="C123" s="102" t="s">
        <v>266</v>
      </c>
      <c r="D123" s="105">
        <f>D63</f>
        <v>194</v>
      </c>
      <c r="E123" s="105">
        <f t="shared" ref="E123:Z123" si="10">E63</f>
        <v>56</v>
      </c>
      <c r="F123" s="105">
        <f t="shared" si="10"/>
        <v>37</v>
      </c>
      <c r="G123" s="105">
        <f t="shared" si="10"/>
        <v>11</v>
      </c>
      <c r="H123" s="105">
        <f t="shared" si="10"/>
        <v>6</v>
      </c>
      <c r="I123" s="105">
        <f t="shared" si="10"/>
        <v>49</v>
      </c>
      <c r="J123" s="105">
        <f t="shared" si="10"/>
        <v>0</v>
      </c>
      <c r="K123" s="105">
        <f t="shared" si="10"/>
        <v>0</v>
      </c>
      <c r="L123" s="105">
        <f t="shared" si="10"/>
        <v>1</v>
      </c>
      <c r="M123" s="105">
        <f t="shared" si="10"/>
        <v>0</v>
      </c>
      <c r="N123" s="105">
        <f t="shared" si="10"/>
        <v>7</v>
      </c>
      <c r="O123" s="105">
        <f t="shared" si="10"/>
        <v>5</v>
      </c>
      <c r="P123" s="105">
        <f t="shared" si="10"/>
        <v>0</v>
      </c>
      <c r="Q123" s="105">
        <f t="shared" si="10"/>
        <v>4</v>
      </c>
      <c r="R123" s="105">
        <f t="shared" si="10"/>
        <v>0</v>
      </c>
      <c r="S123" s="105">
        <f t="shared" si="10"/>
        <v>2</v>
      </c>
      <c r="T123" s="105">
        <f t="shared" si="10"/>
        <v>5</v>
      </c>
      <c r="U123" s="105">
        <f t="shared" si="10"/>
        <v>0</v>
      </c>
      <c r="V123" s="105">
        <f t="shared" si="10"/>
        <v>0</v>
      </c>
      <c r="W123" s="105">
        <f t="shared" si="10"/>
        <v>1</v>
      </c>
      <c r="X123" s="105">
        <f t="shared" si="10"/>
        <v>0</v>
      </c>
      <c r="Y123" s="105">
        <f t="shared" si="10"/>
        <v>1</v>
      </c>
      <c r="Z123" s="105">
        <f t="shared" si="10"/>
        <v>9</v>
      </c>
    </row>
    <row r="124" spans="2:26">
      <c r="B124" s="100">
        <v>382</v>
      </c>
      <c r="C124" s="102" t="s">
        <v>267</v>
      </c>
      <c r="D124" s="105">
        <f>D64</f>
        <v>349</v>
      </c>
      <c r="E124" s="105">
        <f t="shared" ref="E124:Z124" si="11">E64</f>
        <v>149</v>
      </c>
      <c r="F124" s="105">
        <f t="shared" si="11"/>
        <v>93</v>
      </c>
      <c r="G124" s="105">
        <f t="shared" si="11"/>
        <v>22</v>
      </c>
      <c r="H124" s="105">
        <f t="shared" si="11"/>
        <v>12</v>
      </c>
      <c r="I124" s="105">
        <f t="shared" si="11"/>
        <v>43</v>
      </c>
      <c r="J124" s="105">
        <f t="shared" si="11"/>
        <v>8</v>
      </c>
      <c r="K124" s="105">
        <f t="shared" si="11"/>
        <v>2</v>
      </c>
      <c r="L124" s="105">
        <f t="shared" si="11"/>
        <v>4</v>
      </c>
      <c r="M124" s="105">
        <f t="shared" si="11"/>
        <v>0</v>
      </c>
      <c r="N124" s="105">
        <f t="shared" si="11"/>
        <v>1</v>
      </c>
      <c r="O124" s="105">
        <f t="shared" si="11"/>
        <v>4</v>
      </c>
      <c r="P124" s="105">
        <f t="shared" si="11"/>
        <v>2</v>
      </c>
      <c r="Q124" s="105">
        <f t="shared" si="11"/>
        <v>0</v>
      </c>
      <c r="R124" s="105">
        <f t="shared" si="11"/>
        <v>1</v>
      </c>
      <c r="S124" s="105">
        <f t="shared" si="11"/>
        <v>1</v>
      </c>
      <c r="T124" s="105">
        <f t="shared" si="11"/>
        <v>0</v>
      </c>
      <c r="U124" s="105">
        <f t="shared" si="11"/>
        <v>3</v>
      </c>
      <c r="V124" s="105">
        <f t="shared" si="11"/>
        <v>0</v>
      </c>
      <c r="W124" s="105">
        <f t="shared" si="11"/>
        <v>1</v>
      </c>
      <c r="X124" s="105">
        <f t="shared" si="11"/>
        <v>0</v>
      </c>
      <c r="Y124" s="105">
        <f t="shared" si="11"/>
        <v>0</v>
      </c>
      <c r="Z124" s="105">
        <f t="shared" si="11"/>
        <v>3</v>
      </c>
    </row>
    <row r="125" spans="2:26">
      <c r="B125" s="100">
        <v>442</v>
      </c>
      <c r="C125" s="102" t="s">
        <v>270</v>
      </c>
      <c r="D125" s="105">
        <f>D67</f>
        <v>56</v>
      </c>
      <c r="E125" s="105">
        <f t="shared" ref="E125:Z125" si="12">E67</f>
        <v>10</v>
      </c>
      <c r="F125" s="105">
        <f t="shared" si="12"/>
        <v>23</v>
      </c>
      <c r="G125" s="105">
        <f t="shared" si="12"/>
        <v>2</v>
      </c>
      <c r="H125" s="105">
        <f t="shared" si="12"/>
        <v>18</v>
      </c>
      <c r="I125" s="105">
        <f t="shared" si="12"/>
        <v>1</v>
      </c>
      <c r="J125" s="105">
        <f t="shared" si="12"/>
        <v>2</v>
      </c>
      <c r="K125" s="105">
        <f t="shared" si="12"/>
        <v>0</v>
      </c>
      <c r="L125" s="105">
        <f t="shared" si="12"/>
        <v>0</v>
      </c>
      <c r="M125" s="105">
        <f t="shared" si="12"/>
        <v>0</v>
      </c>
      <c r="N125" s="105">
        <f t="shared" si="12"/>
        <v>0</v>
      </c>
      <c r="O125" s="105">
        <f t="shared" si="12"/>
        <v>0</v>
      </c>
      <c r="P125" s="105">
        <f t="shared" si="12"/>
        <v>0</v>
      </c>
      <c r="Q125" s="105">
        <f t="shared" si="12"/>
        <v>0</v>
      </c>
      <c r="R125" s="105">
        <f t="shared" si="12"/>
        <v>0</v>
      </c>
      <c r="S125" s="105">
        <f t="shared" si="12"/>
        <v>0</v>
      </c>
      <c r="T125" s="105">
        <f t="shared" si="12"/>
        <v>0</v>
      </c>
      <c r="U125" s="105">
        <f t="shared" si="12"/>
        <v>0</v>
      </c>
      <c r="V125" s="105">
        <f t="shared" si="12"/>
        <v>0</v>
      </c>
      <c r="W125" s="105">
        <f t="shared" si="12"/>
        <v>0</v>
      </c>
      <c r="X125" s="105">
        <f t="shared" si="12"/>
        <v>0</v>
      </c>
      <c r="Y125" s="105">
        <f t="shared" si="12"/>
        <v>0</v>
      </c>
      <c r="Z125" s="105">
        <f t="shared" si="12"/>
        <v>0</v>
      </c>
    </row>
    <row r="126" spans="2:26">
      <c r="B126" s="100">
        <v>443</v>
      </c>
      <c r="C126" s="102" t="s">
        <v>271</v>
      </c>
      <c r="D126" s="105">
        <f>D68</f>
        <v>465</v>
      </c>
      <c r="E126" s="105">
        <f t="shared" ref="E126:Z126" si="13">E68</f>
        <v>46</v>
      </c>
      <c r="F126" s="105">
        <f t="shared" si="13"/>
        <v>370</v>
      </c>
      <c r="G126" s="105">
        <f t="shared" si="13"/>
        <v>7</v>
      </c>
      <c r="H126" s="105">
        <f t="shared" si="13"/>
        <v>9</v>
      </c>
      <c r="I126" s="105">
        <f t="shared" si="13"/>
        <v>6</v>
      </c>
      <c r="J126" s="105">
        <f t="shared" si="13"/>
        <v>0</v>
      </c>
      <c r="K126" s="105">
        <f t="shared" si="13"/>
        <v>0</v>
      </c>
      <c r="L126" s="105">
        <f t="shared" si="13"/>
        <v>0</v>
      </c>
      <c r="M126" s="105">
        <f t="shared" si="13"/>
        <v>0</v>
      </c>
      <c r="N126" s="105">
        <f t="shared" si="13"/>
        <v>2</v>
      </c>
      <c r="O126" s="105">
        <f t="shared" si="13"/>
        <v>0</v>
      </c>
      <c r="P126" s="105">
        <f t="shared" si="13"/>
        <v>2</v>
      </c>
      <c r="Q126" s="105">
        <f t="shared" si="13"/>
        <v>1</v>
      </c>
      <c r="R126" s="105">
        <f t="shared" si="13"/>
        <v>0</v>
      </c>
      <c r="S126" s="105">
        <f t="shared" si="13"/>
        <v>0</v>
      </c>
      <c r="T126" s="105">
        <f t="shared" si="13"/>
        <v>0</v>
      </c>
      <c r="U126" s="105">
        <f t="shared" si="13"/>
        <v>1</v>
      </c>
      <c r="V126" s="105">
        <f t="shared" si="13"/>
        <v>2</v>
      </c>
      <c r="W126" s="105">
        <f t="shared" si="13"/>
        <v>0</v>
      </c>
      <c r="X126" s="105">
        <f t="shared" si="13"/>
        <v>0</v>
      </c>
      <c r="Y126" s="105">
        <f t="shared" si="13"/>
        <v>0</v>
      </c>
      <c r="Z126" s="105">
        <f t="shared" si="13"/>
        <v>19</v>
      </c>
    </row>
    <row r="127" spans="2:26">
      <c r="B127" s="100">
        <v>446</v>
      </c>
      <c r="C127" s="102" t="s">
        <v>273</v>
      </c>
      <c r="D127" s="105">
        <f>D70</f>
        <v>38</v>
      </c>
      <c r="E127" s="105">
        <f t="shared" ref="E127:Z130" si="14">E70</f>
        <v>5</v>
      </c>
      <c r="F127" s="105">
        <f t="shared" si="14"/>
        <v>14</v>
      </c>
      <c r="G127" s="105">
        <f t="shared" si="14"/>
        <v>6</v>
      </c>
      <c r="H127" s="105">
        <f t="shared" si="14"/>
        <v>0</v>
      </c>
      <c r="I127" s="105">
        <f t="shared" si="14"/>
        <v>4</v>
      </c>
      <c r="J127" s="105">
        <f t="shared" si="14"/>
        <v>1</v>
      </c>
      <c r="K127" s="105">
        <f t="shared" si="14"/>
        <v>0</v>
      </c>
      <c r="L127" s="105">
        <f t="shared" si="14"/>
        <v>1</v>
      </c>
      <c r="M127" s="105">
        <f t="shared" si="14"/>
        <v>0</v>
      </c>
      <c r="N127" s="105">
        <f t="shared" si="14"/>
        <v>3</v>
      </c>
      <c r="O127" s="105">
        <f t="shared" si="14"/>
        <v>1</v>
      </c>
      <c r="P127" s="105">
        <f t="shared" si="14"/>
        <v>1</v>
      </c>
      <c r="Q127" s="105">
        <f t="shared" si="14"/>
        <v>1</v>
      </c>
      <c r="R127" s="105">
        <f t="shared" si="14"/>
        <v>0</v>
      </c>
      <c r="S127" s="105">
        <f t="shared" si="14"/>
        <v>0</v>
      </c>
      <c r="T127" s="105">
        <f t="shared" si="14"/>
        <v>0</v>
      </c>
      <c r="U127" s="105">
        <f t="shared" si="14"/>
        <v>1</v>
      </c>
      <c r="V127" s="105">
        <f t="shared" si="14"/>
        <v>0</v>
      </c>
      <c r="W127" s="105">
        <f t="shared" si="14"/>
        <v>0</v>
      </c>
      <c r="X127" s="105">
        <f t="shared" si="14"/>
        <v>0</v>
      </c>
      <c r="Y127" s="105">
        <f t="shared" si="14"/>
        <v>0</v>
      </c>
      <c r="Z127" s="105">
        <f t="shared" si="14"/>
        <v>0</v>
      </c>
    </row>
    <row r="128" spans="2:26">
      <c r="B128" s="100">
        <v>464</v>
      </c>
      <c r="C128" s="102" t="s">
        <v>274</v>
      </c>
      <c r="D128" s="105">
        <f t="shared" ref="D128:S130" si="15">D71</f>
        <v>189</v>
      </c>
      <c r="E128" s="105">
        <f t="shared" si="15"/>
        <v>97</v>
      </c>
      <c r="F128" s="105">
        <f t="shared" si="15"/>
        <v>15</v>
      </c>
      <c r="G128" s="105">
        <f t="shared" si="15"/>
        <v>15</v>
      </c>
      <c r="H128" s="105">
        <f t="shared" si="15"/>
        <v>16</v>
      </c>
      <c r="I128" s="105">
        <f t="shared" si="15"/>
        <v>7</v>
      </c>
      <c r="J128" s="105">
        <f t="shared" si="15"/>
        <v>2</v>
      </c>
      <c r="K128" s="105">
        <f t="shared" si="15"/>
        <v>0</v>
      </c>
      <c r="L128" s="105">
        <f t="shared" si="15"/>
        <v>13</v>
      </c>
      <c r="M128" s="105">
        <f t="shared" si="15"/>
        <v>1</v>
      </c>
      <c r="N128" s="105">
        <f t="shared" si="15"/>
        <v>4</v>
      </c>
      <c r="O128" s="105">
        <f t="shared" si="15"/>
        <v>1</v>
      </c>
      <c r="P128" s="105">
        <f t="shared" si="15"/>
        <v>3</v>
      </c>
      <c r="Q128" s="105">
        <f t="shared" si="15"/>
        <v>4</v>
      </c>
      <c r="R128" s="105">
        <f t="shared" si="15"/>
        <v>1</v>
      </c>
      <c r="S128" s="105">
        <f t="shared" si="15"/>
        <v>0</v>
      </c>
      <c r="T128" s="105">
        <f t="shared" si="14"/>
        <v>1</v>
      </c>
      <c r="U128" s="105">
        <f t="shared" si="14"/>
        <v>1</v>
      </c>
      <c r="V128" s="105">
        <f t="shared" si="14"/>
        <v>0</v>
      </c>
      <c r="W128" s="105">
        <f t="shared" si="14"/>
        <v>0</v>
      </c>
      <c r="X128" s="105">
        <f t="shared" si="14"/>
        <v>0</v>
      </c>
      <c r="Y128" s="105">
        <f t="shared" si="14"/>
        <v>0</v>
      </c>
      <c r="Z128" s="105">
        <f t="shared" si="14"/>
        <v>8</v>
      </c>
    </row>
    <row r="129" spans="2:26">
      <c r="B129" s="100">
        <v>481</v>
      </c>
      <c r="C129" s="102" t="s">
        <v>275</v>
      </c>
      <c r="D129" s="105">
        <f t="shared" si="15"/>
        <v>134</v>
      </c>
      <c r="E129" s="105">
        <f t="shared" si="14"/>
        <v>41</v>
      </c>
      <c r="F129" s="105">
        <f t="shared" si="14"/>
        <v>22</v>
      </c>
      <c r="G129" s="105">
        <f t="shared" si="14"/>
        <v>15</v>
      </c>
      <c r="H129" s="105">
        <f t="shared" si="14"/>
        <v>4</v>
      </c>
      <c r="I129" s="105">
        <f t="shared" si="14"/>
        <v>34</v>
      </c>
      <c r="J129" s="105">
        <f t="shared" si="14"/>
        <v>2</v>
      </c>
      <c r="K129" s="105">
        <f t="shared" si="14"/>
        <v>0</v>
      </c>
      <c r="L129" s="105">
        <f t="shared" si="14"/>
        <v>0</v>
      </c>
      <c r="M129" s="105">
        <f t="shared" si="14"/>
        <v>1</v>
      </c>
      <c r="N129" s="105">
        <f t="shared" si="14"/>
        <v>0</v>
      </c>
      <c r="O129" s="105">
        <f t="shared" si="14"/>
        <v>2</v>
      </c>
      <c r="P129" s="105">
        <f t="shared" si="14"/>
        <v>0</v>
      </c>
      <c r="Q129" s="105">
        <f t="shared" si="14"/>
        <v>0</v>
      </c>
      <c r="R129" s="105">
        <f t="shared" si="14"/>
        <v>1</v>
      </c>
      <c r="S129" s="105">
        <f t="shared" si="14"/>
        <v>0</v>
      </c>
      <c r="T129" s="105">
        <f t="shared" si="14"/>
        <v>5</v>
      </c>
      <c r="U129" s="105">
        <f t="shared" si="14"/>
        <v>0</v>
      </c>
      <c r="V129" s="105">
        <f t="shared" si="14"/>
        <v>0</v>
      </c>
      <c r="W129" s="105">
        <f t="shared" si="14"/>
        <v>0</v>
      </c>
      <c r="X129" s="105">
        <f t="shared" si="14"/>
        <v>0</v>
      </c>
      <c r="Y129" s="105">
        <f t="shared" si="14"/>
        <v>0</v>
      </c>
      <c r="Z129" s="105">
        <f t="shared" si="14"/>
        <v>7</v>
      </c>
    </row>
    <row r="130" spans="2:26">
      <c r="B130" s="100">
        <v>501</v>
      </c>
      <c r="C130" s="102" t="s">
        <v>276</v>
      </c>
      <c r="D130" s="105">
        <f t="shared" si="15"/>
        <v>100</v>
      </c>
      <c r="E130" s="105">
        <f t="shared" si="14"/>
        <v>14</v>
      </c>
      <c r="F130" s="105">
        <f t="shared" si="14"/>
        <v>43</v>
      </c>
      <c r="G130" s="105">
        <f t="shared" si="14"/>
        <v>2</v>
      </c>
      <c r="H130" s="105">
        <f t="shared" si="14"/>
        <v>0</v>
      </c>
      <c r="I130" s="105">
        <f t="shared" si="14"/>
        <v>7</v>
      </c>
      <c r="J130" s="105">
        <f t="shared" si="14"/>
        <v>3</v>
      </c>
      <c r="K130" s="105">
        <f t="shared" si="14"/>
        <v>0</v>
      </c>
      <c r="L130" s="105">
        <f t="shared" si="14"/>
        <v>1</v>
      </c>
      <c r="M130" s="105">
        <f t="shared" si="14"/>
        <v>0</v>
      </c>
      <c r="N130" s="105">
        <f t="shared" si="14"/>
        <v>24</v>
      </c>
      <c r="O130" s="105">
        <f t="shared" si="14"/>
        <v>1</v>
      </c>
      <c r="P130" s="105">
        <f t="shared" si="14"/>
        <v>0</v>
      </c>
      <c r="Q130" s="105">
        <f t="shared" si="14"/>
        <v>0</v>
      </c>
      <c r="R130" s="105">
        <f t="shared" si="14"/>
        <v>0</v>
      </c>
      <c r="S130" s="105">
        <f t="shared" si="14"/>
        <v>0</v>
      </c>
      <c r="T130" s="105">
        <f t="shared" si="14"/>
        <v>0</v>
      </c>
      <c r="U130" s="105">
        <f t="shared" si="14"/>
        <v>0</v>
      </c>
      <c r="V130" s="105">
        <f t="shared" si="14"/>
        <v>4</v>
      </c>
      <c r="W130" s="105">
        <f t="shared" si="14"/>
        <v>0</v>
      </c>
      <c r="X130" s="105">
        <f t="shared" si="14"/>
        <v>0</v>
      </c>
      <c r="Y130" s="105">
        <f t="shared" si="14"/>
        <v>0</v>
      </c>
      <c r="Z130" s="105">
        <f t="shared" si="14"/>
        <v>1</v>
      </c>
    </row>
    <row r="131" spans="2:26">
      <c r="B131" s="100">
        <v>585</v>
      </c>
      <c r="C131" s="102" t="s">
        <v>278</v>
      </c>
      <c r="D131" s="105">
        <f>D75</f>
        <v>95</v>
      </c>
      <c r="E131" s="105">
        <f t="shared" ref="E131:Z132" si="16">E75</f>
        <v>17</v>
      </c>
      <c r="F131" s="105">
        <f t="shared" si="16"/>
        <v>53</v>
      </c>
      <c r="G131" s="105">
        <f t="shared" si="16"/>
        <v>0</v>
      </c>
      <c r="H131" s="105">
        <f t="shared" si="16"/>
        <v>0</v>
      </c>
      <c r="I131" s="105">
        <f t="shared" si="16"/>
        <v>16</v>
      </c>
      <c r="J131" s="105">
        <f t="shared" si="16"/>
        <v>4</v>
      </c>
      <c r="K131" s="105">
        <f t="shared" si="16"/>
        <v>0</v>
      </c>
      <c r="L131" s="105">
        <f t="shared" si="16"/>
        <v>1</v>
      </c>
      <c r="M131" s="105">
        <f t="shared" si="16"/>
        <v>0</v>
      </c>
      <c r="N131" s="105">
        <f t="shared" si="16"/>
        <v>0</v>
      </c>
      <c r="O131" s="105">
        <f t="shared" si="16"/>
        <v>2</v>
      </c>
      <c r="P131" s="105">
        <f t="shared" si="16"/>
        <v>0</v>
      </c>
      <c r="Q131" s="105">
        <f t="shared" si="16"/>
        <v>1</v>
      </c>
      <c r="R131" s="105">
        <f t="shared" si="16"/>
        <v>0</v>
      </c>
      <c r="S131" s="105">
        <f t="shared" si="16"/>
        <v>0</v>
      </c>
      <c r="T131" s="105">
        <f t="shared" si="16"/>
        <v>0</v>
      </c>
      <c r="U131" s="105">
        <f t="shared" si="16"/>
        <v>1</v>
      </c>
      <c r="V131" s="105">
        <f t="shared" si="16"/>
        <v>0</v>
      </c>
      <c r="W131" s="105">
        <f t="shared" si="16"/>
        <v>0</v>
      </c>
      <c r="X131" s="105">
        <f t="shared" si="16"/>
        <v>0</v>
      </c>
      <c r="Y131" s="105">
        <f t="shared" si="16"/>
        <v>0</v>
      </c>
      <c r="Z131" s="105">
        <f t="shared" si="16"/>
        <v>0</v>
      </c>
    </row>
    <row r="132" spans="2:26">
      <c r="B132" s="100">
        <v>586</v>
      </c>
      <c r="C132" s="102" t="s">
        <v>279</v>
      </c>
      <c r="D132" s="105">
        <f t="shared" ref="D132:S132" si="17">D76</f>
        <v>82</v>
      </c>
      <c r="E132" s="105">
        <f t="shared" si="17"/>
        <v>14</v>
      </c>
      <c r="F132" s="105">
        <f t="shared" si="17"/>
        <v>49</v>
      </c>
      <c r="G132" s="105">
        <f t="shared" si="17"/>
        <v>0</v>
      </c>
      <c r="H132" s="105">
        <f t="shared" si="17"/>
        <v>0</v>
      </c>
      <c r="I132" s="105">
        <f t="shared" si="17"/>
        <v>3</v>
      </c>
      <c r="J132" s="105">
        <f t="shared" si="17"/>
        <v>2</v>
      </c>
      <c r="K132" s="105">
        <f t="shared" si="17"/>
        <v>0</v>
      </c>
      <c r="L132" s="105">
        <f t="shared" si="17"/>
        <v>0</v>
      </c>
      <c r="M132" s="105">
        <f t="shared" si="17"/>
        <v>0</v>
      </c>
      <c r="N132" s="105">
        <f t="shared" si="17"/>
        <v>0</v>
      </c>
      <c r="O132" s="105">
        <f t="shared" si="17"/>
        <v>3</v>
      </c>
      <c r="P132" s="105">
        <f t="shared" si="17"/>
        <v>0</v>
      </c>
      <c r="Q132" s="105">
        <f t="shared" si="17"/>
        <v>1</v>
      </c>
      <c r="R132" s="105">
        <f t="shared" si="17"/>
        <v>4</v>
      </c>
      <c r="S132" s="105">
        <f t="shared" si="17"/>
        <v>0</v>
      </c>
      <c r="T132" s="105">
        <f t="shared" si="16"/>
        <v>0</v>
      </c>
      <c r="U132" s="105">
        <f t="shared" si="16"/>
        <v>1</v>
      </c>
      <c r="V132" s="105">
        <f t="shared" si="16"/>
        <v>0</v>
      </c>
      <c r="W132" s="105">
        <f t="shared" si="16"/>
        <v>0</v>
      </c>
      <c r="X132" s="105">
        <f t="shared" si="16"/>
        <v>0</v>
      </c>
      <c r="Y132" s="105">
        <f t="shared" si="16"/>
        <v>0</v>
      </c>
      <c r="Z132" s="105">
        <f t="shared" si="16"/>
        <v>5</v>
      </c>
    </row>
    <row r="133" spans="2:26">
      <c r="D133" s="105">
        <f>SUM(D84:D132)-D9</f>
        <v>0</v>
      </c>
      <c r="E133" s="105">
        <f t="shared" ref="E133:Z133" si="18">SUM(E84:E132)-E9</f>
        <v>0</v>
      </c>
      <c r="F133" s="105">
        <f t="shared" si="18"/>
        <v>0</v>
      </c>
      <c r="G133" s="105">
        <f t="shared" si="18"/>
        <v>0</v>
      </c>
      <c r="H133" s="105">
        <f t="shared" si="18"/>
        <v>0</v>
      </c>
      <c r="I133" s="105">
        <f t="shared" si="18"/>
        <v>0</v>
      </c>
      <c r="J133" s="105">
        <f t="shared" si="18"/>
        <v>0</v>
      </c>
      <c r="K133" s="105">
        <f t="shared" si="18"/>
        <v>0</v>
      </c>
      <c r="L133" s="105">
        <f t="shared" si="18"/>
        <v>0</v>
      </c>
      <c r="M133" s="105">
        <f t="shared" si="18"/>
        <v>0</v>
      </c>
      <c r="N133" s="105">
        <f t="shared" si="18"/>
        <v>0</v>
      </c>
      <c r="O133" s="105">
        <f t="shared" si="18"/>
        <v>0</v>
      </c>
      <c r="P133" s="105">
        <f t="shared" si="18"/>
        <v>0</v>
      </c>
      <c r="Q133" s="105">
        <f t="shared" si="18"/>
        <v>0</v>
      </c>
      <c r="R133" s="105">
        <f t="shared" si="18"/>
        <v>0</v>
      </c>
      <c r="S133" s="105">
        <f t="shared" si="18"/>
        <v>0</v>
      </c>
      <c r="T133" s="105">
        <f t="shared" si="18"/>
        <v>0</v>
      </c>
      <c r="U133" s="105">
        <f t="shared" si="18"/>
        <v>0</v>
      </c>
      <c r="V133" s="105">
        <f t="shared" si="18"/>
        <v>0</v>
      </c>
      <c r="W133" s="105">
        <f t="shared" si="18"/>
        <v>0</v>
      </c>
      <c r="X133" s="105">
        <f t="shared" si="18"/>
        <v>0</v>
      </c>
      <c r="Y133" s="105">
        <f t="shared" si="18"/>
        <v>0</v>
      </c>
      <c r="Z133" s="105">
        <f t="shared" si="18"/>
        <v>0</v>
      </c>
    </row>
    <row r="134" spans="2:26">
      <c r="D134" s="105" t="s">
        <v>471</v>
      </c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B948-6E87-438A-88DF-78EA313E11AA}">
  <sheetPr>
    <tabColor theme="7" tint="0.79998168889431442"/>
  </sheetPr>
  <dimension ref="A1:AM7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25" sqref="H25"/>
    </sheetView>
  </sheetViews>
  <sheetFormatPr defaultColWidth="7.75" defaultRowHeight="13"/>
  <cols>
    <col min="1" max="1" width="3.75" style="100" customWidth="1"/>
    <col min="2" max="2" width="12.58203125" style="100" customWidth="1"/>
    <col min="3" max="25" width="9.83203125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39" ht="16.149999999999999" customHeight="1">
      <c r="A1" s="100" t="s">
        <v>805</v>
      </c>
    </row>
    <row r="2" spans="1:39">
      <c r="Y2" s="114" t="s">
        <v>402</v>
      </c>
    </row>
    <row r="3" spans="1:39" ht="26">
      <c r="A3" s="486" t="s">
        <v>403</v>
      </c>
      <c r="B3" s="487"/>
      <c r="C3" s="135" t="s">
        <v>44</v>
      </c>
      <c r="D3" s="393" t="s">
        <v>404</v>
      </c>
      <c r="E3" s="394" t="s">
        <v>0</v>
      </c>
      <c r="F3" s="356" t="s">
        <v>194</v>
      </c>
      <c r="G3" s="136" t="s">
        <v>193</v>
      </c>
      <c r="H3" s="394" t="s">
        <v>1</v>
      </c>
      <c r="I3" s="394" t="s">
        <v>160</v>
      </c>
      <c r="J3" s="394" t="s">
        <v>157</v>
      </c>
      <c r="K3" s="136" t="s">
        <v>195</v>
      </c>
      <c r="L3" s="355" t="s">
        <v>196</v>
      </c>
      <c r="M3" s="136" t="s">
        <v>159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128" t="s">
        <v>202</v>
      </c>
      <c r="T3" s="136" t="s">
        <v>201</v>
      </c>
      <c r="U3" s="136" t="s">
        <v>203</v>
      </c>
      <c r="V3" s="356" t="s">
        <v>43</v>
      </c>
      <c r="W3" s="136" t="s">
        <v>204</v>
      </c>
      <c r="X3" s="136" t="s">
        <v>162</v>
      </c>
      <c r="Y3" s="137" t="s">
        <v>205</v>
      </c>
    </row>
    <row r="4" spans="1:39" ht="15" hidden="1" customHeight="1">
      <c r="B4" s="129" t="s">
        <v>405</v>
      </c>
      <c r="C4" s="138">
        <v>102529</v>
      </c>
      <c r="D4" s="139">
        <v>62407</v>
      </c>
      <c r="E4" s="139">
        <v>18992</v>
      </c>
      <c r="F4" s="139">
        <v>2769</v>
      </c>
      <c r="G4" s="139">
        <v>4194</v>
      </c>
      <c r="H4" s="139">
        <v>2926</v>
      </c>
      <c r="I4" s="139">
        <v>2317</v>
      </c>
      <c r="J4" s="139">
        <v>1195</v>
      </c>
      <c r="K4" s="139">
        <v>957</v>
      </c>
      <c r="L4" s="139">
        <v>681</v>
      </c>
      <c r="M4" s="139">
        <v>763</v>
      </c>
      <c r="N4" s="139">
        <v>515</v>
      </c>
      <c r="O4" s="139">
        <v>577</v>
      </c>
      <c r="P4" s="139">
        <v>569</v>
      </c>
      <c r="Q4" s="139">
        <v>322</v>
      </c>
      <c r="R4" s="139">
        <v>214</v>
      </c>
      <c r="S4" s="139">
        <v>251</v>
      </c>
      <c r="T4" s="139">
        <v>124</v>
      </c>
      <c r="U4" s="139">
        <v>183</v>
      </c>
      <c r="V4" s="139">
        <v>89</v>
      </c>
      <c r="W4" s="139">
        <v>173</v>
      </c>
      <c r="X4" s="139">
        <v>93</v>
      </c>
      <c r="Y4" s="139">
        <v>2218</v>
      </c>
    </row>
    <row r="5" spans="1:39" ht="11.25" hidden="1" customHeight="1">
      <c r="B5" s="132" t="s">
        <v>406</v>
      </c>
      <c r="C5" s="138">
        <v>102721</v>
      </c>
      <c r="D5" s="139">
        <v>61092</v>
      </c>
      <c r="E5" s="139">
        <v>20191</v>
      </c>
      <c r="F5" s="139">
        <v>2964</v>
      </c>
      <c r="G5" s="139">
        <v>3897</v>
      </c>
      <c r="H5" s="139">
        <v>3106</v>
      </c>
      <c r="I5" s="139">
        <v>2317</v>
      </c>
      <c r="J5" s="139">
        <v>1181</v>
      </c>
      <c r="K5" s="139">
        <v>969</v>
      </c>
      <c r="L5" s="139">
        <v>708</v>
      </c>
      <c r="M5" s="139">
        <v>803</v>
      </c>
      <c r="N5" s="139">
        <v>533</v>
      </c>
      <c r="O5" s="139">
        <v>602</v>
      </c>
      <c r="P5" s="139">
        <v>544</v>
      </c>
      <c r="Q5" s="139">
        <v>315</v>
      </c>
      <c r="R5" s="139">
        <v>230</v>
      </c>
      <c r="S5" s="139">
        <v>236</v>
      </c>
      <c r="T5" s="139">
        <v>157</v>
      </c>
      <c r="U5" s="139">
        <v>181</v>
      </c>
      <c r="V5" s="139">
        <v>95</v>
      </c>
      <c r="W5" s="139">
        <v>166</v>
      </c>
      <c r="X5" s="139">
        <v>85</v>
      </c>
      <c r="Y5" s="139">
        <v>2349</v>
      </c>
    </row>
    <row r="6" spans="1:39" ht="11.25" hidden="1" customHeight="1">
      <c r="B6" s="132" t="s">
        <v>407</v>
      </c>
      <c r="C6" s="138">
        <v>101865</v>
      </c>
      <c r="D6" s="139">
        <v>59475</v>
      </c>
      <c r="E6" s="139">
        <v>20864</v>
      </c>
      <c r="F6" s="139">
        <v>3168</v>
      </c>
      <c r="G6" s="139">
        <v>3598</v>
      </c>
      <c r="H6" s="139">
        <v>3171</v>
      </c>
      <c r="I6" s="139">
        <v>2330</v>
      </c>
      <c r="J6" s="139">
        <v>1218</v>
      </c>
      <c r="K6" s="139">
        <v>942</v>
      </c>
      <c r="L6" s="139">
        <v>717</v>
      </c>
      <c r="M6" s="139">
        <v>785</v>
      </c>
      <c r="N6" s="139">
        <v>531</v>
      </c>
      <c r="O6" s="139">
        <v>609</v>
      </c>
      <c r="P6" s="139">
        <v>571</v>
      </c>
      <c r="Q6" s="139">
        <v>313</v>
      </c>
      <c r="R6" s="139">
        <v>262</v>
      </c>
      <c r="S6" s="139">
        <v>216</v>
      </c>
      <c r="T6" s="139">
        <v>201</v>
      </c>
      <c r="U6" s="139">
        <v>191</v>
      </c>
      <c r="V6" s="139">
        <v>101</v>
      </c>
      <c r="W6" s="139">
        <v>157</v>
      </c>
      <c r="X6" s="139">
        <v>80</v>
      </c>
      <c r="Y6" s="139">
        <v>2365</v>
      </c>
    </row>
    <row r="7" spans="1:39" ht="11.25" hidden="1" customHeight="1">
      <c r="B7" s="132" t="s">
        <v>408</v>
      </c>
      <c r="C7" s="138">
        <v>102954</v>
      </c>
      <c r="D7" s="139">
        <v>58123</v>
      </c>
      <c r="E7" s="139">
        <v>22178</v>
      </c>
      <c r="F7" s="139">
        <v>3420</v>
      </c>
      <c r="G7" s="139">
        <v>3823</v>
      </c>
      <c r="H7" s="139">
        <v>3229</v>
      </c>
      <c r="I7" s="139">
        <v>2401</v>
      </c>
      <c r="J7" s="139">
        <v>1274</v>
      </c>
      <c r="K7" s="139">
        <v>952</v>
      </c>
      <c r="L7" s="139">
        <v>787</v>
      </c>
      <c r="M7" s="139">
        <v>790</v>
      </c>
      <c r="N7" s="139">
        <v>578</v>
      </c>
      <c r="O7" s="139">
        <v>652</v>
      </c>
      <c r="P7" s="139">
        <v>598</v>
      </c>
      <c r="Q7" s="139">
        <v>352</v>
      </c>
      <c r="R7" s="139">
        <v>262</v>
      </c>
      <c r="S7" s="139">
        <v>224</v>
      </c>
      <c r="T7" s="139">
        <v>231</v>
      </c>
      <c r="U7" s="139">
        <v>193</v>
      </c>
      <c r="V7" s="139">
        <v>149</v>
      </c>
      <c r="W7" s="139">
        <v>162</v>
      </c>
      <c r="X7" s="139">
        <v>80</v>
      </c>
      <c r="Y7" s="139">
        <v>2496</v>
      </c>
    </row>
    <row r="8" spans="1:39" ht="11.25" customHeight="1">
      <c r="B8" s="132" t="s">
        <v>409</v>
      </c>
      <c r="C8" s="140">
        <v>101691</v>
      </c>
      <c r="D8" s="141">
        <v>56601</v>
      </c>
      <c r="E8" s="141">
        <v>22723</v>
      </c>
      <c r="F8" s="141">
        <v>3695</v>
      </c>
      <c r="G8" s="141">
        <v>3556</v>
      </c>
      <c r="H8" s="141">
        <v>3167</v>
      </c>
      <c r="I8" s="141">
        <v>2372</v>
      </c>
      <c r="J8" s="141">
        <v>1286</v>
      </c>
      <c r="K8" s="141">
        <v>929</v>
      </c>
      <c r="L8" s="141">
        <v>778</v>
      </c>
      <c r="M8" s="141">
        <v>745</v>
      </c>
      <c r="N8" s="141">
        <v>637</v>
      </c>
      <c r="O8" s="141">
        <v>599</v>
      </c>
      <c r="P8" s="141">
        <v>561</v>
      </c>
      <c r="Q8" s="141">
        <v>315</v>
      </c>
      <c r="R8" s="141">
        <v>272</v>
      </c>
      <c r="S8" s="141">
        <v>207</v>
      </c>
      <c r="T8" s="141">
        <v>206</v>
      </c>
      <c r="U8" s="141">
        <v>190</v>
      </c>
      <c r="V8" s="141">
        <v>181</v>
      </c>
      <c r="W8" s="141">
        <v>137</v>
      </c>
      <c r="X8" s="141">
        <v>77</v>
      </c>
      <c r="Y8" s="141">
        <v>2457</v>
      </c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</row>
    <row r="9" spans="1:39" ht="15.7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</row>
    <row r="10" spans="1:39" ht="15.75" hidden="1" customHeight="1">
      <c r="B10" s="102" t="s">
        <v>211</v>
      </c>
      <c r="C10" s="140">
        <v>20911</v>
      </c>
      <c r="D10" s="141">
        <v>14473</v>
      </c>
      <c r="E10" s="141">
        <v>3078</v>
      </c>
      <c r="F10" s="141">
        <v>256</v>
      </c>
      <c r="G10" s="141">
        <v>468</v>
      </c>
      <c r="H10" s="141">
        <v>531</v>
      </c>
      <c r="I10" s="141">
        <v>472</v>
      </c>
      <c r="J10" s="141">
        <v>51</v>
      </c>
      <c r="K10" s="141">
        <v>142</v>
      </c>
      <c r="L10" s="141">
        <v>129</v>
      </c>
      <c r="M10" s="141">
        <v>146</v>
      </c>
      <c r="N10" s="141">
        <v>118</v>
      </c>
      <c r="O10" s="141">
        <v>124</v>
      </c>
      <c r="P10" s="141">
        <v>157</v>
      </c>
      <c r="Q10" s="141">
        <v>86</v>
      </c>
      <c r="R10" s="141">
        <v>75</v>
      </c>
      <c r="S10" s="141">
        <v>44</v>
      </c>
      <c r="T10" s="141">
        <v>30</v>
      </c>
      <c r="U10" s="141">
        <v>19</v>
      </c>
      <c r="V10" s="141">
        <v>31</v>
      </c>
      <c r="W10" s="141">
        <v>28</v>
      </c>
      <c r="X10" s="141">
        <v>14</v>
      </c>
      <c r="Y10" s="141">
        <v>439</v>
      </c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</row>
    <row r="11" spans="1:39" ht="15.75" hidden="1" customHeight="1">
      <c r="B11" s="102" t="s">
        <v>212</v>
      </c>
      <c r="C11" s="140">
        <v>9262</v>
      </c>
      <c r="D11" s="141">
        <v>6642</v>
      </c>
      <c r="E11" s="141">
        <v>1141</v>
      </c>
      <c r="F11" s="141">
        <v>76</v>
      </c>
      <c r="G11" s="141">
        <v>443</v>
      </c>
      <c r="H11" s="141">
        <v>145</v>
      </c>
      <c r="I11" s="141">
        <v>237</v>
      </c>
      <c r="J11" s="141">
        <v>41</v>
      </c>
      <c r="K11" s="141">
        <v>39</v>
      </c>
      <c r="L11" s="141">
        <v>56</v>
      </c>
      <c r="M11" s="141">
        <v>54</v>
      </c>
      <c r="N11" s="141">
        <v>47</v>
      </c>
      <c r="O11" s="141">
        <v>61</v>
      </c>
      <c r="P11" s="141">
        <v>55</v>
      </c>
      <c r="Q11" s="141">
        <v>19</v>
      </c>
      <c r="R11" s="141">
        <v>26</v>
      </c>
      <c r="S11" s="141">
        <v>10</v>
      </c>
      <c r="T11" s="141">
        <v>6</v>
      </c>
      <c r="U11" s="141">
        <v>8</v>
      </c>
      <c r="V11" s="141">
        <v>11</v>
      </c>
      <c r="W11" s="141">
        <v>7</v>
      </c>
      <c r="X11" s="141">
        <v>5</v>
      </c>
      <c r="Y11" s="141">
        <v>133</v>
      </c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</row>
    <row r="12" spans="1:39" ht="15.75" hidden="1" customHeight="1">
      <c r="B12" s="102" t="s">
        <v>213</v>
      </c>
      <c r="C12" s="140">
        <v>7185</v>
      </c>
      <c r="D12" s="141">
        <v>3812</v>
      </c>
      <c r="E12" s="141">
        <v>1275</v>
      </c>
      <c r="F12" s="141">
        <v>255</v>
      </c>
      <c r="G12" s="141">
        <v>510</v>
      </c>
      <c r="H12" s="141">
        <v>451</v>
      </c>
      <c r="I12" s="141">
        <v>93</v>
      </c>
      <c r="J12" s="141">
        <v>104</v>
      </c>
      <c r="K12" s="141">
        <v>177</v>
      </c>
      <c r="L12" s="141">
        <v>94</v>
      </c>
      <c r="M12" s="141">
        <v>31</v>
      </c>
      <c r="N12" s="141">
        <v>85</v>
      </c>
      <c r="O12" s="141">
        <v>45</v>
      </c>
      <c r="P12" s="141">
        <v>31</v>
      </c>
      <c r="Q12" s="141">
        <v>3</v>
      </c>
      <c r="R12" s="141">
        <v>10</v>
      </c>
      <c r="S12" s="141">
        <v>15</v>
      </c>
      <c r="T12" s="141">
        <v>6</v>
      </c>
      <c r="U12" s="141">
        <v>44</v>
      </c>
      <c r="V12" s="141">
        <v>7</v>
      </c>
      <c r="W12" s="141">
        <v>10</v>
      </c>
      <c r="X12" s="141">
        <v>7</v>
      </c>
      <c r="Y12" s="141">
        <v>120</v>
      </c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</row>
    <row r="13" spans="1:39" ht="15.75" hidden="1" customHeight="1">
      <c r="B13" s="102" t="s">
        <v>214</v>
      </c>
      <c r="C13" s="140">
        <v>3559</v>
      </c>
      <c r="D13" s="141">
        <v>1020</v>
      </c>
      <c r="E13" s="141">
        <v>1028</v>
      </c>
      <c r="F13" s="141">
        <v>172</v>
      </c>
      <c r="G13" s="141">
        <v>613</v>
      </c>
      <c r="H13" s="141">
        <v>237</v>
      </c>
      <c r="I13" s="141">
        <v>64</v>
      </c>
      <c r="J13" s="141">
        <v>2</v>
      </c>
      <c r="K13" s="141">
        <v>112</v>
      </c>
      <c r="L13" s="141">
        <v>70</v>
      </c>
      <c r="M13" s="141">
        <v>8</v>
      </c>
      <c r="N13" s="141">
        <v>24</v>
      </c>
      <c r="O13" s="141">
        <v>15</v>
      </c>
      <c r="P13" s="141">
        <v>9</v>
      </c>
      <c r="Q13" s="141">
        <v>2</v>
      </c>
      <c r="R13" s="141">
        <v>2</v>
      </c>
      <c r="S13" s="141">
        <v>2</v>
      </c>
      <c r="T13" s="141">
        <v>0</v>
      </c>
      <c r="U13" s="141">
        <v>6</v>
      </c>
      <c r="V13" s="141">
        <v>2</v>
      </c>
      <c r="W13" s="141">
        <v>54</v>
      </c>
      <c r="X13" s="141">
        <v>0</v>
      </c>
      <c r="Y13" s="141">
        <v>117</v>
      </c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</row>
    <row r="14" spans="1:39" ht="15.75" hidden="1" customHeight="1">
      <c r="B14" s="102" t="s">
        <v>215</v>
      </c>
      <c r="C14" s="140">
        <v>11708</v>
      </c>
      <c r="D14" s="141">
        <v>6723</v>
      </c>
      <c r="E14" s="141">
        <v>1934</v>
      </c>
      <c r="F14" s="141">
        <v>1541</v>
      </c>
      <c r="G14" s="141">
        <v>327</v>
      </c>
      <c r="H14" s="141">
        <v>436</v>
      </c>
      <c r="I14" s="141">
        <v>122</v>
      </c>
      <c r="J14" s="141">
        <v>3</v>
      </c>
      <c r="K14" s="141">
        <v>136</v>
      </c>
      <c r="L14" s="141">
        <v>66</v>
      </c>
      <c r="M14" s="141">
        <v>24</v>
      </c>
      <c r="N14" s="141">
        <v>39</v>
      </c>
      <c r="O14" s="141">
        <v>51</v>
      </c>
      <c r="P14" s="141">
        <v>37</v>
      </c>
      <c r="Q14" s="141">
        <v>4</v>
      </c>
      <c r="R14" s="141">
        <v>5</v>
      </c>
      <c r="S14" s="141">
        <v>6</v>
      </c>
      <c r="T14" s="141">
        <v>20</v>
      </c>
      <c r="U14" s="141">
        <v>27</v>
      </c>
      <c r="V14" s="141">
        <v>13</v>
      </c>
      <c r="W14" s="141">
        <v>3</v>
      </c>
      <c r="X14" s="141">
        <v>3</v>
      </c>
      <c r="Y14" s="141">
        <v>188</v>
      </c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</row>
    <row r="15" spans="1:39" ht="15.75" hidden="1" customHeight="1">
      <c r="B15" s="102" t="s">
        <v>216</v>
      </c>
      <c r="C15" s="140">
        <v>1869</v>
      </c>
      <c r="D15" s="141">
        <v>796</v>
      </c>
      <c r="E15" s="141">
        <v>452</v>
      </c>
      <c r="F15" s="141">
        <v>49</v>
      </c>
      <c r="G15" s="141">
        <v>93</v>
      </c>
      <c r="H15" s="141">
        <v>107</v>
      </c>
      <c r="I15" s="141">
        <v>45</v>
      </c>
      <c r="J15" s="141">
        <v>20</v>
      </c>
      <c r="K15" s="141">
        <v>64</v>
      </c>
      <c r="L15" s="141">
        <v>102</v>
      </c>
      <c r="M15" s="141">
        <v>17</v>
      </c>
      <c r="N15" s="141">
        <v>11</v>
      </c>
      <c r="O15" s="141">
        <v>15</v>
      </c>
      <c r="P15" s="141">
        <v>7</v>
      </c>
      <c r="Q15" s="141">
        <v>6</v>
      </c>
      <c r="R15" s="141">
        <v>3</v>
      </c>
      <c r="S15" s="141">
        <v>2</v>
      </c>
      <c r="T15" s="141">
        <v>23</v>
      </c>
      <c r="U15" s="141">
        <v>5</v>
      </c>
      <c r="V15" s="141">
        <v>0</v>
      </c>
      <c r="W15" s="141">
        <v>1</v>
      </c>
      <c r="X15" s="141">
        <v>1</v>
      </c>
      <c r="Y15" s="141">
        <v>50</v>
      </c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</row>
    <row r="16" spans="1:39" ht="15.75" hidden="1" customHeight="1">
      <c r="B16" s="102" t="s">
        <v>218</v>
      </c>
      <c r="C16" s="140">
        <v>1198</v>
      </c>
      <c r="D16" s="141">
        <v>170</v>
      </c>
      <c r="E16" s="141">
        <v>624</v>
      </c>
      <c r="F16" s="141">
        <v>7</v>
      </c>
      <c r="G16" s="141">
        <v>89</v>
      </c>
      <c r="H16" s="141">
        <v>166</v>
      </c>
      <c r="I16" s="141">
        <v>33</v>
      </c>
      <c r="J16" s="141">
        <v>0</v>
      </c>
      <c r="K16" s="141">
        <v>5</v>
      </c>
      <c r="L16" s="141">
        <v>39</v>
      </c>
      <c r="M16" s="141">
        <v>3</v>
      </c>
      <c r="N16" s="141">
        <v>11</v>
      </c>
      <c r="O16" s="141">
        <v>9</v>
      </c>
      <c r="P16" s="141">
        <v>10</v>
      </c>
      <c r="Q16" s="141">
        <v>3</v>
      </c>
      <c r="R16" s="141">
        <v>1</v>
      </c>
      <c r="S16" s="141">
        <v>8</v>
      </c>
      <c r="T16" s="141">
        <v>4</v>
      </c>
      <c r="U16" s="141">
        <v>0</v>
      </c>
      <c r="V16" s="141">
        <v>0</v>
      </c>
      <c r="W16" s="141">
        <v>0</v>
      </c>
      <c r="X16" s="141">
        <v>0</v>
      </c>
      <c r="Y16" s="141">
        <v>16</v>
      </c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</row>
    <row r="17" spans="1:39" ht="15.75" hidden="1" customHeight="1">
      <c r="B17" s="102" t="s">
        <v>220</v>
      </c>
      <c r="C17" s="140">
        <v>1302</v>
      </c>
      <c r="D17" s="141">
        <v>189</v>
      </c>
      <c r="E17" s="141">
        <v>440</v>
      </c>
      <c r="F17" s="141">
        <v>71</v>
      </c>
      <c r="G17" s="141">
        <v>314</v>
      </c>
      <c r="H17" s="141">
        <v>166</v>
      </c>
      <c r="I17" s="141">
        <v>18</v>
      </c>
      <c r="J17" s="141">
        <v>0</v>
      </c>
      <c r="K17" s="141">
        <v>12</v>
      </c>
      <c r="L17" s="141">
        <v>19</v>
      </c>
      <c r="M17" s="141">
        <v>5</v>
      </c>
      <c r="N17" s="141">
        <v>19</v>
      </c>
      <c r="O17" s="141">
        <v>2</v>
      </c>
      <c r="P17" s="141">
        <v>4</v>
      </c>
      <c r="Q17" s="141">
        <v>4</v>
      </c>
      <c r="R17" s="141">
        <v>3</v>
      </c>
      <c r="S17" s="141">
        <v>0</v>
      </c>
      <c r="T17" s="141">
        <v>0</v>
      </c>
      <c r="U17" s="141">
        <v>1</v>
      </c>
      <c r="V17" s="141">
        <v>1</v>
      </c>
      <c r="W17" s="141">
        <v>13</v>
      </c>
      <c r="X17" s="141">
        <v>0</v>
      </c>
      <c r="Y17" s="141">
        <v>21</v>
      </c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</row>
    <row r="18" spans="1:39" ht="15.75" hidden="1" customHeight="1">
      <c r="B18" s="102" t="s">
        <v>222</v>
      </c>
      <c r="C18" s="140">
        <v>598</v>
      </c>
      <c r="D18" s="141">
        <v>173</v>
      </c>
      <c r="E18" s="141">
        <v>145</v>
      </c>
      <c r="F18" s="141">
        <v>15</v>
      </c>
      <c r="G18" s="141">
        <v>41</v>
      </c>
      <c r="H18" s="141">
        <v>90</v>
      </c>
      <c r="I18" s="141">
        <v>19</v>
      </c>
      <c r="J18" s="141">
        <v>8</v>
      </c>
      <c r="K18" s="141">
        <v>17</v>
      </c>
      <c r="L18" s="141">
        <v>9</v>
      </c>
      <c r="M18" s="141">
        <v>16</v>
      </c>
      <c r="N18" s="141">
        <v>22</v>
      </c>
      <c r="O18" s="141">
        <v>2</v>
      </c>
      <c r="P18" s="141">
        <v>7</v>
      </c>
      <c r="Q18" s="141">
        <v>0</v>
      </c>
      <c r="R18" s="141">
        <v>1</v>
      </c>
      <c r="S18" s="141">
        <v>3</v>
      </c>
      <c r="T18" s="141">
        <v>7</v>
      </c>
      <c r="U18" s="141">
        <v>2</v>
      </c>
      <c r="V18" s="141">
        <v>0</v>
      </c>
      <c r="W18" s="141">
        <v>0</v>
      </c>
      <c r="X18" s="141">
        <v>1</v>
      </c>
      <c r="Y18" s="141">
        <v>20</v>
      </c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</row>
    <row r="19" spans="1:39" ht="15.7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</row>
    <row r="20" spans="1:39" ht="15.75" customHeight="1">
      <c r="A20" s="100">
        <v>100</v>
      </c>
      <c r="B20" s="102" t="s">
        <v>223</v>
      </c>
      <c r="C20" s="140">
        <v>44099</v>
      </c>
      <c r="D20" s="141">
        <v>22603</v>
      </c>
      <c r="E20" s="141">
        <v>12606</v>
      </c>
      <c r="F20" s="141">
        <v>1253</v>
      </c>
      <c r="G20" s="141">
        <v>658</v>
      </c>
      <c r="H20" s="141">
        <v>838</v>
      </c>
      <c r="I20" s="141">
        <v>1269</v>
      </c>
      <c r="J20" s="141">
        <v>1057</v>
      </c>
      <c r="K20" s="141">
        <v>225</v>
      </c>
      <c r="L20" s="141">
        <v>194</v>
      </c>
      <c r="M20" s="141">
        <v>441</v>
      </c>
      <c r="N20" s="141">
        <v>261</v>
      </c>
      <c r="O20" s="141">
        <v>275</v>
      </c>
      <c r="P20" s="141">
        <v>244</v>
      </c>
      <c r="Q20" s="141">
        <v>188</v>
      </c>
      <c r="R20" s="141">
        <v>146</v>
      </c>
      <c r="S20" s="141">
        <v>117</v>
      </c>
      <c r="T20" s="141">
        <v>110</v>
      </c>
      <c r="U20" s="141">
        <v>78</v>
      </c>
      <c r="V20" s="141">
        <v>116</v>
      </c>
      <c r="W20" s="141">
        <v>21</v>
      </c>
      <c r="X20" s="141">
        <v>46</v>
      </c>
      <c r="Y20" s="141">
        <v>1353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</row>
    <row r="21" spans="1:39" ht="15.75" customHeight="1">
      <c r="A21" s="100">
        <v>101</v>
      </c>
      <c r="B21" s="102" t="s">
        <v>224</v>
      </c>
      <c r="C21" s="140">
        <v>5179</v>
      </c>
      <c r="D21" s="141">
        <v>1756</v>
      </c>
      <c r="E21" s="141">
        <v>1024</v>
      </c>
      <c r="F21" s="141">
        <v>44</v>
      </c>
      <c r="G21" s="141">
        <v>395</v>
      </c>
      <c r="H21" s="141">
        <v>312</v>
      </c>
      <c r="I21" s="141">
        <v>461</v>
      </c>
      <c r="J21" s="141">
        <v>167</v>
      </c>
      <c r="K21" s="141">
        <v>106</v>
      </c>
      <c r="L21" s="141">
        <v>61</v>
      </c>
      <c r="M21" s="141">
        <v>102</v>
      </c>
      <c r="N21" s="141">
        <v>41</v>
      </c>
      <c r="O21" s="141">
        <v>84</v>
      </c>
      <c r="P21" s="141">
        <v>62</v>
      </c>
      <c r="Q21" s="141">
        <v>74</v>
      </c>
      <c r="R21" s="141">
        <v>22</v>
      </c>
      <c r="S21" s="141">
        <v>53</v>
      </c>
      <c r="T21" s="141">
        <v>25</v>
      </c>
      <c r="U21" s="141">
        <v>19</v>
      </c>
      <c r="V21" s="141">
        <v>20</v>
      </c>
      <c r="W21" s="141">
        <v>9</v>
      </c>
      <c r="X21" s="141">
        <v>5</v>
      </c>
      <c r="Y21" s="141">
        <v>337</v>
      </c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</row>
    <row r="22" spans="1:39" ht="15.75" customHeight="1">
      <c r="A22" s="100">
        <v>102</v>
      </c>
      <c r="B22" s="102" t="s">
        <v>225</v>
      </c>
      <c r="C22" s="140">
        <v>3808</v>
      </c>
      <c r="D22" s="141">
        <v>1840</v>
      </c>
      <c r="E22" s="141">
        <v>1055</v>
      </c>
      <c r="F22" s="141">
        <v>24</v>
      </c>
      <c r="G22" s="141">
        <v>14</v>
      </c>
      <c r="H22" s="141">
        <v>66</v>
      </c>
      <c r="I22" s="141">
        <v>168</v>
      </c>
      <c r="J22" s="141">
        <v>116</v>
      </c>
      <c r="K22" s="141">
        <v>9</v>
      </c>
      <c r="L22" s="141">
        <v>12</v>
      </c>
      <c r="M22" s="141">
        <v>66</v>
      </c>
      <c r="N22" s="141">
        <v>21</v>
      </c>
      <c r="O22" s="141">
        <v>34</v>
      </c>
      <c r="P22" s="141">
        <v>28</v>
      </c>
      <c r="Q22" s="141">
        <v>45</v>
      </c>
      <c r="R22" s="141">
        <v>29</v>
      </c>
      <c r="S22" s="141">
        <v>13</v>
      </c>
      <c r="T22" s="141">
        <v>12</v>
      </c>
      <c r="U22" s="141">
        <v>19</v>
      </c>
      <c r="V22" s="141">
        <v>17</v>
      </c>
      <c r="W22" s="141">
        <v>0</v>
      </c>
      <c r="X22" s="141">
        <v>8</v>
      </c>
      <c r="Y22" s="141">
        <v>212</v>
      </c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</row>
    <row r="23" spans="1:39" ht="15.75" customHeight="1">
      <c r="A23" s="100">
        <v>105</v>
      </c>
      <c r="B23" s="102" t="s">
        <v>226</v>
      </c>
      <c r="C23" s="140">
        <v>3984</v>
      </c>
      <c r="D23" s="141">
        <v>1759</v>
      </c>
      <c r="E23" s="141">
        <v>1692</v>
      </c>
      <c r="F23" s="141">
        <v>159</v>
      </c>
      <c r="G23" s="141">
        <v>97</v>
      </c>
      <c r="H23" s="141">
        <v>50</v>
      </c>
      <c r="I23" s="141">
        <v>29</v>
      </c>
      <c r="J23" s="141">
        <v>16</v>
      </c>
      <c r="K23" s="141">
        <v>13</v>
      </c>
      <c r="L23" s="141">
        <v>16</v>
      </c>
      <c r="M23" s="141">
        <v>20</v>
      </c>
      <c r="N23" s="141">
        <v>24</v>
      </c>
      <c r="O23" s="141">
        <v>10</v>
      </c>
      <c r="P23" s="141">
        <v>12</v>
      </c>
      <c r="Q23" s="141">
        <v>4</v>
      </c>
      <c r="R23" s="141">
        <v>7</v>
      </c>
      <c r="S23" s="141">
        <v>6</v>
      </c>
      <c r="T23" s="141">
        <v>4</v>
      </c>
      <c r="U23" s="141">
        <v>3</v>
      </c>
      <c r="V23" s="141">
        <v>8</v>
      </c>
      <c r="W23" s="141">
        <v>7</v>
      </c>
      <c r="X23" s="141">
        <v>2</v>
      </c>
      <c r="Y23" s="141">
        <v>46</v>
      </c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</row>
    <row r="24" spans="1:39" ht="15.75" customHeight="1">
      <c r="A24" s="100">
        <v>106</v>
      </c>
      <c r="B24" s="102" t="s">
        <v>227</v>
      </c>
      <c r="C24" s="140">
        <v>7696</v>
      </c>
      <c r="D24" s="141">
        <v>6213</v>
      </c>
      <c r="E24" s="141">
        <v>524</v>
      </c>
      <c r="F24" s="141">
        <v>744</v>
      </c>
      <c r="G24" s="141">
        <v>33</v>
      </c>
      <c r="H24" s="141">
        <v>53</v>
      </c>
      <c r="I24" s="141">
        <v>31</v>
      </c>
      <c r="J24" s="141">
        <v>6</v>
      </c>
      <c r="K24" s="141">
        <v>16</v>
      </c>
      <c r="L24" s="141">
        <v>6</v>
      </c>
      <c r="M24" s="141">
        <v>8</v>
      </c>
      <c r="N24" s="141">
        <v>5</v>
      </c>
      <c r="O24" s="141">
        <v>6</v>
      </c>
      <c r="P24" s="141">
        <v>8</v>
      </c>
      <c r="Q24" s="141">
        <v>4</v>
      </c>
      <c r="R24" s="141">
        <v>2</v>
      </c>
      <c r="S24" s="141">
        <v>2</v>
      </c>
      <c r="T24" s="141">
        <v>3</v>
      </c>
      <c r="U24" s="141">
        <v>2</v>
      </c>
      <c r="V24" s="141">
        <v>3</v>
      </c>
      <c r="W24" s="141">
        <v>0</v>
      </c>
      <c r="X24" s="141">
        <v>2</v>
      </c>
      <c r="Y24" s="141">
        <v>25</v>
      </c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</row>
    <row r="25" spans="1:39" ht="15.75" customHeight="1">
      <c r="A25" s="100">
        <v>107</v>
      </c>
      <c r="B25" s="102" t="s">
        <v>228</v>
      </c>
      <c r="C25" s="140">
        <v>4379</v>
      </c>
      <c r="D25" s="141">
        <v>3510</v>
      </c>
      <c r="E25" s="141">
        <v>458</v>
      </c>
      <c r="F25" s="141">
        <v>117</v>
      </c>
      <c r="G25" s="141">
        <v>14</v>
      </c>
      <c r="H25" s="141">
        <v>27</v>
      </c>
      <c r="I25" s="141">
        <v>61</v>
      </c>
      <c r="J25" s="141">
        <v>16</v>
      </c>
      <c r="K25" s="141">
        <v>20</v>
      </c>
      <c r="L25" s="141">
        <v>9</v>
      </c>
      <c r="M25" s="141">
        <v>15</v>
      </c>
      <c r="N25" s="141">
        <v>10</v>
      </c>
      <c r="O25" s="141">
        <v>18</v>
      </c>
      <c r="P25" s="141">
        <v>8</v>
      </c>
      <c r="Q25" s="141">
        <v>5</v>
      </c>
      <c r="R25" s="141">
        <v>3</v>
      </c>
      <c r="S25" s="141">
        <v>6</v>
      </c>
      <c r="T25" s="141">
        <v>8</v>
      </c>
      <c r="U25" s="141">
        <v>4</v>
      </c>
      <c r="V25" s="141">
        <v>1</v>
      </c>
      <c r="W25" s="141">
        <v>2</v>
      </c>
      <c r="X25" s="141">
        <v>1</v>
      </c>
      <c r="Y25" s="141">
        <v>66</v>
      </c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</row>
    <row r="26" spans="1:39" ht="15.75" customHeight="1">
      <c r="A26" s="100">
        <v>108</v>
      </c>
      <c r="B26" s="102" t="s">
        <v>229</v>
      </c>
      <c r="C26" s="140">
        <v>2856</v>
      </c>
      <c r="D26" s="141">
        <v>1472</v>
      </c>
      <c r="E26" s="141">
        <v>899</v>
      </c>
      <c r="F26" s="141">
        <v>14</v>
      </c>
      <c r="G26" s="141">
        <v>12</v>
      </c>
      <c r="H26" s="141">
        <v>45</v>
      </c>
      <c r="I26" s="141">
        <v>133</v>
      </c>
      <c r="J26" s="141">
        <v>7</v>
      </c>
      <c r="K26" s="141">
        <v>7</v>
      </c>
      <c r="L26" s="141">
        <v>5</v>
      </c>
      <c r="M26" s="141">
        <v>27</v>
      </c>
      <c r="N26" s="141">
        <v>18</v>
      </c>
      <c r="O26" s="141">
        <v>19</v>
      </c>
      <c r="P26" s="141">
        <v>19</v>
      </c>
      <c r="Q26" s="141">
        <v>6</v>
      </c>
      <c r="R26" s="141">
        <v>35</v>
      </c>
      <c r="S26" s="141">
        <v>9</v>
      </c>
      <c r="T26" s="141">
        <v>8</v>
      </c>
      <c r="U26" s="141">
        <v>4</v>
      </c>
      <c r="V26" s="141">
        <v>3</v>
      </c>
      <c r="W26" s="141">
        <v>0</v>
      </c>
      <c r="X26" s="141">
        <v>6</v>
      </c>
      <c r="Y26" s="141">
        <v>108</v>
      </c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</row>
    <row r="27" spans="1:39" ht="15.75" customHeight="1">
      <c r="A27" s="100">
        <v>109</v>
      </c>
      <c r="B27" s="102" t="s">
        <v>230</v>
      </c>
      <c r="C27" s="140">
        <v>2108</v>
      </c>
      <c r="D27" s="141">
        <v>1270</v>
      </c>
      <c r="E27" s="141">
        <v>494</v>
      </c>
      <c r="F27" s="141">
        <v>10</v>
      </c>
      <c r="G27" s="141">
        <v>22</v>
      </c>
      <c r="H27" s="141">
        <v>32</v>
      </c>
      <c r="I27" s="141">
        <v>90</v>
      </c>
      <c r="J27" s="141">
        <v>38</v>
      </c>
      <c r="K27" s="141">
        <v>5</v>
      </c>
      <c r="L27" s="141">
        <v>7</v>
      </c>
      <c r="M27" s="141">
        <v>22</v>
      </c>
      <c r="N27" s="141">
        <v>14</v>
      </c>
      <c r="O27" s="141">
        <v>12</v>
      </c>
      <c r="P27" s="141">
        <v>16</v>
      </c>
      <c r="Q27" s="141">
        <v>9</v>
      </c>
      <c r="R27" s="141">
        <v>5</v>
      </c>
      <c r="S27" s="141">
        <v>6</v>
      </c>
      <c r="T27" s="141">
        <v>1</v>
      </c>
      <c r="U27" s="141">
        <v>2</v>
      </c>
      <c r="V27" s="141">
        <v>0</v>
      </c>
      <c r="W27" s="141">
        <v>0</v>
      </c>
      <c r="X27" s="141">
        <v>5</v>
      </c>
      <c r="Y27" s="141">
        <v>48</v>
      </c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</row>
    <row r="28" spans="1:39" ht="15.75" customHeight="1">
      <c r="A28" s="100">
        <v>110</v>
      </c>
      <c r="B28" s="102" t="s">
        <v>231</v>
      </c>
      <c r="C28" s="140">
        <v>11707</v>
      </c>
      <c r="D28" s="141">
        <v>3392</v>
      </c>
      <c r="E28" s="141">
        <v>5839</v>
      </c>
      <c r="F28" s="141">
        <v>97</v>
      </c>
      <c r="G28" s="141">
        <v>59</v>
      </c>
      <c r="H28" s="141">
        <v>185</v>
      </c>
      <c r="I28" s="141">
        <v>248</v>
      </c>
      <c r="J28" s="141">
        <v>687</v>
      </c>
      <c r="K28" s="141">
        <v>35</v>
      </c>
      <c r="L28" s="141">
        <v>67</v>
      </c>
      <c r="M28" s="141">
        <v>159</v>
      </c>
      <c r="N28" s="141">
        <v>109</v>
      </c>
      <c r="O28" s="141">
        <v>77</v>
      </c>
      <c r="P28" s="141">
        <v>78</v>
      </c>
      <c r="Q28" s="141">
        <v>37</v>
      </c>
      <c r="R28" s="141">
        <v>42</v>
      </c>
      <c r="S28" s="141">
        <v>18</v>
      </c>
      <c r="T28" s="141">
        <v>37</v>
      </c>
      <c r="U28" s="141">
        <v>23</v>
      </c>
      <c r="V28" s="141">
        <v>63</v>
      </c>
      <c r="W28" s="141">
        <v>2</v>
      </c>
      <c r="X28" s="141">
        <v>15</v>
      </c>
      <c r="Y28" s="141">
        <v>438</v>
      </c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</row>
    <row r="29" spans="1:39" ht="15.75" customHeight="1">
      <c r="A29" s="100">
        <v>111</v>
      </c>
      <c r="B29" s="102" t="s">
        <v>232</v>
      </c>
      <c r="C29" s="140">
        <v>2382</v>
      </c>
      <c r="D29" s="141">
        <v>1391</v>
      </c>
      <c r="E29" s="141">
        <v>621</v>
      </c>
      <c r="F29" s="141">
        <v>44</v>
      </c>
      <c r="G29" s="141">
        <v>12</v>
      </c>
      <c r="H29" s="141">
        <v>68</v>
      </c>
      <c r="I29" s="141">
        <v>48</v>
      </c>
      <c r="J29" s="141">
        <v>4</v>
      </c>
      <c r="K29" s="141">
        <v>14</v>
      </c>
      <c r="L29" s="141">
        <v>11</v>
      </c>
      <c r="M29" s="141">
        <v>22</v>
      </c>
      <c r="N29" s="141">
        <v>19</v>
      </c>
      <c r="O29" s="141">
        <v>15</v>
      </c>
      <c r="P29" s="141">
        <v>13</v>
      </c>
      <c r="Q29" s="141">
        <v>4</v>
      </c>
      <c r="R29" s="141">
        <v>1</v>
      </c>
      <c r="S29" s="141">
        <v>4</v>
      </c>
      <c r="T29" s="141">
        <v>12</v>
      </c>
      <c r="U29" s="141">
        <v>2</v>
      </c>
      <c r="V29" s="141">
        <v>1</v>
      </c>
      <c r="W29" s="141">
        <v>1</v>
      </c>
      <c r="X29" s="141">
        <v>2</v>
      </c>
      <c r="Y29" s="141">
        <v>73</v>
      </c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</row>
    <row r="30" spans="1:39" ht="15.75" customHeight="1">
      <c r="A30" s="100">
        <v>201</v>
      </c>
      <c r="B30" s="102" t="s">
        <v>234</v>
      </c>
      <c r="C30" s="140">
        <v>11132</v>
      </c>
      <c r="D30" s="141">
        <v>6668</v>
      </c>
      <c r="E30" s="141">
        <v>1519</v>
      </c>
      <c r="F30" s="141">
        <v>1499</v>
      </c>
      <c r="G30" s="141">
        <v>309</v>
      </c>
      <c r="H30" s="141">
        <v>426</v>
      </c>
      <c r="I30" s="141">
        <v>119</v>
      </c>
      <c r="J30" s="141">
        <v>3</v>
      </c>
      <c r="K30" s="141">
        <v>135</v>
      </c>
      <c r="L30" s="141">
        <v>62</v>
      </c>
      <c r="M30" s="141">
        <v>24</v>
      </c>
      <c r="N30" s="141">
        <v>37</v>
      </c>
      <c r="O30" s="141">
        <v>48</v>
      </c>
      <c r="P30" s="141">
        <v>34</v>
      </c>
      <c r="Q30" s="141">
        <v>4</v>
      </c>
      <c r="R30" s="141">
        <v>5</v>
      </c>
      <c r="S30" s="141">
        <v>5</v>
      </c>
      <c r="T30" s="141">
        <v>20</v>
      </c>
      <c r="U30" s="141">
        <v>26</v>
      </c>
      <c r="V30" s="141">
        <v>13</v>
      </c>
      <c r="W30" s="141">
        <v>3</v>
      </c>
      <c r="X30" s="141">
        <v>3</v>
      </c>
      <c r="Y30" s="141">
        <v>170</v>
      </c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</row>
    <row r="31" spans="1:39" ht="15.75" customHeight="1">
      <c r="A31" s="100">
        <v>202</v>
      </c>
      <c r="B31" s="102" t="s">
        <v>235</v>
      </c>
      <c r="C31" s="140">
        <v>12324</v>
      </c>
      <c r="D31" s="141">
        <v>9358</v>
      </c>
      <c r="E31" s="141">
        <v>1655</v>
      </c>
      <c r="F31" s="141">
        <v>222</v>
      </c>
      <c r="G31" s="141">
        <v>268</v>
      </c>
      <c r="H31" s="141">
        <v>262</v>
      </c>
      <c r="I31" s="141">
        <v>99</v>
      </c>
      <c r="J31" s="141">
        <v>8</v>
      </c>
      <c r="K31" s="141">
        <v>68</v>
      </c>
      <c r="L31" s="141">
        <v>57</v>
      </c>
      <c r="M31" s="141">
        <v>35</v>
      </c>
      <c r="N31" s="141">
        <v>50</v>
      </c>
      <c r="O31" s="141">
        <v>32</v>
      </c>
      <c r="P31" s="141">
        <v>41</v>
      </c>
      <c r="Q31" s="141">
        <v>6</v>
      </c>
      <c r="R31" s="141">
        <v>8</v>
      </c>
      <c r="S31" s="141">
        <v>15</v>
      </c>
      <c r="T31" s="141">
        <v>14</v>
      </c>
      <c r="U31" s="141">
        <v>7</v>
      </c>
      <c r="V31" s="141">
        <v>3</v>
      </c>
      <c r="W31" s="141">
        <v>13</v>
      </c>
      <c r="X31" s="141">
        <v>5</v>
      </c>
      <c r="Y31" s="141">
        <v>98</v>
      </c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</row>
    <row r="32" spans="1:39" ht="15.75" customHeight="1">
      <c r="A32" s="100">
        <v>203</v>
      </c>
      <c r="B32" s="102" t="s">
        <v>236</v>
      </c>
      <c r="C32" s="140">
        <v>3204</v>
      </c>
      <c r="D32" s="141">
        <v>1576</v>
      </c>
      <c r="E32" s="141">
        <v>723</v>
      </c>
      <c r="F32" s="141">
        <v>78</v>
      </c>
      <c r="G32" s="141">
        <v>243</v>
      </c>
      <c r="H32" s="141">
        <v>147</v>
      </c>
      <c r="I32" s="141">
        <v>46</v>
      </c>
      <c r="J32" s="141">
        <v>17</v>
      </c>
      <c r="K32" s="141">
        <v>95</v>
      </c>
      <c r="L32" s="141">
        <v>42</v>
      </c>
      <c r="M32" s="141">
        <v>19</v>
      </c>
      <c r="N32" s="141">
        <v>58</v>
      </c>
      <c r="O32" s="141">
        <v>17</v>
      </c>
      <c r="P32" s="141">
        <v>16</v>
      </c>
      <c r="Q32" s="141">
        <v>3</v>
      </c>
      <c r="R32" s="141">
        <v>6</v>
      </c>
      <c r="S32" s="141">
        <v>11</v>
      </c>
      <c r="T32" s="141">
        <v>1</v>
      </c>
      <c r="U32" s="141">
        <v>39</v>
      </c>
      <c r="V32" s="141">
        <v>1</v>
      </c>
      <c r="W32" s="141">
        <v>4</v>
      </c>
      <c r="X32" s="141">
        <v>5</v>
      </c>
      <c r="Y32" s="141">
        <v>57</v>
      </c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</row>
    <row r="33" spans="1:39" ht="15.75" customHeight="1">
      <c r="A33" s="100">
        <v>204</v>
      </c>
      <c r="B33" s="102" t="s">
        <v>237</v>
      </c>
      <c r="C33" s="140">
        <v>6775</v>
      </c>
      <c r="D33" s="141">
        <v>4362</v>
      </c>
      <c r="E33" s="141">
        <v>1112</v>
      </c>
      <c r="F33" s="141">
        <v>22</v>
      </c>
      <c r="G33" s="141">
        <v>141</v>
      </c>
      <c r="H33" s="141">
        <v>161</v>
      </c>
      <c r="I33" s="141">
        <v>272</v>
      </c>
      <c r="J33" s="141">
        <v>14</v>
      </c>
      <c r="K33" s="141">
        <v>26</v>
      </c>
      <c r="L33" s="141">
        <v>25</v>
      </c>
      <c r="M33" s="141">
        <v>87</v>
      </c>
      <c r="N33" s="141">
        <v>45</v>
      </c>
      <c r="O33" s="141">
        <v>70</v>
      </c>
      <c r="P33" s="141">
        <v>94</v>
      </c>
      <c r="Q33" s="141">
        <v>34</v>
      </c>
      <c r="R33" s="141">
        <v>45</v>
      </c>
      <c r="S33" s="141">
        <v>19</v>
      </c>
      <c r="T33" s="141">
        <v>14</v>
      </c>
      <c r="U33" s="141">
        <v>6</v>
      </c>
      <c r="V33" s="141">
        <v>12</v>
      </c>
      <c r="W33" s="141">
        <v>14</v>
      </c>
      <c r="X33" s="141">
        <v>4</v>
      </c>
      <c r="Y33" s="141">
        <v>196</v>
      </c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</row>
    <row r="34" spans="1:39" ht="15.75" customHeight="1">
      <c r="A34" s="100">
        <v>205</v>
      </c>
      <c r="B34" s="102" t="s">
        <v>238</v>
      </c>
      <c r="C34" s="140">
        <v>216</v>
      </c>
      <c r="D34" s="141">
        <v>64</v>
      </c>
      <c r="E34" s="141">
        <v>48</v>
      </c>
      <c r="F34" s="141">
        <v>6</v>
      </c>
      <c r="G34" s="141">
        <v>2</v>
      </c>
      <c r="H34" s="141">
        <v>45</v>
      </c>
      <c r="I34" s="141">
        <v>11</v>
      </c>
      <c r="J34" s="141">
        <v>8</v>
      </c>
      <c r="K34" s="141">
        <v>0</v>
      </c>
      <c r="L34" s="141">
        <v>4</v>
      </c>
      <c r="M34" s="141">
        <v>5</v>
      </c>
      <c r="N34" s="141">
        <v>0</v>
      </c>
      <c r="O34" s="141">
        <v>1</v>
      </c>
      <c r="P34" s="141">
        <v>2</v>
      </c>
      <c r="Q34" s="141">
        <v>0</v>
      </c>
      <c r="R34" s="141">
        <v>1</v>
      </c>
      <c r="S34" s="141">
        <v>1</v>
      </c>
      <c r="T34" s="141">
        <v>6</v>
      </c>
      <c r="U34" s="141">
        <v>1</v>
      </c>
      <c r="V34" s="141">
        <v>0</v>
      </c>
      <c r="W34" s="141">
        <v>0</v>
      </c>
      <c r="X34" s="141">
        <v>0</v>
      </c>
      <c r="Y34" s="141">
        <v>11</v>
      </c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5" spans="1:39" ht="15.75" customHeight="1">
      <c r="A35" s="100">
        <v>206</v>
      </c>
      <c r="B35" s="102" t="s">
        <v>239</v>
      </c>
      <c r="C35" s="140">
        <v>1812</v>
      </c>
      <c r="D35" s="141">
        <v>753</v>
      </c>
      <c r="E35" s="141">
        <v>311</v>
      </c>
      <c r="F35" s="141">
        <v>12</v>
      </c>
      <c r="G35" s="141">
        <v>59</v>
      </c>
      <c r="H35" s="141">
        <v>108</v>
      </c>
      <c r="I35" s="141">
        <v>101</v>
      </c>
      <c r="J35" s="141">
        <v>29</v>
      </c>
      <c r="K35" s="141">
        <v>48</v>
      </c>
      <c r="L35" s="141">
        <v>47</v>
      </c>
      <c r="M35" s="141">
        <v>24</v>
      </c>
      <c r="N35" s="141">
        <v>23</v>
      </c>
      <c r="O35" s="141">
        <v>22</v>
      </c>
      <c r="P35" s="141">
        <v>22</v>
      </c>
      <c r="Q35" s="141">
        <v>46</v>
      </c>
      <c r="R35" s="141">
        <v>22</v>
      </c>
      <c r="S35" s="141">
        <v>10</v>
      </c>
      <c r="T35" s="141">
        <v>2</v>
      </c>
      <c r="U35" s="141">
        <v>6</v>
      </c>
      <c r="V35" s="141">
        <v>16</v>
      </c>
      <c r="W35" s="141">
        <v>1</v>
      </c>
      <c r="X35" s="141">
        <v>5</v>
      </c>
      <c r="Y35" s="141">
        <v>145</v>
      </c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</row>
    <row r="36" spans="1:39" ht="15.75" customHeight="1">
      <c r="A36" s="100">
        <v>207</v>
      </c>
      <c r="B36" s="102" t="s">
        <v>240</v>
      </c>
      <c r="C36" s="140">
        <v>3428</v>
      </c>
      <c r="D36" s="141">
        <v>2482</v>
      </c>
      <c r="E36" s="141">
        <v>537</v>
      </c>
      <c r="F36" s="141">
        <v>41</v>
      </c>
      <c r="G36" s="141">
        <v>112</v>
      </c>
      <c r="H36" s="141">
        <v>58</v>
      </c>
      <c r="I36" s="141">
        <v>39</v>
      </c>
      <c r="J36" s="141">
        <v>16</v>
      </c>
      <c r="K36" s="141">
        <v>19</v>
      </c>
      <c r="L36" s="141">
        <v>36</v>
      </c>
      <c r="M36" s="141">
        <v>4</v>
      </c>
      <c r="N36" s="141">
        <v>15</v>
      </c>
      <c r="O36" s="141">
        <v>11</v>
      </c>
      <c r="P36" s="141">
        <v>5</v>
      </c>
      <c r="Q36" s="141">
        <v>1</v>
      </c>
      <c r="R36" s="141">
        <v>3</v>
      </c>
      <c r="S36" s="141">
        <v>2</v>
      </c>
      <c r="T36" s="141">
        <v>2</v>
      </c>
      <c r="U36" s="141">
        <v>3</v>
      </c>
      <c r="V36" s="141">
        <v>5</v>
      </c>
      <c r="W36" s="141">
        <v>3</v>
      </c>
      <c r="X36" s="141">
        <v>1</v>
      </c>
      <c r="Y36" s="141">
        <v>33</v>
      </c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</row>
    <row r="37" spans="1:39" ht="15.75" customHeight="1">
      <c r="A37" s="100">
        <v>208</v>
      </c>
      <c r="B37" s="102" t="s">
        <v>241</v>
      </c>
      <c r="C37" s="140">
        <v>448</v>
      </c>
      <c r="D37" s="141">
        <v>275</v>
      </c>
      <c r="E37" s="141">
        <v>55</v>
      </c>
      <c r="F37" s="141">
        <v>5</v>
      </c>
      <c r="G37" s="141">
        <v>6</v>
      </c>
      <c r="H37" s="141">
        <v>11</v>
      </c>
      <c r="I37" s="141">
        <v>6</v>
      </c>
      <c r="J37" s="141">
        <v>5</v>
      </c>
      <c r="K37" s="141">
        <v>0</v>
      </c>
      <c r="L37" s="141">
        <v>63</v>
      </c>
      <c r="M37" s="141">
        <v>3</v>
      </c>
      <c r="N37" s="141">
        <v>0</v>
      </c>
      <c r="O37" s="141">
        <v>1</v>
      </c>
      <c r="P37" s="141">
        <v>3</v>
      </c>
      <c r="Q37" s="141">
        <v>2</v>
      </c>
      <c r="R37" s="141">
        <v>1</v>
      </c>
      <c r="S37" s="141">
        <v>0</v>
      </c>
      <c r="T37" s="141">
        <v>0</v>
      </c>
      <c r="U37" s="141">
        <v>1</v>
      </c>
      <c r="V37" s="141">
        <v>0</v>
      </c>
      <c r="W37" s="141">
        <v>0</v>
      </c>
      <c r="X37" s="141">
        <v>0</v>
      </c>
      <c r="Y37" s="141">
        <v>11</v>
      </c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</row>
    <row r="38" spans="1:39" ht="15.75" customHeight="1">
      <c r="A38" s="100">
        <v>209</v>
      </c>
      <c r="B38" s="102" t="s">
        <v>242</v>
      </c>
      <c r="C38" s="140">
        <v>565</v>
      </c>
      <c r="D38" s="141">
        <v>113</v>
      </c>
      <c r="E38" s="141">
        <v>260</v>
      </c>
      <c r="F38" s="141">
        <v>2</v>
      </c>
      <c r="G38" s="141">
        <v>46</v>
      </c>
      <c r="H38" s="141">
        <v>82</v>
      </c>
      <c r="I38" s="141">
        <v>16</v>
      </c>
      <c r="J38" s="141">
        <v>0</v>
      </c>
      <c r="K38" s="141">
        <v>1</v>
      </c>
      <c r="L38" s="141">
        <v>9</v>
      </c>
      <c r="M38" s="141">
        <v>3</v>
      </c>
      <c r="N38" s="141">
        <v>8</v>
      </c>
      <c r="O38" s="141">
        <v>6</v>
      </c>
      <c r="P38" s="141">
        <v>4</v>
      </c>
      <c r="Q38" s="141">
        <v>0</v>
      </c>
      <c r="R38" s="141">
        <v>0</v>
      </c>
      <c r="S38" s="141">
        <v>5</v>
      </c>
      <c r="T38" s="141">
        <v>1</v>
      </c>
      <c r="U38" s="141">
        <v>0</v>
      </c>
      <c r="V38" s="141">
        <v>0</v>
      </c>
      <c r="W38" s="141">
        <v>0</v>
      </c>
      <c r="X38" s="141">
        <v>0</v>
      </c>
      <c r="Y38" s="141">
        <v>9</v>
      </c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</row>
    <row r="39" spans="1:39" ht="15.75" customHeight="1">
      <c r="A39" s="100">
        <v>210</v>
      </c>
      <c r="B39" s="102" t="s">
        <v>14</v>
      </c>
      <c r="C39" s="140">
        <v>2314</v>
      </c>
      <c r="D39" s="141">
        <v>1237</v>
      </c>
      <c r="E39" s="141">
        <v>308</v>
      </c>
      <c r="F39" s="141">
        <v>110</v>
      </c>
      <c r="G39" s="141">
        <v>200</v>
      </c>
      <c r="H39" s="141">
        <v>191</v>
      </c>
      <c r="I39" s="141">
        <v>34</v>
      </c>
      <c r="J39" s="141">
        <v>79</v>
      </c>
      <c r="K39" s="141">
        <v>41</v>
      </c>
      <c r="L39" s="141">
        <v>21</v>
      </c>
      <c r="M39" s="141">
        <v>8</v>
      </c>
      <c r="N39" s="141">
        <v>11</v>
      </c>
      <c r="O39" s="141">
        <v>15</v>
      </c>
      <c r="P39" s="141">
        <v>8</v>
      </c>
      <c r="Q39" s="141">
        <v>0</v>
      </c>
      <c r="R39" s="141">
        <v>1</v>
      </c>
      <c r="S39" s="141">
        <v>4</v>
      </c>
      <c r="T39" s="141">
        <v>4</v>
      </c>
      <c r="U39" s="141">
        <v>3</v>
      </c>
      <c r="V39" s="141">
        <v>6</v>
      </c>
      <c r="W39" s="141">
        <v>2</v>
      </c>
      <c r="X39" s="141">
        <v>1</v>
      </c>
      <c r="Y39" s="141">
        <v>30</v>
      </c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</row>
    <row r="40" spans="1:39" ht="15.75" customHeight="1">
      <c r="A40" s="100">
        <v>212</v>
      </c>
      <c r="B40" s="102" t="s">
        <v>243</v>
      </c>
      <c r="C40" s="140">
        <v>303</v>
      </c>
      <c r="D40" s="141">
        <v>179</v>
      </c>
      <c r="E40" s="141">
        <v>40</v>
      </c>
      <c r="F40" s="141">
        <v>2</v>
      </c>
      <c r="G40" s="141">
        <v>32</v>
      </c>
      <c r="H40" s="141">
        <v>19</v>
      </c>
      <c r="I40" s="141">
        <v>8</v>
      </c>
      <c r="J40" s="141">
        <v>1</v>
      </c>
      <c r="K40" s="141">
        <v>2</v>
      </c>
      <c r="L40" s="141">
        <v>3</v>
      </c>
      <c r="M40" s="141">
        <v>0</v>
      </c>
      <c r="N40" s="141">
        <v>1</v>
      </c>
      <c r="O40" s="141">
        <v>4</v>
      </c>
      <c r="P40" s="141">
        <v>1</v>
      </c>
      <c r="Q40" s="141">
        <v>1</v>
      </c>
      <c r="R40" s="141">
        <v>0</v>
      </c>
      <c r="S40" s="141">
        <v>0</v>
      </c>
      <c r="T40" s="141">
        <v>0</v>
      </c>
      <c r="U40" s="141">
        <v>0</v>
      </c>
      <c r="V40" s="141">
        <v>0</v>
      </c>
      <c r="W40" s="141">
        <v>0</v>
      </c>
      <c r="X40" s="141">
        <v>1</v>
      </c>
      <c r="Y40" s="141">
        <v>9</v>
      </c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</row>
    <row r="41" spans="1:39" ht="15.75" customHeight="1">
      <c r="A41" s="100">
        <v>213</v>
      </c>
      <c r="B41" s="102" t="s">
        <v>244</v>
      </c>
      <c r="C41" s="140">
        <v>525</v>
      </c>
      <c r="D41" s="141">
        <v>312</v>
      </c>
      <c r="E41" s="141">
        <v>101</v>
      </c>
      <c r="F41" s="141">
        <v>5</v>
      </c>
      <c r="G41" s="141">
        <v>14</v>
      </c>
      <c r="H41" s="141">
        <v>39</v>
      </c>
      <c r="I41" s="141">
        <v>13</v>
      </c>
      <c r="J41" s="141">
        <v>1</v>
      </c>
      <c r="K41" s="141">
        <v>11</v>
      </c>
      <c r="L41" s="141">
        <v>10</v>
      </c>
      <c r="M41" s="141">
        <v>3</v>
      </c>
      <c r="N41" s="141">
        <v>5</v>
      </c>
      <c r="O41" s="141">
        <v>3</v>
      </c>
      <c r="P41" s="141">
        <v>1</v>
      </c>
      <c r="Q41" s="141">
        <v>0</v>
      </c>
      <c r="R41" s="141">
        <v>0</v>
      </c>
      <c r="S41" s="141">
        <v>0</v>
      </c>
      <c r="T41" s="141">
        <v>0</v>
      </c>
      <c r="U41" s="141">
        <v>2</v>
      </c>
      <c r="V41" s="141">
        <v>0</v>
      </c>
      <c r="W41" s="141">
        <v>0</v>
      </c>
      <c r="X41" s="141">
        <v>0</v>
      </c>
      <c r="Y41" s="141">
        <v>5</v>
      </c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</row>
    <row r="42" spans="1:39" ht="15.75" customHeight="1">
      <c r="A42" s="100">
        <v>214</v>
      </c>
      <c r="B42" s="102" t="s">
        <v>245</v>
      </c>
      <c r="C42" s="140">
        <v>3349</v>
      </c>
      <c r="D42" s="141">
        <v>2394</v>
      </c>
      <c r="E42" s="141">
        <v>364</v>
      </c>
      <c r="F42" s="141">
        <v>16</v>
      </c>
      <c r="G42" s="141">
        <v>245</v>
      </c>
      <c r="H42" s="141">
        <v>33</v>
      </c>
      <c r="I42" s="141">
        <v>102</v>
      </c>
      <c r="J42" s="141">
        <v>9</v>
      </c>
      <c r="K42" s="141">
        <v>5</v>
      </c>
      <c r="L42" s="141">
        <v>6</v>
      </c>
      <c r="M42" s="141">
        <v>20</v>
      </c>
      <c r="N42" s="141">
        <v>11</v>
      </c>
      <c r="O42" s="141">
        <v>16</v>
      </c>
      <c r="P42" s="141">
        <v>31</v>
      </c>
      <c r="Q42" s="141">
        <v>6</v>
      </c>
      <c r="R42" s="141">
        <v>17</v>
      </c>
      <c r="S42" s="141">
        <v>3</v>
      </c>
      <c r="T42" s="141">
        <v>2</v>
      </c>
      <c r="U42" s="141">
        <v>0</v>
      </c>
      <c r="V42" s="141">
        <v>5</v>
      </c>
      <c r="W42" s="141">
        <v>4</v>
      </c>
      <c r="X42" s="141">
        <v>3</v>
      </c>
      <c r="Y42" s="141">
        <v>57</v>
      </c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</row>
    <row r="43" spans="1:39" ht="15.75" customHeight="1">
      <c r="A43" s="100">
        <v>215</v>
      </c>
      <c r="B43" s="102" t="s">
        <v>246</v>
      </c>
      <c r="C43" s="140">
        <v>911</v>
      </c>
      <c r="D43" s="141">
        <v>359</v>
      </c>
      <c r="E43" s="141">
        <v>118</v>
      </c>
      <c r="F43" s="141">
        <v>30</v>
      </c>
      <c r="G43" s="141">
        <v>235</v>
      </c>
      <c r="H43" s="141">
        <v>51</v>
      </c>
      <c r="I43" s="141">
        <v>16</v>
      </c>
      <c r="J43" s="141">
        <v>1</v>
      </c>
      <c r="K43" s="141">
        <v>28</v>
      </c>
      <c r="L43" s="141">
        <v>6</v>
      </c>
      <c r="M43" s="141">
        <v>1</v>
      </c>
      <c r="N43" s="141">
        <v>4</v>
      </c>
      <c r="O43" s="141">
        <v>4</v>
      </c>
      <c r="P43" s="141">
        <v>3</v>
      </c>
      <c r="Q43" s="141">
        <v>0</v>
      </c>
      <c r="R43" s="141">
        <v>0</v>
      </c>
      <c r="S43" s="141">
        <v>0</v>
      </c>
      <c r="T43" s="141">
        <v>0</v>
      </c>
      <c r="U43" s="141">
        <v>1</v>
      </c>
      <c r="V43" s="141">
        <v>2</v>
      </c>
      <c r="W43" s="141">
        <v>3</v>
      </c>
      <c r="X43" s="141">
        <v>0</v>
      </c>
      <c r="Y43" s="141">
        <v>49</v>
      </c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</row>
    <row r="44" spans="1:39" ht="15.75" customHeight="1">
      <c r="A44" s="100">
        <v>216</v>
      </c>
      <c r="B44" s="102" t="s">
        <v>247</v>
      </c>
      <c r="C44" s="140">
        <v>1064</v>
      </c>
      <c r="D44" s="141">
        <v>797</v>
      </c>
      <c r="E44" s="141">
        <v>72</v>
      </c>
      <c r="F44" s="141">
        <v>32</v>
      </c>
      <c r="G44" s="141">
        <v>29</v>
      </c>
      <c r="H44" s="141">
        <v>36</v>
      </c>
      <c r="I44" s="141">
        <v>4</v>
      </c>
      <c r="J44" s="141">
        <v>5</v>
      </c>
      <c r="K44" s="141">
        <v>37</v>
      </c>
      <c r="L44" s="141">
        <v>20</v>
      </c>
      <c r="M44" s="141">
        <v>4</v>
      </c>
      <c r="N44" s="141">
        <v>7</v>
      </c>
      <c r="O44" s="141">
        <v>3</v>
      </c>
      <c r="P44" s="141">
        <v>4</v>
      </c>
      <c r="Q44" s="141">
        <v>0</v>
      </c>
      <c r="R44" s="141">
        <v>1</v>
      </c>
      <c r="S44" s="141">
        <v>0</v>
      </c>
      <c r="T44" s="141">
        <v>1</v>
      </c>
      <c r="U44" s="141">
        <v>2</v>
      </c>
      <c r="V44" s="141">
        <v>0</v>
      </c>
      <c r="W44" s="141">
        <v>2</v>
      </c>
      <c r="X44" s="141">
        <v>0</v>
      </c>
      <c r="Y44" s="141">
        <v>8</v>
      </c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</row>
    <row r="45" spans="1:39" ht="15.75" customHeight="1">
      <c r="A45" s="100">
        <v>217</v>
      </c>
      <c r="B45" s="102" t="s">
        <v>248</v>
      </c>
      <c r="C45" s="140">
        <v>1426</v>
      </c>
      <c r="D45" s="141">
        <v>1103</v>
      </c>
      <c r="E45" s="141">
        <v>99</v>
      </c>
      <c r="F45" s="141">
        <v>4</v>
      </c>
      <c r="G45" s="141">
        <v>53</v>
      </c>
      <c r="H45" s="141">
        <v>29</v>
      </c>
      <c r="I45" s="141">
        <v>32</v>
      </c>
      <c r="J45" s="141">
        <v>7</v>
      </c>
      <c r="K45" s="141">
        <v>2</v>
      </c>
      <c r="L45" s="141">
        <v>11</v>
      </c>
      <c r="M45" s="141">
        <v>14</v>
      </c>
      <c r="N45" s="141">
        <v>8</v>
      </c>
      <c r="O45" s="141">
        <v>13</v>
      </c>
      <c r="P45" s="141">
        <v>13</v>
      </c>
      <c r="Q45" s="141">
        <v>7</v>
      </c>
      <c r="R45" s="141">
        <v>1</v>
      </c>
      <c r="S45" s="141">
        <v>1</v>
      </c>
      <c r="T45" s="141">
        <v>1</v>
      </c>
      <c r="U45" s="141">
        <v>5</v>
      </c>
      <c r="V45" s="141">
        <v>1</v>
      </c>
      <c r="W45" s="141">
        <v>0</v>
      </c>
      <c r="X45" s="141">
        <v>1</v>
      </c>
      <c r="Y45" s="141">
        <v>21</v>
      </c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</row>
    <row r="46" spans="1:39" ht="15.75" customHeight="1">
      <c r="A46" s="100">
        <v>218</v>
      </c>
      <c r="B46" s="102" t="s">
        <v>249</v>
      </c>
      <c r="C46" s="140">
        <v>694</v>
      </c>
      <c r="D46" s="141">
        <v>164</v>
      </c>
      <c r="E46" s="141">
        <v>137</v>
      </c>
      <c r="F46" s="141">
        <v>69</v>
      </c>
      <c r="G46" s="141">
        <v>196</v>
      </c>
      <c r="H46" s="141">
        <v>24</v>
      </c>
      <c r="I46" s="141">
        <v>10</v>
      </c>
      <c r="J46" s="141">
        <v>0</v>
      </c>
      <c r="K46" s="141">
        <v>26</v>
      </c>
      <c r="L46" s="141">
        <v>26</v>
      </c>
      <c r="M46" s="141">
        <v>3</v>
      </c>
      <c r="N46" s="141">
        <v>7</v>
      </c>
      <c r="O46" s="141">
        <v>4</v>
      </c>
      <c r="P46" s="141">
        <v>3</v>
      </c>
      <c r="Q46" s="141">
        <v>1</v>
      </c>
      <c r="R46" s="141">
        <v>1</v>
      </c>
      <c r="S46" s="141">
        <v>2</v>
      </c>
      <c r="T46" s="141">
        <v>0</v>
      </c>
      <c r="U46" s="141">
        <v>1</v>
      </c>
      <c r="V46" s="141">
        <v>0</v>
      </c>
      <c r="W46" s="141">
        <v>13</v>
      </c>
      <c r="X46" s="141">
        <v>0</v>
      </c>
      <c r="Y46" s="141">
        <v>7</v>
      </c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</row>
    <row r="47" spans="1:39" ht="15.75" customHeight="1">
      <c r="A47" s="100">
        <v>219</v>
      </c>
      <c r="B47" s="102" t="s">
        <v>250</v>
      </c>
      <c r="C47" s="140">
        <v>941</v>
      </c>
      <c r="D47" s="141">
        <v>593</v>
      </c>
      <c r="E47" s="141">
        <v>118</v>
      </c>
      <c r="F47" s="141">
        <v>15</v>
      </c>
      <c r="G47" s="141">
        <v>31</v>
      </c>
      <c r="H47" s="141">
        <v>22</v>
      </c>
      <c r="I47" s="141">
        <v>50</v>
      </c>
      <c r="J47" s="141">
        <v>9</v>
      </c>
      <c r="K47" s="141">
        <v>12</v>
      </c>
      <c r="L47" s="141">
        <v>3</v>
      </c>
      <c r="M47" s="141">
        <v>14</v>
      </c>
      <c r="N47" s="141">
        <v>13</v>
      </c>
      <c r="O47" s="141">
        <v>19</v>
      </c>
      <c r="P47" s="141">
        <v>6</v>
      </c>
      <c r="Q47" s="141">
        <v>5</v>
      </c>
      <c r="R47" s="141">
        <v>5</v>
      </c>
      <c r="S47" s="141">
        <v>4</v>
      </c>
      <c r="T47" s="141">
        <v>1</v>
      </c>
      <c r="U47" s="141">
        <v>0</v>
      </c>
      <c r="V47" s="141">
        <v>0</v>
      </c>
      <c r="W47" s="141">
        <v>0</v>
      </c>
      <c r="X47" s="141">
        <v>0</v>
      </c>
      <c r="Y47" s="141">
        <v>21</v>
      </c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</row>
    <row r="48" spans="1:39" ht="15.75" customHeight="1">
      <c r="A48" s="100">
        <v>220</v>
      </c>
      <c r="B48" s="102" t="s">
        <v>251</v>
      </c>
      <c r="C48" s="140">
        <v>979</v>
      </c>
      <c r="D48" s="141">
        <v>81</v>
      </c>
      <c r="E48" s="141">
        <v>511</v>
      </c>
      <c r="F48" s="141">
        <v>60</v>
      </c>
      <c r="G48" s="141">
        <v>133</v>
      </c>
      <c r="H48" s="141">
        <v>75</v>
      </c>
      <c r="I48" s="141">
        <v>7</v>
      </c>
      <c r="J48" s="141">
        <v>0</v>
      </c>
      <c r="K48" s="141">
        <v>5</v>
      </c>
      <c r="L48" s="141">
        <v>20</v>
      </c>
      <c r="M48" s="141">
        <v>0</v>
      </c>
      <c r="N48" s="141">
        <v>2</v>
      </c>
      <c r="O48" s="141">
        <v>3</v>
      </c>
      <c r="P48" s="141">
        <v>2</v>
      </c>
      <c r="Q48" s="141">
        <v>0</v>
      </c>
      <c r="R48" s="141">
        <v>0</v>
      </c>
      <c r="S48" s="141">
        <v>0</v>
      </c>
      <c r="T48" s="141">
        <v>0</v>
      </c>
      <c r="U48" s="141">
        <v>1</v>
      </c>
      <c r="V48" s="141">
        <v>0</v>
      </c>
      <c r="W48" s="141">
        <v>33</v>
      </c>
      <c r="X48" s="141">
        <v>0</v>
      </c>
      <c r="Y48" s="141">
        <v>46</v>
      </c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</row>
    <row r="49" spans="1:39" ht="15.75" customHeight="1">
      <c r="A49" s="100">
        <v>221</v>
      </c>
      <c r="B49" s="102" t="s">
        <v>252</v>
      </c>
      <c r="C49" s="140">
        <v>535</v>
      </c>
      <c r="D49" s="141">
        <v>110</v>
      </c>
      <c r="E49" s="141">
        <v>110</v>
      </c>
      <c r="F49" s="141">
        <v>39</v>
      </c>
      <c r="G49" s="141">
        <v>168</v>
      </c>
      <c r="H49" s="141">
        <v>56</v>
      </c>
      <c r="I49" s="141">
        <v>11</v>
      </c>
      <c r="J49" s="141">
        <v>0</v>
      </c>
      <c r="K49" s="141">
        <v>5</v>
      </c>
      <c r="L49" s="141">
        <v>0</v>
      </c>
      <c r="M49" s="141">
        <v>3</v>
      </c>
      <c r="N49" s="141">
        <v>11</v>
      </c>
      <c r="O49" s="141">
        <v>1</v>
      </c>
      <c r="P49" s="141">
        <v>3</v>
      </c>
      <c r="Q49" s="141">
        <v>4</v>
      </c>
      <c r="R49" s="141">
        <v>3</v>
      </c>
      <c r="S49" s="141">
        <v>0</v>
      </c>
      <c r="T49" s="141">
        <v>0</v>
      </c>
      <c r="U49" s="141">
        <v>1</v>
      </c>
      <c r="V49" s="141">
        <v>1</v>
      </c>
      <c r="W49" s="141">
        <v>1</v>
      </c>
      <c r="X49" s="141">
        <v>0</v>
      </c>
      <c r="Y49" s="141">
        <v>8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</row>
    <row r="50" spans="1:39" ht="15.75" customHeight="1">
      <c r="A50" s="100">
        <v>222</v>
      </c>
      <c r="B50" s="102" t="s">
        <v>253</v>
      </c>
      <c r="C50" s="140">
        <v>104</v>
      </c>
      <c r="D50" s="141">
        <v>3</v>
      </c>
      <c r="E50" s="141">
        <v>45</v>
      </c>
      <c r="F50" s="141">
        <v>2</v>
      </c>
      <c r="G50" s="141">
        <v>0</v>
      </c>
      <c r="H50" s="141">
        <v>31</v>
      </c>
      <c r="I50" s="141">
        <v>4</v>
      </c>
      <c r="J50" s="141">
        <v>0</v>
      </c>
      <c r="K50" s="141">
        <v>2</v>
      </c>
      <c r="L50" s="141">
        <v>10</v>
      </c>
      <c r="M50" s="141">
        <v>0</v>
      </c>
      <c r="N50" s="141">
        <v>0</v>
      </c>
      <c r="O50" s="141">
        <v>1</v>
      </c>
      <c r="P50" s="141">
        <v>1</v>
      </c>
      <c r="Q50" s="141">
        <v>1</v>
      </c>
      <c r="R50" s="141">
        <v>0</v>
      </c>
      <c r="S50" s="141">
        <v>0</v>
      </c>
      <c r="T50" s="141">
        <v>3</v>
      </c>
      <c r="U50" s="141">
        <v>0</v>
      </c>
      <c r="V50" s="141">
        <v>0</v>
      </c>
      <c r="W50" s="141">
        <v>0</v>
      </c>
      <c r="X50" s="141">
        <v>0</v>
      </c>
      <c r="Y50" s="141">
        <v>1</v>
      </c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</row>
    <row r="51" spans="1:39" ht="15.75" customHeight="1">
      <c r="A51" s="100">
        <v>223</v>
      </c>
      <c r="B51" s="102" t="s">
        <v>254</v>
      </c>
      <c r="C51" s="140">
        <v>767</v>
      </c>
      <c r="D51" s="141">
        <v>79</v>
      </c>
      <c r="E51" s="141">
        <v>330</v>
      </c>
      <c r="F51" s="141">
        <v>32</v>
      </c>
      <c r="G51" s="141">
        <v>146</v>
      </c>
      <c r="H51" s="141">
        <v>110</v>
      </c>
      <c r="I51" s="141">
        <v>7</v>
      </c>
      <c r="J51" s="141">
        <v>0</v>
      </c>
      <c r="K51" s="141">
        <v>7</v>
      </c>
      <c r="L51" s="141">
        <v>19</v>
      </c>
      <c r="M51" s="141">
        <v>2</v>
      </c>
      <c r="N51" s="141">
        <v>8</v>
      </c>
      <c r="O51" s="141">
        <v>1</v>
      </c>
      <c r="P51" s="141">
        <v>1</v>
      </c>
      <c r="Q51" s="141">
        <v>0</v>
      </c>
      <c r="R51" s="141">
        <v>0</v>
      </c>
      <c r="S51" s="141">
        <v>0</v>
      </c>
      <c r="T51" s="141">
        <v>0</v>
      </c>
      <c r="U51" s="141">
        <v>0</v>
      </c>
      <c r="V51" s="141">
        <v>0</v>
      </c>
      <c r="W51" s="141">
        <v>12</v>
      </c>
      <c r="X51" s="141">
        <v>0</v>
      </c>
      <c r="Y51" s="141">
        <v>13</v>
      </c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</row>
    <row r="52" spans="1:39" ht="15.75" customHeight="1">
      <c r="A52" s="100">
        <v>224</v>
      </c>
      <c r="B52" s="102" t="s">
        <v>255</v>
      </c>
      <c r="C52" s="140">
        <v>166</v>
      </c>
      <c r="D52" s="141">
        <v>33</v>
      </c>
      <c r="E52" s="141">
        <v>37</v>
      </c>
      <c r="F52" s="141">
        <v>0</v>
      </c>
      <c r="G52" s="141">
        <v>39</v>
      </c>
      <c r="H52" s="141">
        <v>21</v>
      </c>
      <c r="I52" s="141">
        <v>3</v>
      </c>
      <c r="J52" s="141">
        <v>0</v>
      </c>
      <c r="K52" s="141">
        <v>17</v>
      </c>
      <c r="L52" s="141">
        <v>0</v>
      </c>
      <c r="M52" s="141">
        <v>5</v>
      </c>
      <c r="N52" s="141">
        <v>1</v>
      </c>
      <c r="O52" s="141">
        <v>1</v>
      </c>
      <c r="P52" s="141">
        <v>2</v>
      </c>
      <c r="Q52" s="141">
        <v>0</v>
      </c>
      <c r="R52" s="141">
        <v>0</v>
      </c>
      <c r="S52" s="141">
        <v>0</v>
      </c>
      <c r="T52" s="141">
        <v>1</v>
      </c>
      <c r="U52" s="141">
        <v>1</v>
      </c>
      <c r="V52" s="141">
        <v>0</v>
      </c>
      <c r="W52" s="141">
        <v>0</v>
      </c>
      <c r="X52" s="141">
        <v>0</v>
      </c>
      <c r="Y52" s="141">
        <v>5</v>
      </c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</row>
    <row r="53" spans="1:39" ht="15.75" customHeight="1">
      <c r="A53" s="100">
        <v>225</v>
      </c>
      <c r="B53" s="102" t="s">
        <v>256</v>
      </c>
      <c r="C53" s="140">
        <v>340</v>
      </c>
      <c r="D53" s="141">
        <v>23</v>
      </c>
      <c r="E53" s="141">
        <v>201</v>
      </c>
      <c r="F53" s="141">
        <v>3</v>
      </c>
      <c r="G53" s="141">
        <v>43</v>
      </c>
      <c r="H53" s="141">
        <v>37</v>
      </c>
      <c r="I53" s="141">
        <v>7</v>
      </c>
      <c r="J53" s="141">
        <v>0</v>
      </c>
      <c r="K53" s="141">
        <v>2</v>
      </c>
      <c r="L53" s="141">
        <v>12</v>
      </c>
      <c r="M53" s="141">
        <v>0</v>
      </c>
      <c r="N53" s="141">
        <v>1</v>
      </c>
      <c r="O53" s="141">
        <v>0</v>
      </c>
      <c r="P53" s="141">
        <v>5</v>
      </c>
      <c r="Q53" s="141">
        <v>0</v>
      </c>
      <c r="R53" s="141">
        <v>1</v>
      </c>
      <c r="S53" s="141">
        <v>0</v>
      </c>
      <c r="T53" s="141">
        <v>0</v>
      </c>
      <c r="U53" s="141">
        <v>0</v>
      </c>
      <c r="V53" s="141">
        <v>0</v>
      </c>
      <c r="W53" s="141">
        <v>0</v>
      </c>
      <c r="X53" s="141">
        <v>0</v>
      </c>
      <c r="Y53" s="141">
        <v>5</v>
      </c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</row>
    <row r="54" spans="1:39" ht="15.75" customHeight="1">
      <c r="A54" s="100">
        <v>226</v>
      </c>
      <c r="B54" s="102" t="s">
        <v>257</v>
      </c>
      <c r="C54" s="140">
        <v>216</v>
      </c>
      <c r="D54" s="141">
        <v>76</v>
      </c>
      <c r="E54" s="141">
        <v>60</v>
      </c>
      <c r="F54" s="141">
        <v>9</v>
      </c>
      <c r="G54" s="141">
        <v>0</v>
      </c>
      <c r="H54" s="141">
        <v>24</v>
      </c>
      <c r="I54" s="141">
        <v>5</v>
      </c>
      <c r="J54" s="141">
        <v>0</v>
      </c>
      <c r="K54" s="141">
        <v>0</v>
      </c>
      <c r="L54" s="141">
        <v>5</v>
      </c>
      <c r="M54" s="141">
        <v>6</v>
      </c>
      <c r="N54" s="141">
        <v>21</v>
      </c>
      <c r="O54" s="141">
        <v>0</v>
      </c>
      <c r="P54" s="141">
        <v>3</v>
      </c>
      <c r="Q54" s="141">
        <v>0</v>
      </c>
      <c r="R54" s="141">
        <v>0</v>
      </c>
      <c r="S54" s="141">
        <v>2</v>
      </c>
      <c r="T54" s="141">
        <v>0</v>
      </c>
      <c r="U54" s="141">
        <v>0</v>
      </c>
      <c r="V54" s="141">
        <v>0</v>
      </c>
      <c r="W54" s="141">
        <v>0</v>
      </c>
      <c r="X54" s="141">
        <v>1</v>
      </c>
      <c r="Y54" s="141">
        <v>4</v>
      </c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</row>
    <row r="55" spans="1:39" ht="15.75" customHeight="1">
      <c r="A55" s="100">
        <v>227</v>
      </c>
      <c r="B55" s="102" t="s">
        <v>258</v>
      </c>
      <c r="C55" s="140">
        <v>262</v>
      </c>
      <c r="D55" s="141">
        <v>27</v>
      </c>
      <c r="E55" s="141">
        <v>164</v>
      </c>
      <c r="F55" s="141">
        <v>0</v>
      </c>
      <c r="G55" s="141">
        <v>6</v>
      </c>
      <c r="H55" s="141">
        <v>21</v>
      </c>
      <c r="I55" s="141">
        <v>14</v>
      </c>
      <c r="J55" s="141">
        <v>2</v>
      </c>
      <c r="K55" s="141">
        <v>16</v>
      </c>
      <c r="L55" s="141">
        <v>0</v>
      </c>
      <c r="M55" s="141">
        <v>6</v>
      </c>
      <c r="N55" s="141">
        <v>4</v>
      </c>
      <c r="O55" s="141">
        <v>0</v>
      </c>
      <c r="P55" s="141">
        <v>0</v>
      </c>
      <c r="Q55" s="141">
        <v>0</v>
      </c>
      <c r="R55" s="141">
        <v>0</v>
      </c>
      <c r="S55" s="141">
        <v>0</v>
      </c>
      <c r="T55" s="141">
        <v>0</v>
      </c>
      <c r="U55" s="141">
        <v>0</v>
      </c>
      <c r="V55" s="141">
        <v>0</v>
      </c>
      <c r="W55" s="141">
        <v>1</v>
      </c>
      <c r="X55" s="141">
        <v>0</v>
      </c>
      <c r="Y55" s="141">
        <v>1</v>
      </c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</row>
    <row r="56" spans="1:39" ht="15.75" customHeight="1">
      <c r="A56" s="100">
        <v>228</v>
      </c>
      <c r="B56" s="102" t="s">
        <v>410</v>
      </c>
      <c r="C56" s="140">
        <v>317</v>
      </c>
      <c r="D56" s="141">
        <v>88</v>
      </c>
      <c r="E56" s="141">
        <v>90</v>
      </c>
      <c r="F56" s="141">
        <v>4</v>
      </c>
      <c r="G56" s="141">
        <v>21</v>
      </c>
      <c r="H56" s="141">
        <v>30</v>
      </c>
      <c r="I56" s="141">
        <v>14</v>
      </c>
      <c r="J56" s="141">
        <v>0</v>
      </c>
      <c r="K56" s="141">
        <v>41</v>
      </c>
      <c r="L56" s="141">
        <v>8</v>
      </c>
      <c r="M56" s="141">
        <v>0</v>
      </c>
      <c r="N56" s="141">
        <v>6</v>
      </c>
      <c r="O56" s="141">
        <v>1</v>
      </c>
      <c r="P56" s="141">
        <v>0</v>
      </c>
      <c r="Q56" s="141">
        <v>0</v>
      </c>
      <c r="R56" s="141">
        <v>1</v>
      </c>
      <c r="S56" s="141">
        <v>0</v>
      </c>
      <c r="T56" s="141">
        <v>0</v>
      </c>
      <c r="U56" s="141">
        <v>0</v>
      </c>
      <c r="V56" s="141">
        <v>0</v>
      </c>
      <c r="W56" s="141">
        <v>3</v>
      </c>
      <c r="X56" s="141">
        <v>0</v>
      </c>
      <c r="Y56" s="141">
        <v>10</v>
      </c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</row>
    <row r="57" spans="1:39" ht="15.75" customHeight="1">
      <c r="A57" s="100">
        <v>229</v>
      </c>
      <c r="B57" s="102" t="s">
        <v>259</v>
      </c>
      <c r="C57" s="140">
        <v>423</v>
      </c>
      <c r="D57" s="141">
        <v>166</v>
      </c>
      <c r="E57" s="141">
        <v>85</v>
      </c>
      <c r="F57" s="141">
        <v>22</v>
      </c>
      <c r="G57" s="141">
        <v>26</v>
      </c>
      <c r="H57" s="141">
        <v>14</v>
      </c>
      <c r="I57" s="141">
        <v>9</v>
      </c>
      <c r="J57" s="141">
        <v>8</v>
      </c>
      <c r="K57" s="141">
        <v>36</v>
      </c>
      <c r="L57" s="141">
        <v>5</v>
      </c>
      <c r="M57" s="141">
        <v>5</v>
      </c>
      <c r="N57" s="141">
        <v>1</v>
      </c>
      <c r="O57" s="141">
        <v>8</v>
      </c>
      <c r="P57" s="141">
        <v>1</v>
      </c>
      <c r="Q57" s="141">
        <v>1</v>
      </c>
      <c r="R57" s="141">
        <v>2</v>
      </c>
      <c r="S57" s="141">
        <v>1</v>
      </c>
      <c r="T57" s="141">
        <v>16</v>
      </c>
      <c r="U57" s="141">
        <v>0</v>
      </c>
      <c r="V57" s="141">
        <v>0</v>
      </c>
      <c r="W57" s="141">
        <v>0</v>
      </c>
      <c r="X57" s="141">
        <v>0</v>
      </c>
      <c r="Y57" s="141">
        <v>17</v>
      </c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</row>
    <row r="58" spans="1:39" ht="15.75" customHeight="1">
      <c r="A58" s="100">
        <v>301</v>
      </c>
      <c r="B58" s="102" t="s">
        <v>261</v>
      </c>
      <c r="C58" s="140">
        <v>118</v>
      </c>
      <c r="D58" s="141">
        <v>70</v>
      </c>
      <c r="E58" s="141">
        <v>23</v>
      </c>
      <c r="F58" s="141">
        <v>0</v>
      </c>
      <c r="G58" s="141">
        <v>2</v>
      </c>
      <c r="H58" s="141">
        <v>3</v>
      </c>
      <c r="I58" s="141">
        <v>14</v>
      </c>
      <c r="J58" s="141">
        <v>0</v>
      </c>
      <c r="K58" s="141">
        <v>1</v>
      </c>
      <c r="L58" s="141">
        <v>0</v>
      </c>
      <c r="M58" s="141">
        <v>2</v>
      </c>
      <c r="N58" s="141">
        <v>0</v>
      </c>
      <c r="O58" s="141">
        <v>2</v>
      </c>
      <c r="P58" s="141">
        <v>0</v>
      </c>
      <c r="Q58" s="141">
        <v>0</v>
      </c>
      <c r="R58" s="141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  <c r="X58" s="141">
        <v>0</v>
      </c>
      <c r="Y58" s="141">
        <v>1</v>
      </c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</row>
    <row r="59" spans="1:39" ht="15.75" customHeight="1">
      <c r="A59" s="100">
        <v>365</v>
      </c>
      <c r="B59" s="102" t="s">
        <v>265</v>
      </c>
      <c r="C59" s="140">
        <v>133</v>
      </c>
      <c r="D59" s="141">
        <v>16</v>
      </c>
      <c r="E59" s="141">
        <v>71</v>
      </c>
      <c r="F59" s="141">
        <v>4</v>
      </c>
      <c r="G59" s="141">
        <v>14</v>
      </c>
      <c r="H59" s="141">
        <v>18</v>
      </c>
      <c r="I59" s="141">
        <v>4</v>
      </c>
      <c r="J59" s="141">
        <v>0</v>
      </c>
      <c r="K59" s="141">
        <v>1</v>
      </c>
      <c r="L59" s="141">
        <v>0</v>
      </c>
      <c r="M59" s="141">
        <v>1</v>
      </c>
      <c r="N59" s="141">
        <v>0</v>
      </c>
      <c r="O59" s="141">
        <v>0</v>
      </c>
      <c r="P59" s="141">
        <v>0</v>
      </c>
      <c r="Q59" s="141">
        <v>1</v>
      </c>
      <c r="R59" s="141">
        <v>0</v>
      </c>
      <c r="S59" s="141">
        <v>0</v>
      </c>
      <c r="T59" s="141">
        <v>0</v>
      </c>
      <c r="U59" s="141">
        <v>1</v>
      </c>
      <c r="V59" s="141">
        <v>0</v>
      </c>
      <c r="W59" s="141">
        <v>2</v>
      </c>
      <c r="X59" s="141">
        <v>0</v>
      </c>
      <c r="Y59" s="141">
        <v>0</v>
      </c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</row>
    <row r="60" spans="1:39" ht="15.75" customHeight="1">
      <c r="A60" s="100">
        <v>381</v>
      </c>
      <c r="B60" s="102" t="s">
        <v>266</v>
      </c>
      <c r="C60" s="140">
        <v>211</v>
      </c>
      <c r="D60" s="141">
        <v>53</v>
      </c>
      <c r="E60" s="141">
        <v>47</v>
      </c>
      <c r="F60" s="141">
        <v>18</v>
      </c>
      <c r="G60" s="141">
        <v>14</v>
      </c>
      <c r="H60" s="141">
        <v>37</v>
      </c>
      <c r="I60" s="141">
        <v>0</v>
      </c>
      <c r="J60" s="141">
        <v>1</v>
      </c>
      <c r="K60" s="141">
        <v>0</v>
      </c>
      <c r="L60" s="141">
        <v>10</v>
      </c>
      <c r="M60" s="141">
        <v>0</v>
      </c>
      <c r="N60" s="141">
        <v>9</v>
      </c>
      <c r="O60" s="141">
        <v>7</v>
      </c>
      <c r="P60" s="141">
        <v>0</v>
      </c>
      <c r="Q60" s="141">
        <v>0</v>
      </c>
      <c r="R60" s="141">
        <v>2</v>
      </c>
      <c r="S60" s="141">
        <v>0</v>
      </c>
      <c r="T60" s="141">
        <v>0</v>
      </c>
      <c r="U60" s="141">
        <v>0</v>
      </c>
      <c r="V60" s="141">
        <v>0</v>
      </c>
      <c r="W60" s="141">
        <v>1</v>
      </c>
      <c r="X60" s="141">
        <v>1</v>
      </c>
      <c r="Y60" s="141">
        <v>11</v>
      </c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</row>
    <row r="61" spans="1:39" ht="15.75" customHeight="1">
      <c r="A61" s="100">
        <v>382</v>
      </c>
      <c r="B61" s="102" t="s">
        <v>267</v>
      </c>
      <c r="C61" s="140">
        <v>392</v>
      </c>
      <c r="D61" s="141">
        <v>149</v>
      </c>
      <c r="E61" s="141">
        <v>125</v>
      </c>
      <c r="F61" s="141">
        <v>17</v>
      </c>
      <c r="G61" s="141">
        <v>24</v>
      </c>
      <c r="H61" s="141">
        <v>40</v>
      </c>
      <c r="I61" s="141">
        <v>9</v>
      </c>
      <c r="J61" s="141">
        <v>2</v>
      </c>
      <c r="K61" s="141">
        <v>4</v>
      </c>
      <c r="L61" s="141">
        <v>1</v>
      </c>
      <c r="M61" s="141">
        <v>0</v>
      </c>
      <c r="N61" s="141">
        <v>0</v>
      </c>
      <c r="O61" s="141">
        <v>3</v>
      </c>
      <c r="P61" s="141">
        <v>3</v>
      </c>
      <c r="Q61" s="141">
        <v>0</v>
      </c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1</v>
      </c>
      <c r="X61" s="141">
        <v>0</v>
      </c>
      <c r="Y61" s="141">
        <v>14</v>
      </c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</row>
    <row r="62" spans="1:39" ht="15.75" customHeight="1">
      <c r="A62" s="100">
        <v>442</v>
      </c>
      <c r="B62" s="102" t="s">
        <v>270</v>
      </c>
      <c r="C62" s="140">
        <v>85</v>
      </c>
      <c r="D62" s="141">
        <v>11</v>
      </c>
      <c r="E62" s="141">
        <v>40</v>
      </c>
      <c r="F62" s="141">
        <v>30</v>
      </c>
      <c r="G62" s="141">
        <v>1</v>
      </c>
      <c r="H62" s="141">
        <v>1</v>
      </c>
      <c r="I62" s="141">
        <v>2</v>
      </c>
      <c r="J62" s="141">
        <v>0</v>
      </c>
      <c r="K62" s="141">
        <v>0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  <c r="T62" s="141">
        <v>0</v>
      </c>
      <c r="U62" s="141">
        <v>0</v>
      </c>
      <c r="V62" s="141">
        <v>0</v>
      </c>
      <c r="W62" s="141">
        <v>0</v>
      </c>
      <c r="X62" s="141">
        <v>0</v>
      </c>
      <c r="Y62" s="141">
        <v>0</v>
      </c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</row>
    <row r="63" spans="1:39" ht="15.75" customHeight="1">
      <c r="A63" s="100">
        <v>443</v>
      </c>
      <c r="B63" s="102" t="s">
        <v>271</v>
      </c>
      <c r="C63" s="140">
        <v>463</v>
      </c>
      <c r="D63" s="141">
        <v>39</v>
      </c>
      <c r="E63" s="141">
        <v>368</v>
      </c>
      <c r="F63" s="141">
        <v>12</v>
      </c>
      <c r="G63" s="141">
        <v>13</v>
      </c>
      <c r="H63" s="141">
        <v>5</v>
      </c>
      <c r="I63" s="141">
        <v>0</v>
      </c>
      <c r="J63" s="141">
        <v>0</v>
      </c>
      <c r="K63" s="141">
        <v>0</v>
      </c>
      <c r="L63" s="141">
        <v>2</v>
      </c>
      <c r="M63" s="141">
        <v>0</v>
      </c>
      <c r="N63" s="141">
        <v>1</v>
      </c>
      <c r="O63" s="141">
        <v>1</v>
      </c>
      <c r="P63" s="141">
        <v>2</v>
      </c>
      <c r="Q63" s="141">
        <v>0</v>
      </c>
      <c r="R63" s="141">
        <v>0</v>
      </c>
      <c r="S63" s="141">
        <v>1</v>
      </c>
      <c r="T63" s="141">
        <v>0</v>
      </c>
      <c r="U63" s="141">
        <v>1</v>
      </c>
      <c r="V63" s="141">
        <v>0</v>
      </c>
      <c r="W63" s="141">
        <v>0</v>
      </c>
      <c r="X63" s="141">
        <v>0</v>
      </c>
      <c r="Y63" s="141">
        <v>18</v>
      </c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</row>
    <row r="64" spans="1:39" ht="15.75" customHeight="1">
      <c r="A64" s="100">
        <v>446</v>
      </c>
      <c r="B64" s="102" t="s">
        <v>273</v>
      </c>
      <c r="C64" s="140">
        <v>28</v>
      </c>
      <c r="D64" s="141">
        <v>5</v>
      </c>
      <c r="E64" s="141">
        <v>7</v>
      </c>
      <c r="F64" s="141">
        <v>0</v>
      </c>
      <c r="G64" s="141">
        <v>4</v>
      </c>
      <c r="H64" s="141">
        <v>4</v>
      </c>
      <c r="I64" s="141">
        <v>1</v>
      </c>
      <c r="J64" s="141">
        <v>0</v>
      </c>
      <c r="K64" s="141">
        <v>1</v>
      </c>
      <c r="L64" s="141">
        <v>2</v>
      </c>
      <c r="M64" s="141">
        <v>0</v>
      </c>
      <c r="N64" s="141">
        <v>1</v>
      </c>
      <c r="O64" s="141">
        <v>2</v>
      </c>
      <c r="P64" s="141">
        <v>1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  <c r="X64" s="141">
        <v>0</v>
      </c>
      <c r="Y64" s="141">
        <v>0</v>
      </c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</row>
    <row r="65" spans="1:39" ht="15.75" customHeight="1">
      <c r="A65" s="100">
        <v>464</v>
      </c>
      <c r="B65" s="102" t="s">
        <v>274</v>
      </c>
      <c r="C65" s="140">
        <v>184</v>
      </c>
      <c r="D65" s="141">
        <v>91</v>
      </c>
      <c r="E65" s="141">
        <v>16</v>
      </c>
      <c r="F65" s="141">
        <v>16</v>
      </c>
      <c r="G65" s="141">
        <v>10</v>
      </c>
      <c r="H65" s="141">
        <v>10</v>
      </c>
      <c r="I65" s="141">
        <v>3</v>
      </c>
      <c r="J65" s="141">
        <v>0</v>
      </c>
      <c r="K65" s="141">
        <v>9</v>
      </c>
      <c r="L65" s="141">
        <v>10</v>
      </c>
      <c r="M65" s="141">
        <v>2</v>
      </c>
      <c r="N65" s="141">
        <v>5</v>
      </c>
      <c r="O65" s="141">
        <v>1</v>
      </c>
      <c r="P65" s="141">
        <v>2</v>
      </c>
      <c r="Q65" s="141">
        <v>1</v>
      </c>
      <c r="R65" s="141">
        <v>0</v>
      </c>
      <c r="S65" s="141">
        <v>1</v>
      </c>
      <c r="T65" s="141">
        <v>1</v>
      </c>
      <c r="U65" s="141">
        <v>0</v>
      </c>
      <c r="V65" s="141">
        <v>0</v>
      </c>
      <c r="W65" s="141">
        <v>0</v>
      </c>
      <c r="X65" s="141">
        <v>0</v>
      </c>
      <c r="Y65" s="141">
        <v>6</v>
      </c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</row>
    <row r="66" spans="1:39" ht="15.75" customHeight="1">
      <c r="A66" s="100">
        <v>481</v>
      </c>
      <c r="B66" s="102" t="s">
        <v>275</v>
      </c>
      <c r="C66" s="140">
        <v>134</v>
      </c>
      <c r="D66" s="141">
        <v>43</v>
      </c>
      <c r="E66" s="141">
        <v>30</v>
      </c>
      <c r="F66" s="141">
        <v>4</v>
      </c>
      <c r="G66" s="141">
        <v>11</v>
      </c>
      <c r="H66" s="141">
        <v>28</v>
      </c>
      <c r="I66" s="141">
        <v>2</v>
      </c>
      <c r="J66" s="141">
        <v>4</v>
      </c>
      <c r="K66" s="141">
        <v>0</v>
      </c>
      <c r="L66" s="141">
        <v>0</v>
      </c>
      <c r="M66" s="141">
        <v>1</v>
      </c>
      <c r="N66" s="141">
        <v>0</v>
      </c>
      <c r="O66" s="141">
        <v>0</v>
      </c>
      <c r="P66" s="141">
        <v>0</v>
      </c>
      <c r="Q66" s="141">
        <v>1</v>
      </c>
      <c r="R66" s="141">
        <v>0</v>
      </c>
      <c r="S66" s="141">
        <v>0</v>
      </c>
      <c r="T66" s="141">
        <v>6</v>
      </c>
      <c r="U66" s="141">
        <v>0</v>
      </c>
      <c r="V66" s="141">
        <v>0</v>
      </c>
      <c r="W66" s="141">
        <v>0</v>
      </c>
      <c r="X66" s="141">
        <v>0</v>
      </c>
      <c r="Y66" s="141">
        <v>4</v>
      </c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</row>
    <row r="67" spans="1:39" ht="15.75" customHeight="1">
      <c r="A67" s="100">
        <v>501</v>
      </c>
      <c r="B67" s="102" t="s">
        <v>276</v>
      </c>
      <c r="C67" s="140">
        <v>115</v>
      </c>
      <c r="D67" s="141">
        <v>15</v>
      </c>
      <c r="E67" s="141">
        <v>62</v>
      </c>
      <c r="F67" s="141">
        <v>0</v>
      </c>
      <c r="G67" s="141">
        <v>2</v>
      </c>
      <c r="H67" s="141">
        <v>4</v>
      </c>
      <c r="I67" s="141">
        <v>3</v>
      </c>
      <c r="J67" s="141">
        <v>0</v>
      </c>
      <c r="K67" s="141">
        <v>1</v>
      </c>
      <c r="L67" s="141">
        <v>21</v>
      </c>
      <c r="M67" s="141">
        <v>0</v>
      </c>
      <c r="N67" s="141">
        <v>0</v>
      </c>
      <c r="O67" s="141">
        <v>1</v>
      </c>
      <c r="P67" s="141">
        <v>0</v>
      </c>
      <c r="Q67" s="141">
        <v>0</v>
      </c>
      <c r="R67" s="141">
        <v>0</v>
      </c>
      <c r="S67" s="141">
        <v>0</v>
      </c>
      <c r="T67" s="141">
        <v>0</v>
      </c>
      <c r="U67" s="141">
        <v>4</v>
      </c>
      <c r="V67" s="141">
        <v>0</v>
      </c>
      <c r="W67" s="141">
        <v>0</v>
      </c>
      <c r="X67" s="141">
        <v>0</v>
      </c>
      <c r="Y67" s="141">
        <v>2</v>
      </c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</row>
    <row r="68" spans="1:39" ht="15.75" customHeight="1">
      <c r="A68" s="100">
        <v>585</v>
      </c>
      <c r="B68" s="102" t="s">
        <v>278</v>
      </c>
      <c r="C68" s="140">
        <v>95</v>
      </c>
      <c r="D68" s="141">
        <v>17</v>
      </c>
      <c r="E68" s="141">
        <v>57</v>
      </c>
      <c r="F68" s="141">
        <v>0</v>
      </c>
      <c r="G68" s="141">
        <v>0</v>
      </c>
      <c r="H68" s="141">
        <v>14</v>
      </c>
      <c r="I68" s="141">
        <v>4</v>
      </c>
      <c r="J68" s="141">
        <v>0</v>
      </c>
      <c r="K68" s="141">
        <v>0</v>
      </c>
      <c r="L68" s="141">
        <v>0</v>
      </c>
      <c r="M68" s="141">
        <v>0</v>
      </c>
      <c r="N68" s="141">
        <v>1</v>
      </c>
      <c r="O68" s="141">
        <v>1</v>
      </c>
      <c r="P68" s="141">
        <v>0</v>
      </c>
      <c r="Q68" s="141">
        <v>0</v>
      </c>
      <c r="R68" s="141">
        <v>0</v>
      </c>
      <c r="S68" s="141">
        <v>1</v>
      </c>
      <c r="T68" s="141">
        <v>0</v>
      </c>
      <c r="U68" s="141">
        <v>0</v>
      </c>
      <c r="V68" s="141">
        <v>0</v>
      </c>
      <c r="W68" s="141">
        <v>0</v>
      </c>
      <c r="X68" s="141">
        <v>0</v>
      </c>
      <c r="Y68" s="141">
        <v>0</v>
      </c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</row>
    <row r="69" spans="1:39" ht="15.75" customHeight="1">
      <c r="A69" s="100">
        <v>586</v>
      </c>
      <c r="B69" s="102" t="s">
        <v>279</v>
      </c>
      <c r="C69" s="140">
        <v>94</v>
      </c>
      <c r="D69" s="141">
        <v>14</v>
      </c>
      <c r="E69" s="141">
        <v>61</v>
      </c>
      <c r="F69" s="141">
        <v>0</v>
      </c>
      <c r="G69" s="141">
        <v>0</v>
      </c>
      <c r="H69" s="141">
        <v>2</v>
      </c>
      <c r="I69" s="141">
        <v>2</v>
      </c>
      <c r="J69" s="141">
        <v>0</v>
      </c>
      <c r="K69" s="141">
        <v>0</v>
      </c>
      <c r="L69" s="141">
        <v>8</v>
      </c>
      <c r="M69" s="141">
        <v>0</v>
      </c>
      <c r="N69" s="141">
        <v>1</v>
      </c>
      <c r="O69" s="141">
        <v>1</v>
      </c>
      <c r="P69" s="141">
        <v>0</v>
      </c>
      <c r="Q69" s="141">
        <v>2</v>
      </c>
      <c r="R69" s="141">
        <v>0</v>
      </c>
      <c r="S69" s="141">
        <v>2</v>
      </c>
      <c r="T69" s="141">
        <v>0</v>
      </c>
      <c r="U69" s="141">
        <v>0</v>
      </c>
      <c r="V69" s="141">
        <v>0</v>
      </c>
      <c r="W69" s="141">
        <v>0</v>
      </c>
      <c r="X69" s="141">
        <v>0</v>
      </c>
      <c r="Y69" s="141">
        <v>1</v>
      </c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</row>
    <row r="70" spans="1:3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</row>
    <row r="71" spans="1:39" ht="15.75" customHeight="1">
      <c r="A71" s="100" t="s">
        <v>411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</row>
    <row r="72" spans="1:3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</row>
  </sheetData>
  <mergeCells count="1">
    <mergeCell ref="A3:B3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66AC-AB08-44D3-BAD5-800C48735524}">
  <sheetPr>
    <tabColor theme="7" tint="0.79998168889431442"/>
  </sheetPr>
  <dimension ref="A1:Y71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"/>
  <cols>
    <col min="1" max="1" width="3.75" style="100" customWidth="1"/>
    <col min="2" max="2" width="13.25" style="100" customWidth="1"/>
    <col min="3" max="25" width="10.08203125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25" ht="16.149999999999999" customHeight="1">
      <c r="A1" s="100" t="s">
        <v>806</v>
      </c>
    </row>
    <row r="2" spans="1:25">
      <c r="Y2" s="114" t="s">
        <v>402</v>
      </c>
    </row>
    <row r="3" spans="1:25" ht="26">
      <c r="A3" s="486" t="s">
        <v>403</v>
      </c>
      <c r="B3" s="487"/>
      <c r="C3" s="135" t="s">
        <v>44</v>
      </c>
      <c r="D3" s="355" t="s">
        <v>404</v>
      </c>
      <c r="E3" s="356" t="s">
        <v>0</v>
      </c>
      <c r="F3" s="356" t="s">
        <v>194</v>
      </c>
      <c r="G3" s="136" t="s">
        <v>193</v>
      </c>
      <c r="H3" s="356" t="s">
        <v>1</v>
      </c>
      <c r="I3" s="136" t="s">
        <v>412</v>
      </c>
      <c r="J3" s="136" t="s">
        <v>157</v>
      </c>
      <c r="K3" s="136" t="s">
        <v>195</v>
      </c>
      <c r="L3" s="355" t="s">
        <v>196</v>
      </c>
      <c r="M3" s="136" t="s">
        <v>413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136" t="s">
        <v>201</v>
      </c>
      <c r="T3" s="356" t="s">
        <v>43</v>
      </c>
      <c r="U3" s="136" t="s">
        <v>203</v>
      </c>
      <c r="V3" s="128" t="s">
        <v>202</v>
      </c>
      <c r="W3" s="136" t="s">
        <v>204</v>
      </c>
      <c r="X3" s="137" t="s">
        <v>205</v>
      </c>
      <c r="Y3" s="137" t="s">
        <v>162</v>
      </c>
    </row>
    <row r="4" spans="1:25" ht="11.25" hidden="1" customHeight="1">
      <c r="B4" s="132" t="s">
        <v>414</v>
      </c>
      <c r="C4" s="138">
        <v>102721</v>
      </c>
      <c r="D4" s="139">
        <v>61092</v>
      </c>
      <c r="E4" s="139">
        <v>20191</v>
      </c>
      <c r="F4" s="139">
        <v>2964</v>
      </c>
      <c r="G4" s="139">
        <v>3897</v>
      </c>
      <c r="H4" s="139">
        <v>3106</v>
      </c>
      <c r="I4" s="139">
        <v>2317</v>
      </c>
      <c r="J4" s="139">
        <v>1181</v>
      </c>
      <c r="K4" s="139">
        <v>969</v>
      </c>
      <c r="L4" s="139">
        <v>708</v>
      </c>
      <c r="M4" s="139">
        <v>803</v>
      </c>
      <c r="N4" s="139">
        <v>533</v>
      </c>
      <c r="O4" s="139">
        <v>602</v>
      </c>
      <c r="P4" s="139">
        <v>544</v>
      </c>
      <c r="Q4" s="139">
        <v>315</v>
      </c>
      <c r="R4" s="139">
        <v>230</v>
      </c>
      <c r="S4" s="139">
        <v>157</v>
      </c>
      <c r="T4" s="139">
        <v>95</v>
      </c>
      <c r="U4" s="139">
        <v>181</v>
      </c>
      <c r="V4" s="139">
        <v>236</v>
      </c>
      <c r="W4" s="139">
        <v>166</v>
      </c>
      <c r="X4" s="139">
        <v>2349</v>
      </c>
      <c r="Y4" s="139">
        <v>85</v>
      </c>
    </row>
    <row r="5" spans="1:25" ht="11.25" hidden="1" customHeight="1">
      <c r="B5" s="132" t="s">
        <v>407</v>
      </c>
      <c r="C5" s="138">
        <v>101865</v>
      </c>
      <c r="D5" s="139">
        <v>59475</v>
      </c>
      <c r="E5" s="139">
        <v>20864</v>
      </c>
      <c r="F5" s="139">
        <v>3168</v>
      </c>
      <c r="G5" s="139">
        <v>3598</v>
      </c>
      <c r="H5" s="139">
        <v>3171</v>
      </c>
      <c r="I5" s="139">
        <v>2330</v>
      </c>
      <c r="J5" s="139">
        <v>1218</v>
      </c>
      <c r="K5" s="139">
        <v>942</v>
      </c>
      <c r="L5" s="139">
        <v>717</v>
      </c>
      <c r="M5" s="139">
        <v>785</v>
      </c>
      <c r="N5" s="139">
        <v>531</v>
      </c>
      <c r="O5" s="139">
        <v>609</v>
      </c>
      <c r="P5" s="139">
        <v>571</v>
      </c>
      <c r="Q5" s="139">
        <v>313</v>
      </c>
      <c r="R5" s="139">
        <v>262</v>
      </c>
      <c r="S5" s="139">
        <v>201</v>
      </c>
      <c r="T5" s="139">
        <v>101</v>
      </c>
      <c r="U5" s="139">
        <v>191</v>
      </c>
      <c r="V5" s="139">
        <v>216</v>
      </c>
      <c r="W5" s="139">
        <v>157</v>
      </c>
      <c r="X5" s="139">
        <v>2365</v>
      </c>
      <c r="Y5" s="139">
        <v>80</v>
      </c>
    </row>
    <row r="6" spans="1:25" ht="11.25" hidden="1" customHeight="1">
      <c r="B6" s="132" t="s">
        <v>408</v>
      </c>
      <c r="C6" s="138">
        <v>102954</v>
      </c>
      <c r="D6" s="139">
        <v>58123</v>
      </c>
      <c r="E6" s="139">
        <v>22178</v>
      </c>
      <c r="F6" s="139">
        <v>3420</v>
      </c>
      <c r="G6" s="139">
        <v>3823</v>
      </c>
      <c r="H6" s="139">
        <v>3229</v>
      </c>
      <c r="I6" s="139">
        <v>2401</v>
      </c>
      <c r="J6" s="139">
        <v>1274</v>
      </c>
      <c r="K6" s="139">
        <v>952</v>
      </c>
      <c r="L6" s="139">
        <v>787</v>
      </c>
      <c r="M6" s="139">
        <v>790</v>
      </c>
      <c r="N6" s="139">
        <v>578</v>
      </c>
      <c r="O6" s="139">
        <v>652</v>
      </c>
      <c r="P6" s="139">
        <v>598</v>
      </c>
      <c r="Q6" s="139">
        <v>352</v>
      </c>
      <c r="R6" s="139">
        <v>262</v>
      </c>
      <c r="S6" s="139">
        <v>231</v>
      </c>
      <c r="T6" s="139">
        <v>149</v>
      </c>
      <c r="U6" s="139">
        <v>193</v>
      </c>
      <c r="V6" s="139">
        <v>224</v>
      </c>
      <c r="W6" s="139">
        <v>162</v>
      </c>
      <c r="X6" s="139">
        <v>2496</v>
      </c>
      <c r="Y6" s="139">
        <v>80</v>
      </c>
    </row>
    <row r="7" spans="1:25" ht="11.25" hidden="1" customHeight="1">
      <c r="B7" s="132" t="s">
        <v>409</v>
      </c>
      <c r="C7" s="138">
        <v>101691</v>
      </c>
      <c r="D7" s="139">
        <v>56601</v>
      </c>
      <c r="E7" s="139">
        <v>22723</v>
      </c>
      <c r="F7" s="139">
        <v>3695</v>
      </c>
      <c r="G7" s="139">
        <v>3556</v>
      </c>
      <c r="H7" s="139">
        <v>3167</v>
      </c>
      <c r="I7" s="139">
        <v>2372</v>
      </c>
      <c r="J7" s="139">
        <v>1286</v>
      </c>
      <c r="K7" s="139">
        <v>929</v>
      </c>
      <c r="L7" s="139">
        <v>778</v>
      </c>
      <c r="M7" s="139">
        <v>745</v>
      </c>
      <c r="N7" s="139">
        <v>637</v>
      </c>
      <c r="O7" s="139">
        <v>599</v>
      </c>
      <c r="P7" s="139">
        <v>561</v>
      </c>
      <c r="Q7" s="139">
        <v>315</v>
      </c>
      <c r="R7" s="139">
        <v>272</v>
      </c>
      <c r="S7" s="139">
        <v>206</v>
      </c>
      <c r="T7" s="139">
        <v>181</v>
      </c>
      <c r="U7" s="139">
        <v>190</v>
      </c>
      <c r="V7" s="139">
        <v>207</v>
      </c>
      <c r="W7" s="139">
        <v>137</v>
      </c>
      <c r="X7" s="139">
        <v>2457</v>
      </c>
      <c r="Y7" s="139">
        <v>77</v>
      </c>
    </row>
    <row r="8" spans="1:25" ht="11.25" customHeight="1">
      <c r="B8" s="132" t="s">
        <v>415</v>
      </c>
      <c r="C8" s="138">
        <v>101294</v>
      </c>
      <c r="D8" s="139">
        <v>55202</v>
      </c>
      <c r="E8" s="139">
        <v>23587</v>
      </c>
      <c r="F8" s="139">
        <v>4016</v>
      </c>
      <c r="G8" s="139">
        <v>3324</v>
      </c>
      <c r="H8" s="139">
        <v>3203</v>
      </c>
      <c r="I8" s="139">
        <v>2367</v>
      </c>
      <c r="J8" s="139">
        <v>1363</v>
      </c>
      <c r="K8" s="139">
        <v>899</v>
      </c>
      <c r="L8" s="139">
        <v>822</v>
      </c>
      <c r="M8" s="139">
        <v>683</v>
      </c>
      <c r="N8" s="139">
        <v>657</v>
      </c>
      <c r="O8" s="139">
        <v>549</v>
      </c>
      <c r="P8" s="139">
        <v>544</v>
      </c>
      <c r="Q8" s="139">
        <v>283</v>
      </c>
      <c r="R8" s="139">
        <v>281</v>
      </c>
      <c r="S8" s="139">
        <v>204</v>
      </c>
      <c r="T8" s="139">
        <v>202</v>
      </c>
      <c r="U8" s="139">
        <v>195</v>
      </c>
      <c r="V8" s="139">
        <v>185</v>
      </c>
      <c r="W8" s="139">
        <v>141</v>
      </c>
      <c r="X8" s="139">
        <v>2515</v>
      </c>
      <c r="Y8" s="139">
        <v>72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20819</v>
      </c>
      <c r="D10" s="139">
        <v>14117</v>
      </c>
      <c r="E10" s="139">
        <v>3304</v>
      </c>
      <c r="F10" s="139">
        <v>291</v>
      </c>
      <c r="G10" s="139">
        <v>431</v>
      </c>
      <c r="H10" s="139">
        <v>539</v>
      </c>
      <c r="I10" s="139">
        <v>486</v>
      </c>
      <c r="J10" s="139">
        <v>62</v>
      </c>
      <c r="K10" s="139">
        <v>139</v>
      </c>
      <c r="L10" s="139">
        <v>150</v>
      </c>
      <c r="M10" s="139">
        <v>136</v>
      </c>
      <c r="N10" s="139">
        <v>134</v>
      </c>
      <c r="O10" s="139">
        <v>105</v>
      </c>
      <c r="P10" s="139">
        <v>152</v>
      </c>
      <c r="Q10" s="139">
        <v>78</v>
      </c>
      <c r="R10" s="139">
        <v>81</v>
      </c>
      <c r="S10" s="139">
        <v>29</v>
      </c>
      <c r="T10" s="139">
        <v>34</v>
      </c>
      <c r="U10" s="139">
        <v>22</v>
      </c>
      <c r="V10" s="139">
        <v>42</v>
      </c>
      <c r="W10" s="139">
        <v>31</v>
      </c>
      <c r="X10" s="139">
        <v>442</v>
      </c>
      <c r="Y10" s="139">
        <v>14</v>
      </c>
    </row>
    <row r="11" spans="1:25" ht="15" hidden="1" customHeight="1">
      <c r="B11" s="102" t="s">
        <v>212</v>
      </c>
      <c r="C11" s="138">
        <v>9214</v>
      </c>
      <c r="D11" s="139">
        <v>6389</v>
      </c>
      <c r="E11" s="139">
        <v>1233</v>
      </c>
      <c r="F11" s="139">
        <v>95</v>
      </c>
      <c r="G11" s="139">
        <v>458</v>
      </c>
      <c r="H11" s="139">
        <v>162</v>
      </c>
      <c r="I11" s="139">
        <v>238</v>
      </c>
      <c r="J11" s="139">
        <v>76</v>
      </c>
      <c r="K11" s="139">
        <v>37</v>
      </c>
      <c r="L11" s="139">
        <v>55</v>
      </c>
      <c r="M11" s="139">
        <v>54</v>
      </c>
      <c r="N11" s="139">
        <v>56</v>
      </c>
      <c r="O11" s="139">
        <v>59</v>
      </c>
      <c r="P11" s="139">
        <v>46</v>
      </c>
      <c r="Q11" s="139">
        <v>14</v>
      </c>
      <c r="R11" s="139">
        <v>27</v>
      </c>
      <c r="S11" s="139">
        <v>4</v>
      </c>
      <c r="T11" s="139">
        <v>16</v>
      </c>
      <c r="U11" s="139">
        <v>11</v>
      </c>
      <c r="V11" s="139">
        <v>10</v>
      </c>
      <c r="W11" s="139">
        <v>16</v>
      </c>
      <c r="X11" s="139">
        <v>153</v>
      </c>
      <c r="Y11" s="139">
        <v>5</v>
      </c>
    </row>
    <row r="12" spans="1:25" ht="15" hidden="1" customHeight="1">
      <c r="B12" s="102" t="s">
        <v>213</v>
      </c>
      <c r="C12" s="138">
        <v>7432</v>
      </c>
      <c r="D12" s="139">
        <v>3759</v>
      </c>
      <c r="E12" s="139">
        <v>1494</v>
      </c>
      <c r="F12" s="139">
        <v>308</v>
      </c>
      <c r="G12" s="139">
        <v>495</v>
      </c>
      <c r="H12" s="139">
        <v>505</v>
      </c>
      <c r="I12" s="139">
        <v>90</v>
      </c>
      <c r="J12" s="139">
        <v>109</v>
      </c>
      <c r="K12" s="139">
        <v>175</v>
      </c>
      <c r="L12" s="139">
        <v>112</v>
      </c>
      <c r="M12" s="139">
        <v>20</v>
      </c>
      <c r="N12" s="139">
        <v>70</v>
      </c>
      <c r="O12" s="139">
        <v>41</v>
      </c>
      <c r="P12" s="139">
        <v>22</v>
      </c>
      <c r="Q12" s="139">
        <v>2</v>
      </c>
      <c r="R12" s="139">
        <v>12</v>
      </c>
      <c r="S12" s="139">
        <v>7</v>
      </c>
      <c r="T12" s="139">
        <v>12</v>
      </c>
      <c r="U12" s="139">
        <v>43</v>
      </c>
      <c r="V12" s="139">
        <v>11</v>
      </c>
      <c r="W12" s="139">
        <v>11</v>
      </c>
      <c r="X12" s="139">
        <v>127</v>
      </c>
      <c r="Y12" s="139">
        <v>7</v>
      </c>
    </row>
    <row r="13" spans="1:25" ht="15" hidden="1" customHeight="1">
      <c r="B13" s="102" t="s">
        <v>214</v>
      </c>
      <c r="C13" s="138">
        <v>3555</v>
      </c>
      <c r="D13" s="139">
        <v>997</v>
      </c>
      <c r="E13" s="139">
        <v>1027</v>
      </c>
      <c r="F13" s="139">
        <v>214</v>
      </c>
      <c r="G13" s="139">
        <v>578</v>
      </c>
      <c r="H13" s="139">
        <v>242</v>
      </c>
      <c r="I13" s="139">
        <v>60</v>
      </c>
      <c r="J13" s="139">
        <v>2</v>
      </c>
      <c r="K13" s="139">
        <v>114</v>
      </c>
      <c r="L13" s="139">
        <v>67</v>
      </c>
      <c r="M13" s="139">
        <v>8</v>
      </c>
      <c r="N13" s="139">
        <v>26</v>
      </c>
      <c r="O13" s="139">
        <v>13</v>
      </c>
      <c r="P13" s="139">
        <v>7</v>
      </c>
      <c r="Q13" s="139">
        <v>4</v>
      </c>
      <c r="R13" s="139">
        <v>1</v>
      </c>
      <c r="S13" s="139">
        <v>1</v>
      </c>
      <c r="T13" s="139">
        <v>4</v>
      </c>
      <c r="U13" s="139">
        <v>6</v>
      </c>
      <c r="V13" s="139">
        <v>5</v>
      </c>
      <c r="W13" s="139">
        <v>55</v>
      </c>
      <c r="X13" s="139">
        <v>124</v>
      </c>
      <c r="Y13" s="139">
        <v>0</v>
      </c>
    </row>
    <row r="14" spans="1:25" ht="15" hidden="1" customHeight="1">
      <c r="B14" s="102" t="s">
        <v>215</v>
      </c>
      <c r="C14" s="138">
        <v>11564</v>
      </c>
      <c r="D14" s="139">
        <v>6476</v>
      </c>
      <c r="E14" s="139">
        <v>2129</v>
      </c>
      <c r="F14" s="139">
        <v>1601</v>
      </c>
      <c r="G14" s="139">
        <v>297</v>
      </c>
      <c r="H14" s="139">
        <v>383</v>
      </c>
      <c r="I14" s="139">
        <v>110</v>
      </c>
      <c r="J14" s="139">
        <v>5</v>
      </c>
      <c r="K14" s="139">
        <v>128</v>
      </c>
      <c r="L14" s="139">
        <v>59</v>
      </c>
      <c r="M14" s="139">
        <v>19</v>
      </c>
      <c r="N14" s="139">
        <v>41</v>
      </c>
      <c r="O14" s="139">
        <v>42</v>
      </c>
      <c r="P14" s="139">
        <v>28</v>
      </c>
      <c r="Q14" s="139">
        <v>4</v>
      </c>
      <c r="R14" s="139">
        <v>3</v>
      </c>
      <c r="S14" s="139">
        <v>10</v>
      </c>
      <c r="T14" s="139">
        <v>11</v>
      </c>
      <c r="U14" s="139">
        <v>26</v>
      </c>
      <c r="V14" s="139">
        <v>5</v>
      </c>
      <c r="W14" s="139">
        <v>2</v>
      </c>
      <c r="X14" s="139">
        <v>183</v>
      </c>
      <c r="Y14" s="139">
        <v>2</v>
      </c>
    </row>
    <row r="15" spans="1:25" ht="15" hidden="1" customHeight="1">
      <c r="B15" s="102" t="s">
        <v>216</v>
      </c>
      <c r="C15" s="138">
        <v>1873</v>
      </c>
      <c r="D15" s="139">
        <v>768</v>
      </c>
      <c r="E15" s="139">
        <v>490</v>
      </c>
      <c r="F15" s="139">
        <v>42</v>
      </c>
      <c r="G15" s="139">
        <v>90</v>
      </c>
      <c r="H15" s="139">
        <v>107</v>
      </c>
      <c r="I15" s="139">
        <v>44</v>
      </c>
      <c r="J15" s="139">
        <v>17</v>
      </c>
      <c r="K15" s="139">
        <v>63</v>
      </c>
      <c r="L15" s="139">
        <v>122</v>
      </c>
      <c r="M15" s="139">
        <v>11</v>
      </c>
      <c r="N15" s="139">
        <v>14</v>
      </c>
      <c r="O15" s="139">
        <v>12</v>
      </c>
      <c r="P15" s="139">
        <v>6</v>
      </c>
      <c r="Q15" s="139">
        <v>4</v>
      </c>
      <c r="R15" s="139">
        <v>2</v>
      </c>
      <c r="S15" s="139">
        <v>21</v>
      </c>
      <c r="T15" s="139">
        <v>0</v>
      </c>
      <c r="U15" s="139">
        <v>6</v>
      </c>
      <c r="V15" s="139">
        <v>0</v>
      </c>
      <c r="W15" s="139">
        <v>0</v>
      </c>
      <c r="X15" s="139">
        <v>53</v>
      </c>
      <c r="Y15" s="139">
        <v>1</v>
      </c>
    </row>
    <row r="16" spans="1:25" ht="15" hidden="1" customHeight="1">
      <c r="B16" s="102" t="s">
        <v>218</v>
      </c>
      <c r="C16" s="138">
        <v>1229</v>
      </c>
      <c r="D16" s="139">
        <v>172</v>
      </c>
      <c r="E16" s="139">
        <v>670</v>
      </c>
      <c r="F16" s="139">
        <v>11</v>
      </c>
      <c r="G16" s="139">
        <v>67</v>
      </c>
      <c r="H16" s="139">
        <v>170</v>
      </c>
      <c r="I16" s="139">
        <v>26</v>
      </c>
      <c r="J16" s="139">
        <v>2</v>
      </c>
      <c r="K16" s="139">
        <v>3</v>
      </c>
      <c r="L16" s="139">
        <v>47</v>
      </c>
      <c r="M16" s="139">
        <v>1</v>
      </c>
      <c r="N16" s="139">
        <v>12</v>
      </c>
      <c r="O16" s="139">
        <v>11</v>
      </c>
      <c r="P16" s="139">
        <v>12</v>
      </c>
      <c r="Q16" s="139">
        <v>4</v>
      </c>
      <c r="R16" s="139">
        <v>1</v>
      </c>
      <c r="S16" s="139">
        <v>4</v>
      </c>
      <c r="T16" s="139">
        <v>0</v>
      </c>
      <c r="U16" s="139">
        <v>0</v>
      </c>
      <c r="V16" s="139">
        <v>8</v>
      </c>
      <c r="W16" s="139">
        <v>0</v>
      </c>
      <c r="X16" s="139">
        <v>8</v>
      </c>
      <c r="Y16" s="139">
        <v>0</v>
      </c>
    </row>
    <row r="17" spans="1:25" ht="15" hidden="1" customHeight="1">
      <c r="B17" s="102" t="s">
        <v>220</v>
      </c>
      <c r="C17" s="138">
        <v>1262</v>
      </c>
      <c r="D17" s="139">
        <v>189</v>
      </c>
      <c r="E17" s="139">
        <v>433</v>
      </c>
      <c r="F17" s="139">
        <v>115</v>
      </c>
      <c r="G17" s="139">
        <v>248</v>
      </c>
      <c r="H17" s="139">
        <v>158</v>
      </c>
      <c r="I17" s="139">
        <v>22</v>
      </c>
      <c r="J17" s="139">
        <v>0</v>
      </c>
      <c r="K17" s="139">
        <v>11</v>
      </c>
      <c r="L17" s="139">
        <v>15</v>
      </c>
      <c r="M17" s="139">
        <v>5</v>
      </c>
      <c r="N17" s="139">
        <v>14</v>
      </c>
      <c r="O17" s="139">
        <v>4</v>
      </c>
      <c r="P17" s="139">
        <v>6</v>
      </c>
      <c r="Q17" s="139">
        <v>3</v>
      </c>
      <c r="R17" s="139">
        <v>5</v>
      </c>
      <c r="S17" s="139">
        <v>0</v>
      </c>
      <c r="T17" s="139">
        <v>3</v>
      </c>
      <c r="U17" s="139">
        <v>1</v>
      </c>
      <c r="V17" s="139">
        <v>1</v>
      </c>
      <c r="W17" s="139">
        <v>10</v>
      </c>
      <c r="X17" s="139">
        <v>19</v>
      </c>
      <c r="Y17" s="139">
        <v>0</v>
      </c>
    </row>
    <row r="18" spans="1:25" ht="15" hidden="1" customHeight="1">
      <c r="B18" s="102" t="s">
        <v>222</v>
      </c>
      <c r="C18" s="138">
        <v>610</v>
      </c>
      <c r="D18" s="139">
        <v>170</v>
      </c>
      <c r="E18" s="139">
        <v>184</v>
      </c>
      <c r="F18" s="139">
        <v>15</v>
      </c>
      <c r="G18" s="139">
        <v>38</v>
      </c>
      <c r="H18" s="139">
        <v>78</v>
      </c>
      <c r="I18" s="139">
        <v>22</v>
      </c>
      <c r="J18" s="139">
        <v>4</v>
      </c>
      <c r="K18" s="139">
        <v>17</v>
      </c>
      <c r="L18" s="139">
        <v>5</v>
      </c>
      <c r="M18" s="139">
        <v>12</v>
      </c>
      <c r="N18" s="139">
        <v>28</v>
      </c>
      <c r="O18" s="139">
        <v>4</v>
      </c>
      <c r="P18" s="139">
        <v>6</v>
      </c>
      <c r="Q18" s="139">
        <v>0</v>
      </c>
      <c r="R18" s="139">
        <v>1</v>
      </c>
      <c r="S18" s="139">
        <v>5</v>
      </c>
      <c r="T18" s="139">
        <v>0</v>
      </c>
      <c r="U18" s="139">
        <v>2</v>
      </c>
      <c r="V18" s="139">
        <v>1</v>
      </c>
      <c r="W18" s="139">
        <v>0</v>
      </c>
      <c r="X18" s="139">
        <v>17</v>
      </c>
      <c r="Y18" s="139">
        <v>1</v>
      </c>
    </row>
    <row r="19" spans="1:25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" customHeight="1">
      <c r="A20" s="100">
        <v>100</v>
      </c>
      <c r="B20" s="102" t="s">
        <v>223</v>
      </c>
      <c r="C20" s="138">
        <v>43736</v>
      </c>
      <c r="D20" s="139">
        <v>22165</v>
      </c>
      <c r="E20" s="139">
        <v>12623</v>
      </c>
      <c r="F20" s="139">
        <v>1324</v>
      </c>
      <c r="G20" s="139">
        <v>622</v>
      </c>
      <c r="H20" s="139">
        <v>859</v>
      </c>
      <c r="I20" s="139">
        <v>1269</v>
      </c>
      <c r="J20" s="139">
        <v>1086</v>
      </c>
      <c r="K20" s="139">
        <v>212</v>
      </c>
      <c r="L20" s="139">
        <v>190</v>
      </c>
      <c r="M20" s="139">
        <v>417</v>
      </c>
      <c r="N20" s="139">
        <v>262</v>
      </c>
      <c r="O20" s="139">
        <v>258</v>
      </c>
      <c r="P20" s="139">
        <v>259</v>
      </c>
      <c r="Q20" s="139">
        <v>170</v>
      </c>
      <c r="R20" s="139">
        <v>148</v>
      </c>
      <c r="S20" s="139">
        <v>123</v>
      </c>
      <c r="T20" s="139">
        <v>122</v>
      </c>
      <c r="U20" s="139">
        <v>78</v>
      </c>
      <c r="V20" s="139">
        <v>102</v>
      </c>
      <c r="W20" s="139">
        <v>16</v>
      </c>
      <c r="X20" s="139">
        <v>1389</v>
      </c>
      <c r="Y20" s="139">
        <v>42</v>
      </c>
    </row>
    <row r="21" spans="1:25" ht="15" customHeight="1">
      <c r="A21" s="100">
        <v>101</v>
      </c>
      <c r="B21" s="102" t="s">
        <v>224</v>
      </c>
      <c r="C21" s="138">
        <v>5115</v>
      </c>
      <c r="D21" s="139">
        <v>1767</v>
      </c>
      <c r="E21" s="139">
        <v>1046</v>
      </c>
      <c r="F21" s="139">
        <v>43</v>
      </c>
      <c r="G21" s="139">
        <v>353</v>
      </c>
      <c r="H21" s="139">
        <v>305</v>
      </c>
      <c r="I21" s="139">
        <v>468</v>
      </c>
      <c r="J21" s="139">
        <v>174</v>
      </c>
      <c r="K21" s="139">
        <v>93</v>
      </c>
      <c r="L21" s="139">
        <v>56</v>
      </c>
      <c r="M21" s="139">
        <v>93</v>
      </c>
      <c r="N21" s="139">
        <v>37</v>
      </c>
      <c r="O21" s="139">
        <v>64</v>
      </c>
      <c r="P21" s="139">
        <v>69</v>
      </c>
      <c r="Q21" s="139">
        <v>66</v>
      </c>
      <c r="R21" s="139">
        <v>29</v>
      </c>
      <c r="S21" s="139">
        <v>26</v>
      </c>
      <c r="T21" s="139">
        <v>21</v>
      </c>
      <c r="U21" s="139">
        <v>17</v>
      </c>
      <c r="V21" s="139">
        <v>46</v>
      </c>
      <c r="W21" s="139">
        <v>5</v>
      </c>
      <c r="X21" s="139">
        <v>332</v>
      </c>
      <c r="Y21" s="139">
        <v>5</v>
      </c>
    </row>
    <row r="22" spans="1:25" ht="15" customHeight="1">
      <c r="A22" s="100">
        <v>102</v>
      </c>
      <c r="B22" s="102" t="s">
        <v>225</v>
      </c>
      <c r="C22" s="138">
        <v>3816</v>
      </c>
      <c r="D22" s="139">
        <v>1851</v>
      </c>
      <c r="E22" s="139">
        <v>1046</v>
      </c>
      <c r="F22" s="139">
        <v>29</v>
      </c>
      <c r="G22" s="139">
        <v>12</v>
      </c>
      <c r="H22" s="139">
        <v>71</v>
      </c>
      <c r="I22" s="139">
        <v>169</v>
      </c>
      <c r="J22" s="139">
        <v>117</v>
      </c>
      <c r="K22" s="139">
        <v>6</v>
      </c>
      <c r="L22" s="139">
        <v>28</v>
      </c>
      <c r="M22" s="139">
        <v>62</v>
      </c>
      <c r="N22" s="139">
        <v>25</v>
      </c>
      <c r="O22" s="139">
        <v>33</v>
      </c>
      <c r="P22" s="139">
        <v>25</v>
      </c>
      <c r="Q22" s="139">
        <v>39</v>
      </c>
      <c r="R22" s="139">
        <v>25</v>
      </c>
      <c r="S22" s="139">
        <v>17</v>
      </c>
      <c r="T22" s="139">
        <v>16</v>
      </c>
      <c r="U22" s="139">
        <v>22</v>
      </c>
      <c r="V22" s="139">
        <v>6</v>
      </c>
      <c r="W22" s="139">
        <v>0</v>
      </c>
      <c r="X22" s="139">
        <v>211</v>
      </c>
      <c r="Y22" s="139">
        <v>6</v>
      </c>
    </row>
    <row r="23" spans="1:25" ht="15" customHeight="1">
      <c r="A23" s="100">
        <v>105</v>
      </c>
      <c r="B23" s="102" t="s">
        <v>226</v>
      </c>
      <c r="C23" s="138">
        <v>3974</v>
      </c>
      <c r="D23" s="139">
        <v>1704</v>
      </c>
      <c r="E23" s="139">
        <v>1733</v>
      </c>
      <c r="F23" s="139">
        <v>170</v>
      </c>
      <c r="G23" s="139">
        <v>87</v>
      </c>
      <c r="H23" s="139">
        <v>52</v>
      </c>
      <c r="I23" s="139">
        <v>25</v>
      </c>
      <c r="J23" s="139">
        <v>15</v>
      </c>
      <c r="K23" s="139">
        <v>15</v>
      </c>
      <c r="L23" s="139">
        <v>18</v>
      </c>
      <c r="M23" s="139">
        <v>19</v>
      </c>
      <c r="N23" s="139">
        <v>29</v>
      </c>
      <c r="O23" s="139">
        <v>17</v>
      </c>
      <c r="P23" s="139">
        <v>11</v>
      </c>
      <c r="Q23" s="139">
        <v>3</v>
      </c>
      <c r="R23" s="139">
        <v>6</v>
      </c>
      <c r="S23" s="139">
        <v>4</v>
      </c>
      <c r="T23" s="139">
        <v>5</v>
      </c>
      <c r="U23" s="139">
        <v>3</v>
      </c>
      <c r="V23" s="139">
        <v>4</v>
      </c>
      <c r="W23" s="139">
        <v>8</v>
      </c>
      <c r="X23" s="139">
        <v>41</v>
      </c>
      <c r="Y23" s="139">
        <v>5</v>
      </c>
    </row>
    <row r="24" spans="1:25" ht="15" customHeight="1">
      <c r="A24" s="100">
        <v>106</v>
      </c>
      <c r="B24" s="102" t="s">
        <v>227</v>
      </c>
      <c r="C24" s="138">
        <v>7561</v>
      </c>
      <c r="D24" s="139">
        <v>6047</v>
      </c>
      <c r="E24" s="139">
        <v>511</v>
      </c>
      <c r="F24" s="139">
        <v>779</v>
      </c>
      <c r="G24" s="139">
        <v>28</v>
      </c>
      <c r="H24" s="139">
        <v>63</v>
      </c>
      <c r="I24" s="139">
        <v>39</v>
      </c>
      <c r="J24" s="139">
        <v>8</v>
      </c>
      <c r="K24" s="139">
        <v>15</v>
      </c>
      <c r="L24" s="139">
        <v>3</v>
      </c>
      <c r="M24" s="139">
        <v>4</v>
      </c>
      <c r="N24" s="139">
        <v>5</v>
      </c>
      <c r="O24" s="139">
        <v>5</v>
      </c>
      <c r="P24" s="139">
        <v>8</v>
      </c>
      <c r="Q24" s="139">
        <v>3</v>
      </c>
      <c r="R24" s="139">
        <v>2</v>
      </c>
      <c r="S24" s="139">
        <v>4</v>
      </c>
      <c r="T24" s="139">
        <v>5</v>
      </c>
      <c r="U24" s="139">
        <v>0</v>
      </c>
      <c r="V24" s="139">
        <v>1</v>
      </c>
      <c r="W24" s="139">
        <v>0</v>
      </c>
      <c r="X24" s="139">
        <v>29</v>
      </c>
      <c r="Y24" s="139">
        <v>2</v>
      </c>
    </row>
    <row r="25" spans="1:25" ht="15" customHeight="1">
      <c r="A25" s="100">
        <v>107</v>
      </c>
      <c r="B25" s="102" t="s">
        <v>228</v>
      </c>
      <c r="C25" s="138">
        <v>4288</v>
      </c>
      <c r="D25" s="139">
        <v>3433</v>
      </c>
      <c r="E25" s="139">
        <v>448</v>
      </c>
      <c r="F25" s="139">
        <v>109</v>
      </c>
      <c r="G25" s="139">
        <v>16</v>
      </c>
      <c r="H25" s="139">
        <v>34</v>
      </c>
      <c r="I25" s="139">
        <v>59</v>
      </c>
      <c r="J25" s="139">
        <v>27</v>
      </c>
      <c r="K25" s="139">
        <v>18</v>
      </c>
      <c r="L25" s="139">
        <v>7</v>
      </c>
      <c r="M25" s="139">
        <v>12</v>
      </c>
      <c r="N25" s="139">
        <v>7</v>
      </c>
      <c r="O25" s="139">
        <v>20</v>
      </c>
      <c r="P25" s="139">
        <v>8</v>
      </c>
      <c r="Q25" s="139">
        <v>5</v>
      </c>
      <c r="R25" s="139">
        <v>3</v>
      </c>
      <c r="S25" s="139">
        <v>8</v>
      </c>
      <c r="T25" s="139">
        <v>1</v>
      </c>
      <c r="U25" s="139">
        <v>2</v>
      </c>
      <c r="V25" s="139">
        <v>7</v>
      </c>
      <c r="W25" s="139">
        <v>0</v>
      </c>
      <c r="X25" s="139">
        <v>63</v>
      </c>
      <c r="Y25" s="139">
        <v>1</v>
      </c>
    </row>
    <row r="26" spans="1:25" ht="15" customHeight="1">
      <c r="A26" s="100">
        <v>108</v>
      </c>
      <c r="B26" s="102" t="s">
        <v>229</v>
      </c>
      <c r="C26" s="138">
        <v>2776</v>
      </c>
      <c r="D26" s="139">
        <v>1426</v>
      </c>
      <c r="E26" s="139">
        <v>857</v>
      </c>
      <c r="F26" s="139">
        <v>17</v>
      </c>
      <c r="G26" s="139">
        <v>15</v>
      </c>
      <c r="H26" s="139">
        <v>50</v>
      </c>
      <c r="I26" s="139">
        <v>128</v>
      </c>
      <c r="J26" s="139">
        <v>8</v>
      </c>
      <c r="K26" s="139">
        <v>8</v>
      </c>
      <c r="L26" s="139">
        <v>8</v>
      </c>
      <c r="M26" s="139">
        <v>25</v>
      </c>
      <c r="N26" s="139">
        <v>17</v>
      </c>
      <c r="O26" s="139">
        <v>22</v>
      </c>
      <c r="P26" s="139">
        <v>20</v>
      </c>
      <c r="Q26" s="139">
        <v>3</v>
      </c>
      <c r="R26" s="139">
        <v>32</v>
      </c>
      <c r="S26" s="139">
        <v>8</v>
      </c>
      <c r="T26" s="139">
        <v>1</v>
      </c>
      <c r="U26" s="139">
        <v>5</v>
      </c>
      <c r="V26" s="139">
        <v>8</v>
      </c>
      <c r="W26" s="139">
        <v>0</v>
      </c>
      <c r="X26" s="139">
        <v>114</v>
      </c>
      <c r="Y26" s="139">
        <v>4</v>
      </c>
    </row>
    <row r="27" spans="1:25" ht="15" customHeight="1">
      <c r="A27" s="100">
        <v>109</v>
      </c>
      <c r="B27" s="102" t="s">
        <v>230</v>
      </c>
      <c r="C27" s="138">
        <v>2111</v>
      </c>
      <c r="D27" s="139">
        <v>1251</v>
      </c>
      <c r="E27" s="139">
        <v>515</v>
      </c>
      <c r="F27" s="139">
        <v>11</v>
      </c>
      <c r="G27" s="139">
        <v>22</v>
      </c>
      <c r="H27" s="139">
        <v>34</v>
      </c>
      <c r="I27" s="139">
        <v>78</v>
      </c>
      <c r="J27" s="139">
        <v>40</v>
      </c>
      <c r="K27" s="139">
        <v>4</v>
      </c>
      <c r="L27" s="139">
        <v>7</v>
      </c>
      <c r="M27" s="139">
        <v>20</v>
      </c>
      <c r="N27" s="139">
        <v>16</v>
      </c>
      <c r="O27" s="139">
        <v>13</v>
      </c>
      <c r="P27" s="139">
        <v>16</v>
      </c>
      <c r="Q27" s="139">
        <v>12</v>
      </c>
      <c r="R27" s="139">
        <v>6</v>
      </c>
      <c r="S27" s="139">
        <v>1</v>
      </c>
      <c r="T27" s="139">
        <v>0</v>
      </c>
      <c r="U27" s="139">
        <v>2</v>
      </c>
      <c r="V27" s="139">
        <v>7</v>
      </c>
      <c r="W27" s="139">
        <v>0</v>
      </c>
      <c r="X27" s="139">
        <v>51</v>
      </c>
      <c r="Y27" s="139">
        <v>5</v>
      </c>
    </row>
    <row r="28" spans="1:25" ht="15" customHeight="1">
      <c r="A28" s="100">
        <v>110</v>
      </c>
      <c r="B28" s="102" t="s">
        <v>231</v>
      </c>
      <c r="C28" s="138">
        <v>11695</v>
      </c>
      <c r="D28" s="139">
        <v>3336</v>
      </c>
      <c r="E28" s="139">
        <v>5821</v>
      </c>
      <c r="F28" s="139">
        <v>102</v>
      </c>
      <c r="G28" s="139">
        <v>67</v>
      </c>
      <c r="H28" s="139">
        <v>185</v>
      </c>
      <c r="I28" s="139">
        <v>251</v>
      </c>
      <c r="J28" s="139">
        <v>694</v>
      </c>
      <c r="K28" s="139">
        <v>35</v>
      </c>
      <c r="L28" s="139">
        <v>50</v>
      </c>
      <c r="M28" s="139">
        <v>160</v>
      </c>
      <c r="N28" s="139">
        <v>104</v>
      </c>
      <c r="O28" s="139">
        <v>67</v>
      </c>
      <c r="P28" s="139">
        <v>88</v>
      </c>
      <c r="Q28" s="139">
        <v>37</v>
      </c>
      <c r="R28" s="139">
        <v>44</v>
      </c>
      <c r="S28" s="139">
        <v>42</v>
      </c>
      <c r="T28" s="139">
        <v>72</v>
      </c>
      <c r="U28" s="139">
        <v>25</v>
      </c>
      <c r="V28" s="139">
        <v>19</v>
      </c>
      <c r="W28" s="139">
        <v>2</v>
      </c>
      <c r="X28" s="139">
        <v>483</v>
      </c>
      <c r="Y28" s="139">
        <v>11</v>
      </c>
    </row>
    <row r="29" spans="1:25" ht="15" customHeight="1">
      <c r="A29" s="100">
        <v>111</v>
      </c>
      <c r="B29" s="102" t="s">
        <v>232</v>
      </c>
      <c r="C29" s="138">
        <v>2400</v>
      </c>
      <c r="D29" s="139">
        <v>1350</v>
      </c>
      <c r="E29" s="139">
        <v>646</v>
      </c>
      <c r="F29" s="139">
        <v>64</v>
      </c>
      <c r="G29" s="139">
        <v>22</v>
      </c>
      <c r="H29" s="139">
        <v>65</v>
      </c>
      <c r="I29" s="139">
        <v>52</v>
      </c>
      <c r="J29" s="139">
        <v>3</v>
      </c>
      <c r="K29" s="139">
        <v>18</v>
      </c>
      <c r="L29" s="139">
        <v>13</v>
      </c>
      <c r="M29" s="139">
        <v>22</v>
      </c>
      <c r="N29" s="139">
        <v>22</v>
      </c>
      <c r="O29" s="139">
        <v>17</v>
      </c>
      <c r="P29" s="139">
        <v>14</v>
      </c>
      <c r="Q29" s="139">
        <v>2</v>
      </c>
      <c r="R29" s="139">
        <v>1</v>
      </c>
      <c r="S29" s="139">
        <v>13</v>
      </c>
      <c r="T29" s="139">
        <v>1</v>
      </c>
      <c r="U29" s="139">
        <v>2</v>
      </c>
      <c r="V29" s="139">
        <v>4</v>
      </c>
      <c r="W29" s="139">
        <v>1</v>
      </c>
      <c r="X29" s="139">
        <v>65</v>
      </c>
      <c r="Y29" s="139">
        <v>3</v>
      </c>
    </row>
    <row r="30" spans="1:25" ht="15" customHeight="1">
      <c r="A30" s="100">
        <v>201</v>
      </c>
      <c r="B30" s="102" t="s">
        <v>234</v>
      </c>
      <c r="C30" s="138">
        <v>10988</v>
      </c>
      <c r="D30" s="139">
        <v>6422</v>
      </c>
      <c r="E30" s="139">
        <v>1703</v>
      </c>
      <c r="F30" s="139">
        <v>1565</v>
      </c>
      <c r="G30" s="139">
        <v>287</v>
      </c>
      <c r="H30" s="139">
        <v>370</v>
      </c>
      <c r="I30" s="139">
        <v>108</v>
      </c>
      <c r="J30" s="139">
        <v>5</v>
      </c>
      <c r="K30" s="139">
        <v>127</v>
      </c>
      <c r="L30" s="139">
        <v>57</v>
      </c>
      <c r="M30" s="139">
        <v>19</v>
      </c>
      <c r="N30" s="139">
        <v>39</v>
      </c>
      <c r="O30" s="139">
        <v>40</v>
      </c>
      <c r="P30" s="139">
        <v>23</v>
      </c>
      <c r="Q30" s="139">
        <v>4</v>
      </c>
      <c r="R30" s="139">
        <v>3</v>
      </c>
      <c r="S30" s="139">
        <v>10</v>
      </c>
      <c r="T30" s="139">
        <v>11</v>
      </c>
      <c r="U30" s="139">
        <v>26</v>
      </c>
      <c r="V30" s="139">
        <v>5</v>
      </c>
      <c r="W30" s="139">
        <v>1</v>
      </c>
      <c r="X30" s="139">
        <v>161</v>
      </c>
      <c r="Y30" s="139">
        <v>2</v>
      </c>
    </row>
    <row r="31" spans="1:25" ht="15" customHeight="1">
      <c r="A31" s="100">
        <v>202</v>
      </c>
      <c r="B31" s="102" t="s">
        <v>235</v>
      </c>
      <c r="C31" s="138">
        <v>12201</v>
      </c>
      <c r="D31" s="139">
        <v>9112</v>
      </c>
      <c r="E31" s="139">
        <v>1763</v>
      </c>
      <c r="F31" s="139">
        <v>228</v>
      </c>
      <c r="G31" s="139">
        <v>244</v>
      </c>
      <c r="H31" s="139">
        <v>266</v>
      </c>
      <c r="I31" s="139">
        <v>111</v>
      </c>
      <c r="J31" s="139">
        <v>14</v>
      </c>
      <c r="K31" s="139">
        <v>61</v>
      </c>
      <c r="L31" s="139">
        <v>68</v>
      </c>
      <c r="M31" s="139">
        <v>29</v>
      </c>
      <c r="N31" s="139">
        <v>58</v>
      </c>
      <c r="O31" s="139">
        <v>26</v>
      </c>
      <c r="P31" s="139">
        <v>39</v>
      </c>
      <c r="Q31" s="139">
        <v>6</v>
      </c>
      <c r="R31" s="139">
        <v>14</v>
      </c>
      <c r="S31" s="139">
        <v>13</v>
      </c>
      <c r="T31" s="139">
        <v>5</v>
      </c>
      <c r="U31" s="139">
        <v>9</v>
      </c>
      <c r="V31" s="139">
        <v>13</v>
      </c>
      <c r="W31" s="139">
        <v>13</v>
      </c>
      <c r="X31" s="139">
        <v>104</v>
      </c>
      <c r="Y31" s="139">
        <v>5</v>
      </c>
    </row>
    <row r="32" spans="1:25" ht="15" customHeight="1">
      <c r="A32" s="100">
        <v>203</v>
      </c>
      <c r="B32" s="102" t="s">
        <v>236</v>
      </c>
      <c r="C32" s="138">
        <v>3317</v>
      </c>
      <c r="D32" s="139">
        <v>1579</v>
      </c>
      <c r="E32" s="139">
        <v>822</v>
      </c>
      <c r="F32" s="139">
        <v>105</v>
      </c>
      <c r="G32" s="139">
        <v>232</v>
      </c>
      <c r="H32" s="139">
        <v>164</v>
      </c>
      <c r="I32" s="139">
        <v>44</v>
      </c>
      <c r="J32" s="139">
        <v>22</v>
      </c>
      <c r="K32" s="139">
        <v>87</v>
      </c>
      <c r="L32" s="139">
        <v>60</v>
      </c>
      <c r="M32" s="139">
        <v>10</v>
      </c>
      <c r="N32" s="139">
        <v>40</v>
      </c>
      <c r="O32" s="139">
        <v>14</v>
      </c>
      <c r="P32" s="139">
        <v>10</v>
      </c>
      <c r="Q32" s="139">
        <v>2</v>
      </c>
      <c r="R32" s="139">
        <v>8</v>
      </c>
      <c r="S32" s="139">
        <v>2</v>
      </c>
      <c r="T32" s="139">
        <v>5</v>
      </c>
      <c r="U32" s="139">
        <v>40</v>
      </c>
      <c r="V32" s="139">
        <v>7</v>
      </c>
      <c r="W32" s="139">
        <v>5</v>
      </c>
      <c r="X32" s="139">
        <v>54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6741</v>
      </c>
      <c r="D33" s="139">
        <v>4235</v>
      </c>
      <c r="E33" s="139">
        <v>1172</v>
      </c>
      <c r="F33" s="139">
        <v>42</v>
      </c>
      <c r="G33" s="139">
        <v>141</v>
      </c>
      <c r="H33" s="139">
        <v>176</v>
      </c>
      <c r="I33" s="139">
        <v>271</v>
      </c>
      <c r="J33" s="139">
        <v>17</v>
      </c>
      <c r="K33" s="139">
        <v>26</v>
      </c>
      <c r="L33" s="139">
        <v>39</v>
      </c>
      <c r="M33" s="139">
        <v>86</v>
      </c>
      <c r="N33" s="139">
        <v>54</v>
      </c>
      <c r="O33" s="139">
        <v>51</v>
      </c>
      <c r="P33" s="139">
        <v>81</v>
      </c>
      <c r="Q33" s="139">
        <v>34</v>
      </c>
      <c r="R33" s="139">
        <v>45</v>
      </c>
      <c r="S33" s="139">
        <v>15</v>
      </c>
      <c r="T33" s="139">
        <v>9</v>
      </c>
      <c r="U33" s="139">
        <v>6</v>
      </c>
      <c r="V33" s="139">
        <v>18</v>
      </c>
      <c r="W33" s="139">
        <v>17</v>
      </c>
      <c r="X33" s="139">
        <v>202</v>
      </c>
      <c r="Y33" s="139">
        <v>4</v>
      </c>
    </row>
    <row r="34" spans="1:25" ht="15" customHeight="1">
      <c r="A34" s="100">
        <v>205</v>
      </c>
      <c r="B34" s="102" t="s">
        <v>238</v>
      </c>
      <c r="C34" s="138">
        <v>211</v>
      </c>
      <c r="D34" s="139">
        <v>64</v>
      </c>
      <c r="E34" s="139">
        <v>62</v>
      </c>
      <c r="F34" s="139">
        <v>6</v>
      </c>
      <c r="G34" s="139">
        <v>2</v>
      </c>
      <c r="H34" s="139">
        <v>33</v>
      </c>
      <c r="I34" s="139">
        <v>12</v>
      </c>
      <c r="J34" s="139">
        <v>4</v>
      </c>
      <c r="K34" s="139">
        <v>0</v>
      </c>
      <c r="L34" s="139">
        <v>4</v>
      </c>
      <c r="M34" s="139">
        <v>4</v>
      </c>
      <c r="N34" s="139">
        <v>2</v>
      </c>
      <c r="O34" s="139">
        <v>2</v>
      </c>
      <c r="P34" s="139">
        <v>2</v>
      </c>
      <c r="Q34" s="139">
        <v>0</v>
      </c>
      <c r="R34" s="139">
        <v>1</v>
      </c>
      <c r="S34" s="139">
        <v>4</v>
      </c>
      <c r="T34" s="139">
        <v>0</v>
      </c>
      <c r="U34" s="139">
        <v>1</v>
      </c>
      <c r="V34" s="139">
        <v>1</v>
      </c>
      <c r="W34" s="139">
        <v>0</v>
      </c>
      <c r="X34" s="139">
        <v>7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1877</v>
      </c>
      <c r="D35" s="139">
        <v>770</v>
      </c>
      <c r="E35" s="139">
        <v>369</v>
      </c>
      <c r="F35" s="139">
        <v>21</v>
      </c>
      <c r="G35" s="139">
        <v>46</v>
      </c>
      <c r="H35" s="139">
        <v>97</v>
      </c>
      <c r="I35" s="139">
        <v>104</v>
      </c>
      <c r="J35" s="139">
        <v>31</v>
      </c>
      <c r="K35" s="139">
        <v>52</v>
      </c>
      <c r="L35" s="139">
        <v>43</v>
      </c>
      <c r="M35" s="139">
        <v>21</v>
      </c>
      <c r="N35" s="139">
        <v>22</v>
      </c>
      <c r="O35" s="139">
        <v>28</v>
      </c>
      <c r="P35" s="139">
        <v>32</v>
      </c>
      <c r="Q35" s="139">
        <v>38</v>
      </c>
      <c r="R35" s="139">
        <v>22</v>
      </c>
      <c r="S35" s="139">
        <v>1</v>
      </c>
      <c r="T35" s="139">
        <v>20</v>
      </c>
      <c r="U35" s="139">
        <v>7</v>
      </c>
      <c r="V35" s="139">
        <v>11</v>
      </c>
      <c r="W35" s="139">
        <v>1</v>
      </c>
      <c r="X35" s="139">
        <v>136</v>
      </c>
      <c r="Y35" s="139">
        <v>5</v>
      </c>
    </row>
    <row r="36" spans="1:25" ht="15" customHeight="1">
      <c r="A36" s="100">
        <v>207</v>
      </c>
      <c r="B36" s="102" t="s">
        <v>240</v>
      </c>
      <c r="C36" s="138">
        <v>3479</v>
      </c>
      <c r="D36" s="139">
        <v>2423</v>
      </c>
      <c r="E36" s="139">
        <v>576</v>
      </c>
      <c r="F36" s="139">
        <v>46</v>
      </c>
      <c r="G36" s="139">
        <v>135</v>
      </c>
      <c r="H36" s="139">
        <v>66</v>
      </c>
      <c r="I36" s="139">
        <v>37</v>
      </c>
      <c r="J36" s="139">
        <v>43</v>
      </c>
      <c r="K36" s="139">
        <v>17</v>
      </c>
      <c r="L36" s="139">
        <v>36</v>
      </c>
      <c r="M36" s="139">
        <v>5</v>
      </c>
      <c r="N36" s="139">
        <v>14</v>
      </c>
      <c r="O36" s="139">
        <v>12</v>
      </c>
      <c r="P36" s="139">
        <v>6</v>
      </c>
      <c r="Q36" s="139">
        <v>2</v>
      </c>
      <c r="R36" s="139">
        <v>7</v>
      </c>
      <c r="S36" s="139">
        <v>1</v>
      </c>
      <c r="T36" s="139">
        <v>7</v>
      </c>
      <c r="U36" s="139">
        <v>4</v>
      </c>
      <c r="V36" s="139">
        <v>2</v>
      </c>
      <c r="W36" s="139">
        <v>6</v>
      </c>
      <c r="X36" s="139">
        <v>33</v>
      </c>
      <c r="Y36" s="139">
        <v>1</v>
      </c>
    </row>
    <row r="37" spans="1:25" ht="15" customHeight="1">
      <c r="A37" s="100">
        <v>208</v>
      </c>
      <c r="B37" s="102" t="s">
        <v>241</v>
      </c>
      <c r="C37" s="138">
        <v>447</v>
      </c>
      <c r="D37" s="139">
        <v>265</v>
      </c>
      <c r="E37" s="139">
        <v>49</v>
      </c>
      <c r="F37" s="139">
        <v>9</v>
      </c>
      <c r="G37" s="139">
        <v>6</v>
      </c>
      <c r="H37" s="139">
        <v>9</v>
      </c>
      <c r="I37" s="139">
        <v>7</v>
      </c>
      <c r="J37" s="139">
        <v>5</v>
      </c>
      <c r="K37" s="139">
        <v>0</v>
      </c>
      <c r="L37" s="139">
        <v>77</v>
      </c>
      <c r="M37" s="139">
        <v>4</v>
      </c>
      <c r="N37" s="139">
        <v>0</v>
      </c>
      <c r="O37" s="139">
        <v>2</v>
      </c>
      <c r="P37" s="139">
        <v>3</v>
      </c>
      <c r="Q37" s="139">
        <v>2</v>
      </c>
      <c r="R37" s="139">
        <v>1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7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596</v>
      </c>
      <c r="D38" s="139">
        <v>114</v>
      </c>
      <c r="E38" s="139">
        <v>318</v>
      </c>
      <c r="F38" s="139">
        <v>5</v>
      </c>
      <c r="G38" s="139">
        <v>20</v>
      </c>
      <c r="H38" s="139">
        <v>77</v>
      </c>
      <c r="I38" s="139">
        <v>14</v>
      </c>
      <c r="J38" s="139">
        <v>0</v>
      </c>
      <c r="K38" s="139">
        <v>1</v>
      </c>
      <c r="L38" s="139">
        <v>11</v>
      </c>
      <c r="M38" s="139">
        <v>1</v>
      </c>
      <c r="N38" s="139">
        <v>10</v>
      </c>
      <c r="O38" s="139">
        <v>8</v>
      </c>
      <c r="P38" s="139">
        <v>4</v>
      </c>
      <c r="Q38" s="139">
        <v>0</v>
      </c>
      <c r="R38" s="139">
        <v>0</v>
      </c>
      <c r="S38" s="139">
        <v>1</v>
      </c>
      <c r="T38" s="139">
        <v>0</v>
      </c>
      <c r="U38" s="139">
        <v>0</v>
      </c>
      <c r="V38" s="139">
        <v>6</v>
      </c>
      <c r="W38" s="139">
        <v>0</v>
      </c>
      <c r="X38" s="139">
        <v>6</v>
      </c>
      <c r="Y38" s="139">
        <v>0</v>
      </c>
    </row>
    <row r="39" spans="1:25" ht="15" customHeight="1">
      <c r="A39" s="100">
        <v>210</v>
      </c>
      <c r="B39" s="102" t="s">
        <v>14</v>
      </c>
      <c r="C39" s="138">
        <v>2375</v>
      </c>
      <c r="D39" s="139">
        <v>1203</v>
      </c>
      <c r="E39" s="139">
        <v>393</v>
      </c>
      <c r="F39" s="139">
        <v>110</v>
      </c>
      <c r="G39" s="139">
        <v>192</v>
      </c>
      <c r="H39" s="139">
        <v>208</v>
      </c>
      <c r="I39" s="139">
        <v>33</v>
      </c>
      <c r="J39" s="139">
        <v>77</v>
      </c>
      <c r="K39" s="139">
        <v>46</v>
      </c>
      <c r="L39" s="139">
        <v>23</v>
      </c>
      <c r="M39" s="139">
        <v>8</v>
      </c>
      <c r="N39" s="139">
        <v>11</v>
      </c>
      <c r="O39" s="139">
        <v>13</v>
      </c>
      <c r="P39" s="139">
        <v>10</v>
      </c>
      <c r="Q39" s="139">
        <v>0</v>
      </c>
      <c r="R39" s="139">
        <v>1</v>
      </c>
      <c r="S39" s="139">
        <v>3</v>
      </c>
      <c r="T39" s="139">
        <v>7</v>
      </c>
      <c r="U39" s="139">
        <v>1</v>
      </c>
      <c r="V39" s="139">
        <v>2</v>
      </c>
      <c r="W39" s="139">
        <v>2</v>
      </c>
      <c r="X39" s="139">
        <v>31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305</v>
      </c>
      <c r="D40" s="139">
        <v>178</v>
      </c>
      <c r="E40" s="139">
        <v>43</v>
      </c>
      <c r="F40" s="139">
        <v>1</v>
      </c>
      <c r="G40" s="139">
        <v>34</v>
      </c>
      <c r="H40" s="139">
        <v>18</v>
      </c>
      <c r="I40" s="139">
        <v>9</v>
      </c>
      <c r="J40" s="139">
        <v>0</v>
      </c>
      <c r="K40" s="139">
        <v>2</v>
      </c>
      <c r="L40" s="139">
        <v>3</v>
      </c>
      <c r="M40" s="139">
        <v>0</v>
      </c>
      <c r="N40" s="139">
        <v>2</v>
      </c>
      <c r="O40" s="139">
        <v>4</v>
      </c>
      <c r="P40" s="139">
        <v>1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39">
        <v>9</v>
      </c>
      <c r="Y40" s="139">
        <v>1</v>
      </c>
    </row>
    <row r="41" spans="1:25" ht="15" customHeight="1">
      <c r="A41" s="100">
        <v>213</v>
      </c>
      <c r="B41" s="102" t="s">
        <v>244</v>
      </c>
      <c r="C41" s="138">
        <v>512</v>
      </c>
      <c r="D41" s="139">
        <v>305</v>
      </c>
      <c r="E41" s="139">
        <v>99</v>
      </c>
      <c r="F41" s="139">
        <v>7</v>
      </c>
      <c r="G41" s="139">
        <v>9</v>
      </c>
      <c r="H41" s="139">
        <v>41</v>
      </c>
      <c r="I41" s="139">
        <v>11</v>
      </c>
      <c r="J41" s="139">
        <v>1</v>
      </c>
      <c r="K41" s="139">
        <v>10</v>
      </c>
      <c r="L41" s="139">
        <v>10</v>
      </c>
      <c r="M41" s="139">
        <v>3</v>
      </c>
      <c r="N41" s="139">
        <v>8</v>
      </c>
      <c r="O41" s="139">
        <v>2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2</v>
      </c>
      <c r="V41" s="139">
        <v>1</v>
      </c>
      <c r="W41" s="139">
        <v>0</v>
      </c>
      <c r="X41" s="139">
        <v>3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3332</v>
      </c>
      <c r="D42" s="139">
        <v>2323</v>
      </c>
      <c r="E42" s="139">
        <v>389</v>
      </c>
      <c r="F42" s="139">
        <v>20</v>
      </c>
      <c r="G42" s="139">
        <v>262</v>
      </c>
      <c r="H42" s="139">
        <v>40</v>
      </c>
      <c r="I42" s="139">
        <v>97</v>
      </c>
      <c r="J42" s="139">
        <v>11</v>
      </c>
      <c r="K42" s="139">
        <v>5</v>
      </c>
      <c r="L42" s="139">
        <v>10</v>
      </c>
      <c r="M42" s="139">
        <v>19</v>
      </c>
      <c r="N42" s="139">
        <v>21</v>
      </c>
      <c r="O42" s="139">
        <v>18</v>
      </c>
      <c r="P42" s="139">
        <v>28</v>
      </c>
      <c r="Q42" s="139">
        <v>1</v>
      </c>
      <c r="R42" s="139">
        <v>14</v>
      </c>
      <c r="S42" s="139">
        <v>1</v>
      </c>
      <c r="T42" s="139">
        <v>6</v>
      </c>
      <c r="U42" s="139">
        <v>2</v>
      </c>
      <c r="V42" s="139">
        <v>4</v>
      </c>
      <c r="W42" s="139">
        <v>3</v>
      </c>
      <c r="X42" s="139">
        <v>55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902</v>
      </c>
      <c r="D43" s="139">
        <v>344</v>
      </c>
      <c r="E43" s="139">
        <v>125</v>
      </c>
      <c r="F43" s="139">
        <v>36</v>
      </c>
      <c r="G43" s="139">
        <v>213</v>
      </c>
      <c r="H43" s="139">
        <v>48</v>
      </c>
      <c r="I43" s="139">
        <v>13</v>
      </c>
      <c r="J43" s="139">
        <v>1</v>
      </c>
      <c r="K43" s="139">
        <v>26</v>
      </c>
      <c r="L43" s="139">
        <v>5</v>
      </c>
      <c r="M43" s="139">
        <v>2</v>
      </c>
      <c r="N43" s="139">
        <v>2</v>
      </c>
      <c r="O43" s="139">
        <v>5</v>
      </c>
      <c r="P43" s="139">
        <v>2</v>
      </c>
      <c r="Q43" s="139">
        <v>0</v>
      </c>
      <c r="R43" s="139">
        <v>0</v>
      </c>
      <c r="S43" s="139">
        <v>1</v>
      </c>
      <c r="T43" s="139">
        <v>4</v>
      </c>
      <c r="U43" s="139">
        <v>1</v>
      </c>
      <c r="V43" s="139">
        <v>0</v>
      </c>
      <c r="W43" s="139">
        <v>8</v>
      </c>
      <c r="X43" s="139">
        <v>66</v>
      </c>
      <c r="Y43" s="139">
        <v>0</v>
      </c>
    </row>
    <row r="44" spans="1:25" ht="15" customHeight="1">
      <c r="A44" s="100">
        <v>216</v>
      </c>
      <c r="B44" s="102" t="s">
        <v>247</v>
      </c>
      <c r="C44" s="138">
        <v>1105</v>
      </c>
      <c r="D44" s="139">
        <v>777</v>
      </c>
      <c r="E44" s="139">
        <v>98</v>
      </c>
      <c r="F44" s="139">
        <v>50</v>
      </c>
      <c r="G44" s="139">
        <v>28</v>
      </c>
      <c r="H44" s="139">
        <v>56</v>
      </c>
      <c r="I44" s="139">
        <v>4</v>
      </c>
      <c r="J44" s="139">
        <v>7</v>
      </c>
      <c r="K44" s="139">
        <v>39</v>
      </c>
      <c r="L44" s="139">
        <v>19</v>
      </c>
      <c r="M44" s="139">
        <v>2</v>
      </c>
      <c r="N44" s="139">
        <v>6</v>
      </c>
      <c r="O44" s="139">
        <v>3</v>
      </c>
      <c r="P44" s="139">
        <v>1</v>
      </c>
      <c r="Q44" s="139">
        <v>0</v>
      </c>
      <c r="R44" s="139">
        <v>1</v>
      </c>
      <c r="S44" s="139">
        <v>2</v>
      </c>
      <c r="T44" s="139">
        <v>0</v>
      </c>
      <c r="U44" s="139">
        <v>1</v>
      </c>
      <c r="V44" s="139">
        <v>2</v>
      </c>
      <c r="W44" s="139">
        <v>2</v>
      </c>
      <c r="X44" s="139">
        <v>7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1327</v>
      </c>
      <c r="D45" s="139">
        <v>1020</v>
      </c>
      <c r="E45" s="139">
        <v>107</v>
      </c>
      <c r="F45" s="139">
        <v>2</v>
      </c>
      <c r="G45" s="139">
        <v>37</v>
      </c>
      <c r="H45" s="139">
        <v>28</v>
      </c>
      <c r="I45" s="139">
        <v>40</v>
      </c>
      <c r="J45" s="139">
        <v>5</v>
      </c>
      <c r="K45" s="139">
        <v>2</v>
      </c>
      <c r="L45" s="139">
        <v>7</v>
      </c>
      <c r="M45" s="139">
        <v>13</v>
      </c>
      <c r="N45" s="139">
        <v>9</v>
      </c>
      <c r="O45" s="139">
        <v>7</v>
      </c>
      <c r="P45" s="139">
        <v>6</v>
      </c>
      <c r="Q45" s="139">
        <v>9</v>
      </c>
      <c r="R45" s="139">
        <v>2</v>
      </c>
      <c r="S45" s="139">
        <v>1</v>
      </c>
      <c r="T45" s="139">
        <v>3</v>
      </c>
      <c r="U45" s="139">
        <v>5</v>
      </c>
      <c r="V45" s="139">
        <v>1</v>
      </c>
      <c r="W45" s="139">
        <v>0</v>
      </c>
      <c r="X45" s="139">
        <v>22</v>
      </c>
      <c r="Y45" s="139">
        <v>1</v>
      </c>
    </row>
    <row r="46" spans="1:25" ht="15" customHeight="1">
      <c r="A46" s="100">
        <v>218</v>
      </c>
      <c r="B46" s="102" t="s">
        <v>249</v>
      </c>
      <c r="C46" s="138">
        <v>672</v>
      </c>
      <c r="D46" s="139">
        <v>165</v>
      </c>
      <c r="E46" s="139">
        <v>118</v>
      </c>
      <c r="F46" s="139">
        <v>88</v>
      </c>
      <c r="G46" s="139">
        <v>178</v>
      </c>
      <c r="H46" s="139">
        <v>24</v>
      </c>
      <c r="I46" s="139">
        <v>13</v>
      </c>
      <c r="J46" s="139">
        <v>0</v>
      </c>
      <c r="K46" s="139">
        <v>30</v>
      </c>
      <c r="L46" s="139">
        <v>23</v>
      </c>
      <c r="M46" s="139">
        <v>1</v>
      </c>
      <c r="N46" s="139">
        <v>5</v>
      </c>
      <c r="O46" s="139">
        <v>3</v>
      </c>
      <c r="P46" s="139">
        <v>3</v>
      </c>
      <c r="Q46" s="139">
        <v>1</v>
      </c>
      <c r="R46" s="139">
        <v>0</v>
      </c>
      <c r="S46" s="139">
        <v>0</v>
      </c>
      <c r="T46" s="139">
        <v>0</v>
      </c>
      <c r="U46" s="139">
        <v>1</v>
      </c>
      <c r="V46" s="139">
        <v>2</v>
      </c>
      <c r="W46" s="139">
        <v>11</v>
      </c>
      <c r="X46" s="139">
        <v>6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913</v>
      </c>
      <c r="D47" s="139">
        <v>555</v>
      </c>
      <c r="E47" s="139">
        <v>113</v>
      </c>
      <c r="F47" s="139">
        <v>19</v>
      </c>
      <c r="G47" s="139">
        <v>22</v>
      </c>
      <c r="H47" s="139">
        <v>24</v>
      </c>
      <c r="I47" s="139">
        <v>47</v>
      </c>
      <c r="J47" s="139">
        <v>17</v>
      </c>
      <c r="K47" s="139">
        <v>12</v>
      </c>
      <c r="L47" s="139">
        <v>2</v>
      </c>
      <c r="M47" s="139">
        <v>14</v>
      </c>
      <c r="N47" s="139">
        <v>12</v>
      </c>
      <c r="O47" s="139">
        <v>19</v>
      </c>
      <c r="P47" s="139">
        <v>6</v>
      </c>
      <c r="Q47" s="139">
        <v>2</v>
      </c>
      <c r="R47" s="139">
        <v>4</v>
      </c>
      <c r="S47" s="139">
        <v>1</v>
      </c>
      <c r="T47" s="139">
        <v>0</v>
      </c>
      <c r="U47" s="139">
        <v>0</v>
      </c>
      <c r="V47" s="139">
        <v>3</v>
      </c>
      <c r="W47" s="139">
        <v>7</v>
      </c>
      <c r="X47" s="139">
        <v>34</v>
      </c>
      <c r="Y47" s="139">
        <v>0</v>
      </c>
    </row>
    <row r="48" spans="1:25" ht="15" customHeight="1">
      <c r="A48" s="100">
        <v>220</v>
      </c>
      <c r="B48" s="102" t="s">
        <v>251</v>
      </c>
      <c r="C48" s="138">
        <v>969</v>
      </c>
      <c r="D48" s="139">
        <v>81</v>
      </c>
      <c r="E48" s="139">
        <v>494</v>
      </c>
      <c r="F48" s="139">
        <v>63</v>
      </c>
      <c r="G48" s="139">
        <v>136</v>
      </c>
      <c r="H48" s="139">
        <v>76</v>
      </c>
      <c r="I48" s="139">
        <v>9</v>
      </c>
      <c r="J48" s="139">
        <v>0</v>
      </c>
      <c r="K48" s="139">
        <v>6</v>
      </c>
      <c r="L48" s="139">
        <v>21</v>
      </c>
      <c r="M48" s="139">
        <v>0</v>
      </c>
      <c r="N48" s="139">
        <v>4</v>
      </c>
      <c r="O48" s="139">
        <v>2</v>
      </c>
      <c r="P48" s="139">
        <v>2</v>
      </c>
      <c r="Q48" s="139">
        <v>0</v>
      </c>
      <c r="R48" s="139">
        <v>0</v>
      </c>
      <c r="S48" s="139">
        <v>0</v>
      </c>
      <c r="T48" s="139">
        <v>0</v>
      </c>
      <c r="U48" s="139">
        <v>0</v>
      </c>
      <c r="V48" s="139">
        <v>2</v>
      </c>
      <c r="W48" s="139">
        <v>32</v>
      </c>
      <c r="X48" s="139">
        <v>41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523</v>
      </c>
      <c r="D49" s="139">
        <v>108</v>
      </c>
      <c r="E49" s="139">
        <v>113</v>
      </c>
      <c r="F49" s="139">
        <v>63</v>
      </c>
      <c r="G49" s="139">
        <v>115</v>
      </c>
      <c r="H49" s="139">
        <v>67</v>
      </c>
      <c r="I49" s="139">
        <v>14</v>
      </c>
      <c r="J49" s="139">
        <v>0</v>
      </c>
      <c r="K49" s="139">
        <v>5</v>
      </c>
      <c r="L49" s="139">
        <v>0</v>
      </c>
      <c r="M49" s="139">
        <v>3</v>
      </c>
      <c r="N49" s="139">
        <v>10</v>
      </c>
      <c r="O49" s="139">
        <v>1</v>
      </c>
      <c r="P49" s="139">
        <v>2</v>
      </c>
      <c r="Q49" s="139">
        <v>3</v>
      </c>
      <c r="R49" s="139">
        <v>5</v>
      </c>
      <c r="S49" s="139">
        <v>0</v>
      </c>
      <c r="T49" s="139">
        <v>3</v>
      </c>
      <c r="U49" s="139">
        <v>1</v>
      </c>
      <c r="V49" s="139">
        <v>1</v>
      </c>
      <c r="W49" s="139">
        <v>0</v>
      </c>
      <c r="X49" s="139">
        <v>9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121</v>
      </c>
      <c r="D50" s="139">
        <v>3</v>
      </c>
      <c r="E50" s="139">
        <v>55</v>
      </c>
      <c r="F50" s="139">
        <v>4</v>
      </c>
      <c r="G50" s="139">
        <v>0</v>
      </c>
      <c r="H50" s="139">
        <v>37</v>
      </c>
      <c r="I50" s="139">
        <v>3</v>
      </c>
      <c r="J50" s="139">
        <v>0</v>
      </c>
      <c r="K50" s="139">
        <v>1</v>
      </c>
      <c r="L50" s="139">
        <v>12</v>
      </c>
      <c r="M50" s="139">
        <v>0</v>
      </c>
      <c r="N50" s="139">
        <v>0</v>
      </c>
      <c r="O50" s="139">
        <v>1</v>
      </c>
      <c r="P50" s="139">
        <v>1</v>
      </c>
      <c r="Q50" s="139">
        <v>1</v>
      </c>
      <c r="R50" s="139">
        <v>0</v>
      </c>
      <c r="S50" s="139">
        <v>3</v>
      </c>
      <c r="T50" s="139">
        <v>0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739</v>
      </c>
      <c r="D51" s="139">
        <v>81</v>
      </c>
      <c r="E51" s="139">
        <v>320</v>
      </c>
      <c r="F51" s="139">
        <v>52</v>
      </c>
      <c r="G51" s="139">
        <v>133</v>
      </c>
      <c r="H51" s="139">
        <v>91</v>
      </c>
      <c r="I51" s="139">
        <v>8</v>
      </c>
      <c r="J51" s="139">
        <v>0</v>
      </c>
      <c r="K51" s="139">
        <v>6</v>
      </c>
      <c r="L51" s="139">
        <v>15</v>
      </c>
      <c r="M51" s="139">
        <v>2</v>
      </c>
      <c r="N51" s="139">
        <v>4</v>
      </c>
      <c r="O51" s="139">
        <v>3</v>
      </c>
      <c r="P51" s="139">
        <v>4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10</v>
      </c>
      <c r="X51" s="139">
        <v>10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184</v>
      </c>
      <c r="D52" s="139">
        <v>32</v>
      </c>
      <c r="E52" s="139">
        <v>60</v>
      </c>
      <c r="F52" s="139">
        <v>0</v>
      </c>
      <c r="G52" s="139">
        <v>36</v>
      </c>
      <c r="H52" s="139">
        <v>20</v>
      </c>
      <c r="I52" s="139">
        <v>4</v>
      </c>
      <c r="J52" s="139">
        <v>0</v>
      </c>
      <c r="K52" s="139">
        <v>17</v>
      </c>
      <c r="L52" s="139">
        <v>0</v>
      </c>
      <c r="M52" s="139">
        <v>3</v>
      </c>
      <c r="N52" s="139">
        <v>1</v>
      </c>
      <c r="O52" s="139">
        <v>1</v>
      </c>
      <c r="P52" s="139">
        <v>3</v>
      </c>
      <c r="Q52" s="139">
        <v>0</v>
      </c>
      <c r="R52" s="139">
        <v>0</v>
      </c>
      <c r="S52" s="139">
        <v>1</v>
      </c>
      <c r="T52" s="139">
        <v>0</v>
      </c>
      <c r="U52" s="139">
        <v>1</v>
      </c>
      <c r="V52" s="139">
        <v>0</v>
      </c>
      <c r="W52" s="139">
        <v>0</v>
      </c>
      <c r="X52" s="139">
        <v>5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305</v>
      </c>
      <c r="D53" s="139">
        <v>22</v>
      </c>
      <c r="E53" s="139">
        <v>161</v>
      </c>
      <c r="F53" s="139">
        <v>1</v>
      </c>
      <c r="G53" s="139">
        <v>47</v>
      </c>
      <c r="H53" s="139">
        <v>39</v>
      </c>
      <c r="I53" s="139">
        <v>7</v>
      </c>
      <c r="J53" s="139">
        <v>0</v>
      </c>
      <c r="K53" s="139">
        <v>1</v>
      </c>
      <c r="L53" s="139">
        <v>18</v>
      </c>
      <c r="M53" s="139">
        <v>0</v>
      </c>
      <c r="N53" s="139">
        <v>1</v>
      </c>
      <c r="O53" s="139">
        <v>0</v>
      </c>
      <c r="P53" s="139">
        <v>6</v>
      </c>
      <c r="Q53" s="139">
        <v>0</v>
      </c>
      <c r="R53" s="139">
        <v>1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215</v>
      </c>
      <c r="D54" s="139">
        <v>74</v>
      </c>
      <c r="E54" s="139">
        <v>62</v>
      </c>
      <c r="F54" s="139">
        <v>9</v>
      </c>
      <c r="G54" s="139">
        <v>0</v>
      </c>
      <c r="H54" s="139">
        <v>25</v>
      </c>
      <c r="I54" s="139">
        <v>6</v>
      </c>
      <c r="J54" s="139">
        <v>0</v>
      </c>
      <c r="K54" s="139">
        <v>0</v>
      </c>
      <c r="L54" s="139">
        <v>1</v>
      </c>
      <c r="M54" s="139">
        <v>5</v>
      </c>
      <c r="N54" s="139">
        <v>25</v>
      </c>
      <c r="O54" s="139">
        <v>1</v>
      </c>
      <c r="P54" s="139">
        <v>1</v>
      </c>
      <c r="Q54" s="139">
        <v>0</v>
      </c>
      <c r="R54" s="139">
        <v>0</v>
      </c>
      <c r="S54" s="139">
        <v>0</v>
      </c>
      <c r="T54" s="139">
        <v>0</v>
      </c>
      <c r="U54" s="139">
        <v>0</v>
      </c>
      <c r="V54" s="139">
        <v>0</v>
      </c>
      <c r="W54" s="139">
        <v>0</v>
      </c>
      <c r="X54" s="139">
        <v>5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256</v>
      </c>
      <c r="D55" s="139">
        <v>26</v>
      </c>
      <c r="E55" s="139">
        <v>166</v>
      </c>
      <c r="F55" s="139">
        <v>0</v>
      </c>
      <c r="G55" s="139">
        <v>6</v>
      </c>
      <c r="H55" s="139">
        <v>23</v>
      </c>
      <c r="I55" s="139">
        <v>10</v>
      </c>
      <c r="J55" s="139">
        <v>0</v>
      </c>
      <c r="K55" s="139">
        <v>15</v>
      </c>
      <c r="L55" s="139">
        <v>0</v>
      </c>
      <c r="M55" s="139">
        <v>2</v>
      </c>
      <c r="N55" s="139">
        <v>3</v>
      </c>
      <c r="O55" s="139">
        <v>2</v>
      </c>
      <c r="P55" s="139">
        <v>1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372</v>
      </c>
      <c r="D56" s="139">
        <v>86</v>
      </c>
      <c r="E56" s="139">
        <v>125</v>
      </c>
      <c r="F56" s="139">
        <v>14</v>
      </c>
      <c r="G56" s="139">
        <v>32</v>
      </c>
      <c r="H56" s="139">
        <v>35</v>
      </c>
      <c r="I56" s="139">
        <v>9</v>
      </c>
      <c r="J56" s="139">
        <v>0</v>
      </c>
      <c r="K56" s="139">
        <v>40</v>
      </c>
      <c r="L56" s="139">
        <v>8</v>
      </c>
      <c r="M56" s="139">
        <v>1</v>
      </c>
      <c r="N56" s="139">
        <v>7</v>
      </c>
      <c r="O56" s="139">
        <v>1</v>
      </c>
      <c r="P56" s="139">
        <v>0</v>
      </c>
      <c r="Q56" s="139">
        <v>2</v>
      </c>
      <c r="R56" s="139">
        <v>1</v>
      </c>
      <c r="S56" s="139">
        <v>0</v>
      </c>
      <c r="T56" s="139">
        <v>0</v>
      </c>
      <c r="U56" s="139">
        <v>1</v>
      </c>
      <c r="V56" s="139">
        <v>0</v>
      </c>
      <c r="W56" s="139">
        <v>3</v>
      </c>
      <c r="X56" s="139">
        <v>7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416</v>
      </c>
      <c r="D57" s="139">
        <v>152</v>
      </c>
      <c r="E57" s="139">
        <v>105</v>
      </c>
      <c r="F57" s="139">
        <v>13</v>
      </c>
      <c r="G57" s="139">
        <v>24</v>
      </c>
      <c r="H57" s="139">
        <v>12</v>
      </c>
      <c r="I57" s="139">
        <v>11</v>
      </c>
      <c r="J57" s="139">
        <v>9</v>
      </c>
      <c r="K57" s="139">
        <v>40</v>
      </c>
      <c r="L57" s="139">
        <v>8</v>
      </c>
      <c r="M57" s="139">
        <v>3</v>
      </c>
      <c r="N57" s="139">
        <v>2</v>
      </c>
      <c r="O57" s="139">
        <v>2</v>
      </c>
      <c r="P57" s="139">
        <v>0</v>
      </c>
      <c r="Q57" s="139">
        <v>1</v>
      </c>
      <c r="R57" s="139">
        <v>1</v>
      </c>
      <c r="S57" s="139">
        <v>15</v>
      </c>
      <c r="T57" s="139">
        <v>0</v>
      </c>
      <c r="U57" s="139">
        <v>1</v>
      </c>
      <c r="V57" s="139">
        <v>0</v>
      </c>
      <c r="W57" s="139">
        <v>0</v>
      </c>
      <c r="X57" s="139">
        <v>17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163</v>
      </c>
      <c r="D58" s="139">
        <v>68</v>
      </c>
      <c r="E58" s="139">
        <v>48</v>
      </c>
      <c r="F58" s="139">
        <v>8</v>
      </c>
      <c r="G58" s="139">
        <v>2</v>
      </c>
      <c r="H58" s="139">
        <v>4</v>
      </c>
      <c r="I58" s="139">
        <v>17</v>
      </c>
      <c r="J58" s="139">
        <v>0</v>
      </c>
      <c r="K58" s="139">
        <v>1</v>
      </c>
      <c r="L58" s="139">
        <v>0</v>
      </c>
      <c r="M58" s="139">
        <v>3</v>
      </c>
      <c r="N58" s="139">
        <v>0</v>
      </c>
      <c r="O58" s="139">
        <v>3</v>
      </c>
      <c r="P58" s="139">
        <v>0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9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128</v>
      </c>
      <c r="D59" s="139">
        <v>16</v>
      </c>
      <c r="E59" s="139">
        <v>66</v>
      </c>
      <c r="F59" s="139">
        <v>6</v>
      </c>
      <c r="G59" s="139">
        <v>10</v>
      </c>
      <c r="H59" s="139">
        <v>18</v>
      </c>
      <c r="I59" s="139">
        <v>5</v>
      </c>
      <c r="J59" s="139">
        <v>0</v>
      </c>
      <c r="K59" s="139">
        <v>2</v>
      </c>
      <c r="L59" s="139">
        <v>0</v>
      </c>
      <c r="M59" s="139">
        <v>1</v>
      </c>
      <c r="N59" s="139">
        <v>0</v>
      </c>
      <c r="O59" s="139">
        <v>0</v>
      </c>
      <c r="P59" s="139">
        <v>0</v>
      </c>
      <c r="Q59" s="139">
        <v>1</v>
      </c>
      <c r="R59" s="139">
        <v>0</v>
      </c>
      <c r="S59" s="139">
        <v>0</v>
      </c>
      <c r="T59" s="139">
        <v>0</v>
      </c>
      <c r="U59" s="139">
        <v>1</v>
      </c>
      <c r="V59" s="139">
        <v>0</v>
      </c>
      <c r="W59" s="139">
        <v>1</v>
      </c>
      <c r="X59" s="139">
        <v>1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224</v>
      </c>
      <c r="D60" s="139">
        <v>51</v>
      </c>
      <c r="E60" s="139">
        <v>48</v>
      </c>
      <c r="F60" s="139">
        <v>23</v>
      </c>
      <c r="G60" s="139">
        <v>18</v>
      </c>
      <c r="H60" s="139">
        <v>36</v>
      </c>
      <c r="I60" s="139">
        <v>0</v>
      </c>
      <c r="J60" s="139">
        <v>1</v>
      </c>
      <c r="K60" s="139">
        <v>0</v>
      </c>
      <c r="L60" s="139">
        <v>9</v>
      </c>
      <c r="M60" s="139">
        <v>0</v>
      </c>
      <c r="N60" s="139">
        <v>13</v>
      </c>
      <c r="O60" s="139">
        <v>7</v>
      </c>
      <c r="P60" s="139">
        <v>0</v>
      </c>
      <c r="Q60" s="139">
        <v>0</v>
      </c>
      <c r="R60" s="139">
        <v>2</v>
      </c>
      <c r="S60" s="139">
        <v>0</v>
      </c>
      <c r="T60" s="139">
        <v>0</v>
      </c>
      <c r="U60" s="139">
        <v>1</v>
      </c>
      <c r="V60" s="139">
        <v>0</v>
      </c>
      <c r="W60" s="139">
        <v>1</v>
      </c>
      <c r="X60" s="139">
        <v>13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411</v>
      </c>
      <c r="D61" s="139">
        <v>149</v>
      </c>
      <c r="E61" s="139">
        <v>133</v>
      </c>
      <c r="F61" s="139">
        <v>20</v>
      </c>
      <c r="G61" s="139">
        <v>25</v>
      </c>
      <c r="H61" s="139">
        <v>41</v>
      </c>
      <c r="I61" s="139">
        <v>9</v>
      </c>
      <c r="J61" s="139">
        <v>2</v>
      </c>
      <c r="K61" s="139">
        <v>3</v>
      </c>
      <c r="L61" s="139">
        <v>1</v>
      </c>
      <c r="M61" s="139">
        <v>0</v>
      </c>
      <c r="N61" s="139">
        <v>0</v>
      </c>
      <c r="O61" s="139">
        <v>4</v>
      </c>
      <c r="P61" s="139">
        <v>1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1</v>
      </c>
      <c r="X61" s="139">
        <v>22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80</v>
      </c>
      <c r="D62" s="139">
        <v>10</v>
      </c>
      <c r="E62" s="139">
        <v>46</v>
      </c>
      <c r="F62" s="139">
        <v>20</v>
      </c>
      <c r="G62" s="139">
        <v>1</v>
      </c>
      <c r="H62" s="139">
        <v>1</v>
      </c>
      <c r="I62" s="139">
        <v>1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1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467</v>
      </c>
      <c r="D63" s="139">
        <v>37</v>
      </c>
      <c r="E63" s="139">
        <v>374</v>
      </c>
      <c r="F63" s="139">
        <v>16</v>
      </c>
      <c r="G63" s="139">
        <v>4</v>
      </c>
      <c r="H63" s="139">
        <v>8</v>
      </c>
      <c r="I63" s="139">
        <v>1</v>
      </c>
      <c r="J63" s="139">
        <v>0</v>
      </c>
      <c r="K63" s="139">
        <v>0</v>
      </c>
      <c r="L63" s="139">
        <v>0</v>
      </c>
      <c r="M63" s="139">
        <v>0</v>
      </c>
      <c r="N63" s="139">
        <v>1</v>
      </c>
      <c r="O63" s="139">
        <v>1</v>
      </c>
      <c r="P63" s="139">
        <v>3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1</v>
      </c>
      <c r="X63" s="139">
        <v>21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29</v>
      </c>
      <c r="D64" s="139">
        <v>7</v>
      </c>
      <c r="E64" s="139">
        <v>6</v>
      </c>
      <c r="F64" s="139">
        <v>0</v>
      </c>
      <c r="G64" s="139">
        <v>5</v>
      </c>
      <c r="H64" s="139">
        <v>4</v>
      </c>
      <c r="I64" s="139">
        <v>0</v>
      </c>
      <c r="J64" s="139">
        <v>0</v>
      </c>
      <c r="K64" s="139">
        <v>1</v>
      </c>
      <c r="L64" s="139">
        <v>2</v>
      </c>
      <c r="M64" s="139">
        <v>0</v>
      </c>
      <c r="N64" s="139">
        <v>1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175</v>
      </c>
      <c r="D65" s="139">
        <v>87</v>
      </c>
      <c r="E65" s="139">
        <v>22</v>
      </c>
      <c r="F65" s="139">
        <v>14</v>
      </c>
      <c r="G65" s="139">
        <v>8</v>
      </c>
      <c r="H65" s="139">
        <v>10</v>
      </c>
      <c r="I65" s="139">
        <v>2</v>
      </c>
      <c r="J65" s="139">
        <v>0</v>
      </c>
      <c r="K65" s="139">
        <v>5</v>
      </c>
      <c r="L65" s="139">
        <v>13</v>
      </c>
      <c r="M65" s="139">
        <v>1</v>
      </c>
      <c r="N65" s="139">
        <v>5</v>
      </c>
      <c r="O65" s="139">
        <v>1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141</v>
      </c>
      <c r="D66" s="139">
        <v>44</v>
      </c>
      <c r="E66" s="139">
        <v>31</v>
      </c>
      <c r="F66" s="139">
        <v>4</v>
      </c>
      <c r="G66" s="139">
        <v>10</v>
      </c>
      <c r="H66" s="139">
        <v>31</v>
      </c>
      <c r="I66" s="139">
        <v>1</v>
      </c>
      <c r="J66" s="139">
        <v>3</v>
      </c>
      <c r="K66" s="139">
        <v>0</v>
      </c>
      <c r="L66" s="139">
        <v>0</v>
      </c>
      <c r="M66" s="139">
        <v>1</v>
      </c>
      <c r="N66" s="139">
        <v>0</v>
      </c>
      <c r="O66" s="139">
        <v>0</v>
      </c>
      <c r="P66" s="139">
        <v>0</v>
      </c>
      <c r="Q66" s="139">
        <v>1</v>
      </c>
      <c r="R66" s="139">
        <v>0</v>
      </c>
      <c r="S66" s="139">
        <v>6</v>
      </c>
      <c r="T66" s="139">
        <v>0</v>
      </c>
      <c r="U66" s="139">
        <v>0</v>
      </c>
      <c r="V66" s="139">
        <v>0</v>
      </c>
      <c r="W66" s="139">
        <v>0</v>
      </c>
      <c r="X66" s="139">
        <v>9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133</v>
      </c>
      <c r="D67" s="139">
        <v>16</v>
      </c>
      <c r="E67" s="139">
        <v>74</v>
      </c>
      <c r="F67" s="139">
        <v>1</v>
      </c>
      <c r="G67" s="139">
        <v>2</v>
      </c>
      <c r="H67" s="139">
        <v>4</v>
      </c>
      <c r="I67" s="139">
        <v>4</v>
      </c>
      <c r="J67" s="139">
        <v>0</v>
      </c>
      <c r="K67" s="139">
        <v>1</v>
      </c>
      <c r="L67" s="139">
        <v>21</v>
      </c>
      <c r="M67" s="139">
        <v>0</v>
      </c>
      <c r="N67" s="139">
        <v>2</v>
      </c>
      <c r="O67" s="139">
        <v>1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2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117</v>
      </c>
      <c r="D68" s="139">
        <v>19</v>
      </c>
      <c r="E68" s="139">
        <v>74</v>
      </c>
      <c r="F68" s="139">
        <v>1</v>
      </c>
      <c r="G68" s="139">
        <v>0</v>
      </c>
      <c r="H68" s="139">
        <v>15</v>
      </c>
      <c r="I68" s="139">
        <v>2</v>
      </c>
      <c r="J68" s="139">
        <v>2</v>
      </c>
      <c r="K68" s="139">
        <v>0</v>
      </c>
      <c r="L68" s="139">
        <v>0</v>
      </c>
      <c r="M68" s="139">
        <v>0</v>
      </c>
      <c r="N68" s="139">
        <v>1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1</v>
      </c>
      <c r="W68" s="139">
        <v>0</v>
      </c>
      <c r="X68" s="139">
        <v>0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90</v>
      </c>
      <c r="D69" s="139">
        <v>14</v>
      </c>
      <c r="E69" s="139">
        <v>62</v>
      </c>
      <c r="F69" s="139">
        <v>0</v>
      </c>
      <c r="G69" s="139">
        <v>0</v>
      </c>
      <c r="H69" s="139">
        <v>2</v>
      </c>
      <c r="I69" s="139">
        <v>0</v>
      </c>
      <c r="J69" s="139">
        <v>0</v>
      </c>
      <c r="K69" s="139">
        <v>0</v>
      </c>
      <c r="L69" s="139">
        <v>6</v>
      </c>
      <c r="M69" s="139">
        <v>0</v>
      </c>
      <c r="N69" s="139">
        <v>0</v>
      </c>
      <c r="O69" s="139">
        <v>1</v>
      </c>
      <c r="P69" s="139">
        <v>0</v>
      </c>
      <c r="Q69" s="139">
        <v>3</v>
      </c>
      <c r="R69" s="139">
        <v>0</v>
      </c>
      <c r="S69" s="139">
        <v>0</v>
      </c>
      <c r="T69" s="139">
        <v>0</v>
      </c>
      <c r="U69" s="139">
        <v>0</v>
      </c>
      <c r="V69" s="139">
        <v>1</v>
      </c>
      <c r="W69" s="139">
        <v>0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</sheetData>
  <mergeCells count="1">
    <mergeCell ref="A3:B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26BF-0DCF-44A7-B7FE-697B68ADA296}">
  <sheetPr>
    <tabColor theme="7" tint="0.59999389629810485"/>
  </sheetPr>
  <dimension ref="A1:AF64"/>
  <sheetViews>
    <sheetView workbookViewId="0">
      <pane xSplit="1" ySplit="2" topLeftCell="Y48" activePane="bottomRight" state="frozen"/>
      <selection pane="topRight" activeCell="B1" sqref="B1"/>
      <selection pane="bottomLeft" activeCell="A3" sqref="A3"/>
      <selection pane="bottomRight" activeCell="AE54" sqref="AE54"/>
    </sheetView>
  </sheetViews>
  <sheetFormatPr defaultRowHeight="13"/>
  <cols>
    <col min="1" max="1" width="11.83203125" style="1" customWidth="1"/>
    <col min="2" max="30" width="10.08203125" style="1" customWidth="1"/>
    <col min="31" max="226" width="9" style="1"/>
    <col min="227" max="227" width="0" style="1" hidden="1" customWidth="1"/>
    <col min="228" max="228" width="9" style="1"/>
    <col min="229" max="238" width="8.5" style="1" bestFit="1" customWidth="1"/>
    <col min="239" max="243" width="9" style="1"/>
    <col min="244" max="246" width="9.75" style="1" customWidth="1"/>
    <col min="247" max="249" width="6.33203125" style="1" customWidth="1"/>
    <col min="250" max="252" width="9" style="1"/>
    <col min="253" max="255" width="6.33203125" style="1" customWidth="1"/>
    <col min="256" max="482" width="9" style="1"/>
    <col min="483" max="483" width="0" style="1" hidden="1" customWidth="1"/>
    <col min="484" max="484" width="9" style="1"/>
    <col min="485" max="494" width="8.5" style="1" bestFit="1" customWidth="1"/>
    <col min="495" max="499" width="9" style="1"/>
    <col min="500" max="502" width="9.75" style="1" customWidth="1"/>
    <col min="503" max="505" width="6.33203125" style="1" customWidth="1"/>
    <col min="506" max="508" width="9" style="1"/>
    <col min="509" max="511" width="6.33203125" style="1" customWidth="1"/>
    <col min="512" max="738" width="9" style="1"/>
    <col min="739" max="739" width="0" style="1" hidden="1" customWidth="1"/>
    <col min="740" max="740" width="9" style="1"/>
    <col min="741" max="750" width="8.5" style="1" bestFit="1" customWidth="1"/>
    <col min="751" max="755" width="9" style="1"/>
    <col min="756" max="758" width="9.75" style="1" customWidth="1"/>
    <col min="759" max="761" width="6.33203125" style="1" customWidth="1"/>
    <col min="762" max="764" width="9" style="1"/>
    <col min="765" max="767" width="6.33203125" style="1" customWidth="1"/>
    <col min="768" max="994" width="9" style="1"/>
    <col min="995" max="995" width="0" style="1" hidden="1" customWidth="1"/>
    <col min="996" max="996" width="9" style="1"/>
    <col min="997" max="1006" width="8.5" style="1" bestFit="1" customWidth="1"/>
    <col min="1007" max="1011" width="9" style="1"/>
    <col min="1012" max="1014" width="9.75" style="1" customWidth="1"/>
    <col min="1015" max="1017" width="6.33203125" style="1" customWidth="1"/>
    <col min="1018" max="1020" width="9" style="1"/>
    <col min="1021" max="1023" width="6.33203125" style="1" customWidth="1"/>
    <col min="1024" max="1250" width="9" style="1"/>
    <col min="1251" max="1251" width="0" style="1" hidden="1" customWidth="1"/>
    <col min="1252" max="1252" width="9" style="1"/>
    <col min="1253" max="1262" width="8.5" style="1" bestFit="1" customWidth="1"/>
    <col min="1263" max="1267" width="9" style="1"/>
    <col min="1268" max="1270" width="9.75" style="1" customWidth="1"/>
    <col min="1271" max="1273" width="6.33203125" style="1" customWidth="1"/>
    <col min="1274" max="1276" width="9" style="1"/>
    <col min="1277" max="1279" width="6.33203125" style="1" customWidth="1"/>
    <col min="1280" max="1506" width="9" style="1"/>
    <col min="1507" max="1507" width="0" style="1" hidden="1" customWidth="1"/>
    <col min="1508" max="1508" width="9" style="1"/>
    <col min="1509" max="1518" width="8.5" style="1" bestFit="1" customWidth="1"/>
    <col min="1519" max="1523" width="9" style="1"/>
    <col min="1524" max="1526" width="9.75" style="1" customWidth="1"/>
    <col min="1527" max="1529" width="6.33203125" style="1" customWidth="1"/>
    <col min="1530" max="1532" width="9" style="1"/>
    <col min="1533" max="1535" width="6.33203125" style="1" customWidth="1"/>
    <col min="1536" max="1762" width="9" style="1"/>
    <col min="1763" max="1763" width="0" style="1" hidden="1" customWidth="1"/>
    <col min="1764" max="1764" width="9" style="1"/>
    <col min="1765" max="1774" width="8.5" style="1" bestFit="1" customWidth="1"/>
    <col min="1775" max="1779" width="9" style="1"/>
    <col min="1780" max="1782" width="9.75" style="1" customWidth="1"/>
    <col min="1783" max="1785" width="6.33203125" style="1" customWidth="1"/>
    <col min="1786" max="1788" width="9" style="1"/>
    <col min="1789" max="1791" width="6.33203125" style="1" customWidth="1"/>
    <col min="1792" max="2018" width="9" style="1"/>
    <col min="2019" max="2019" width="0" style="1" hidden="1" customWidth="1"/>
    <col min="2020" max="2020" width="9" style="1"/>
    <col min="2021" max="2030" width="8.5" style="1" bestFit="1" customWidth="1"/>
    <col min="2031" max="2035" width="9" style="1"/>
    <col min="2036" max="2038" width="9.75" style="1" customWidth="1"/>
    <col min="2039" max="2041" width="6.33203125" style="1" customWidth="1"/>
    <col min="2042" max="2044" width="9" style="1"/>
    <col min="2045" max="2047" width="6.33203125" style="1" customWidth="1"/>
    <col min="2048" max="2274" width="9" style="1"/>
    <col min="2275" max="2275" width="0" style="1" hidden="1" customWidth="1"/>
    <col min="2276" max="2276" width="9" style="1"/>
    <col min="2277" max="2286" width="8.5" style="1" bestFit="1" customWidth="1"/>
    <col min="2287" max="2291" width="9" style="1"/>
    <col min="2292" max="2294" width="9.75" style="1" customWidth="1"/>
    <col min="2295" max="2297" width="6.33203125" style="1" customWidth="1"/>
    <col min="2298" max="2300" width="9" style="1"/>
    <col min="2301" max="2303" width="6.33203125" style="1" customWidth="1"/>
    <col min="2304" max="2530" width="9" style="1"/>
    <col min="2531" max="2531" width="0" style="1" hidden="1" customWidth="1"/>
    <col min="2532" max="2532" width="9" style="1"/>
    <col min="2533" max="2542" width="8.5" style="1" bestFit="1" customWidth="1"/>
    <col min="2543" max="2547" width="9" style="1"/>
    <col min="2548" max="2550" width="9.75" style="1" customWidth="1"/>
    <col min="2551" max="2553" width="6.33203125" style="1" customWidth="1"/>
    <col min="2554" max="2556" width="9" style="1"/>
    <col min="2557" max="2559" width="6.33203125" style="1" customWidth="1"/>
    <col min="2560" max="2786" width="9" style="1"/>
    <col min="2787" max="2787" width="0" style="1" hidden="1" customWidth="1"/>
    <col min="2788" max="2788" width="9" style="1"/>
    <col min="2789" max="2798" width="8.5" style="1" bestFit="1" customWidth="1"/>
    <col min="2799" max="2803" width="9" style="1"/>
    <col min="2804" max="2806" width="9.75" style="1" customWidth="1"/>
    <col min="2807" max="2809" width="6.33203125" style="1" customWidth="1"/>
    <col min="2810" max="2812" width="9" style="1"/>
    <col min="2813" max="2815" width="6.33203125" style="1" customWidth="1"/>
    <col min="2816" max="3042" width="9" style="1"/>
    <col min="3043" max="3043" width="0" style="1" hidden="1" customWidth="1"/>
    <col min="3044" max="3044" width="9" style="1"/>
    <col min="3045" max="3054" width="8.5" style="1" bestFit="1" customWidth="1"/>
    <col min="3055" max="3059" width="9" style="1"/>
    <col min="3060" max="3062" width="9.75" style="1" customWidth="1"/>
    <col min="3063" max="3065" width="6.33203125" style="1" customWidth="1"/>
    <col min="3066" max="3068" width="9" style="1"/>
    <col min="3069" max="3071" width="6.33203125" style="1" customWidth="1"/>
    <col min="3072" max="3298" width="9" style="1"/>
    <col min="3299" max="3299" width="0" style="1" hidden="1" customWidth="1"/>
    <col min="3300" max="3300" width="9" style="1"/>
    <col min="3301" max="3310" width="8.5" style="1" bestFit="1" customWidth="1"/>
    <col min="3311" max="3315" width="9" style="1"/>
    <col min="3316" max="3318" width="9.75" style="1" customWidth="1"/>
    <col min="3319" max="3321" width="6.33203125" style="1" customWidth="1"/>
    <col min="3322" max="3324" width="9" style="1"/>
    <col min="3325" max="3327" width="6.33203125" style="1" customWidth="1"/>
    <col min="3328" max="3554" width="9" style="1"/>
    <col min="3555" max="3555" width="0" style="1" hidden="1" customWidth="1"/>
    <col min="3556" max="3556" width="9" style="1"/>
    <col min="3557" max="3566" width="8.5" style="1" bestFit="1" customWidth="1"/>
    <col min="3567" max="3571" width="9" style="1"/>
    <col min="3572" max="3574" width="9.75" style="1" customWidth="1"/>
    <col min="3575" max="3577" width="6.33203125" style="1" customWidth="1"/>
    <col min="3578" max="3580" width="9" style="1"/>
    <col min="3581" max="3583" width="6.33203125" style="1" customWidth="1"/>
    <col min="3584" max="3810" width="9" style="1"/>
    <col min="3811" max="3811" width="0" style="1" hidden="1" customWidth="1"/>
    <col min="3812" max="3812" width="9" style="1"/>
    <col min="3813" max="3822" width="8.5" style="1" bestFit="1" customWidth="1"/>
    <col min="3823" max="3827" width="9" style="1"/>
    <col min="3828" max="3830" width="9.75" style="1" customWidth="1"/>
    <col min="3831" max="3833" width="6.33203125" style="1" customWidth="1"/>
    <col min="3834" max="3836" width="9" style="1"/>
    <col min="3837" max="3839" width="6.33203125" style="1" customWidth="1"/>
    <col min="3840" max="4066" width="9" style="1"/>
    <col min="4067" max="4067" width="0" style="1" hidden="1" customWidth="1"/>
    <col min="4068" max="4068" width="9" style="1"/>
    <col min="4069" max="4078" width="8.5" style="1" bestFit="1" customWidth="1"/>
    <col min="4079" max="4083" width="9" style="1"/>
    <col min="4084" max="4086" width="9.75" style="1" customWidth="1"/>
    <col min="4087" max="4089" width="6.33203125" style="1" customWidth="1"/>
    <col min="4090" max="4092" width="9" style="1"/>
    <col min="4093" max="4095" width="6.33203125" style="1" customWidth="1"/>
    <col min="4096" max="4322" width="9" style="1"/>
    <col min="4323" max="4323" width="0" style="1" hidden="1" customWidth="1"/>
    <col min="4324" max="4324" width="9" style="1"/>
    <col min="4325" max="4334" width="8.5" style="1" bestFit="1" customWidth="1"/>
    <col min="4335" max="4339" width="9" style="1"/>
    <col min="4340" max="4342" width="9.75" style="1" customWidth="1"/>
    <col min="4343" max="4345" width="6.33203125" style="1" customWidth="1"/>
    <col min="4346" max="4348" width="9" style="1"/>
    <col min="4349" max="4351" width="6.33203125" style="1" customWidth="1"/>
    <col min="4352" max="4578" width="9" style="1"/>
    <col min="4579" max="4579" width="0" style="1" hidden="1" customWidth="1"/>
    <col min="4580" max="4580" width="9" style="1"/>
    <col min="4581" max="4590" width="8.5" style="1" bestFit="1" customWidth="1"/>
    <col min="4591" max="4595" width="9" style="1"/>
    <col min="4596" max="4598" width="9.75" style="1" customWidth="1"/>
    <col min="4599" max="4601" width="6.33203125" style="1" customWidth="1"/>
    <col min="4602" max="4604" width="9" style="1"/>
    <col min="4605" max="4607" width="6.33203125" style="1" customWidth="1"/>
    <col min="4608" max="4834" width="9" style="1"/>
    <col min="4835" max="4835" width="0" style="1" hidden="1" customWidth="1"/>
    <col min="4836" max="4836" width="9" style="1"/>
    <col min="4837" max="4846" width="8.5" style="1" bestFit="1" customWidth="1"/>
    <col min="4847" max="4851" width="9" style="1"/>
    <col min="4852" max="4854" width="9.75" style="1" customWidth="1"/>
    <col min="4855" max="4857" width="6.33203125" style="1" customWidth="1"/>
    <col min="4858" max="4860" width="9" style="1"/>
    <col min="4861" max="4863" width="6.33203125" style="1" customWidth="1"/>
    <col min="4864" max="5090" width="9" style="1"/>
    <col min="5091" max="5091" width="0" style="1" hidden="1" customWidth="1"/>
    <col min="5092" max="5092" width="9" style="1"/>
    <col min="5093" max="5102" width="8.5" style="1" bestFit="1" customWidth="1"/>
    <col min="5103" max="5107" width="9" style="1"/>
    <col min="5108" max="5110" width="9.75" style="1" customWidth="1"/>
    <col min="5111" max="5113" width="6.33203125" style="1" customWidth="1"/>
    <col min="5114" max="5116" width="9" style="1"/>
    <col min="5117" max="5119" width="6.33203125" style="1" customWidth="1"/>
    <col min="5120" max="5346" width="9" style="1"/>
    <col min="5347" max="5347" width="0" style="1" hidden="1" customWidth="1"/>
    <col min="5348" max="5348" width="9" style="1"/>
    <col min="5349" max="5358" width="8.5" style="1" bestFit="1" customWidth="1"/>
    <col min="5359" max="5363" width="9" style="1"/>
    <col min="5364" max="5366" width="9.75" style="1" customWidth="1"/>
    <col min="5367" max="5369" width="6.33203125" style="1" customWidth="1"/>
    <col min="5370" max="5372" width="9" style="1"/>
    <col min="5373" max="5375" width="6.33203125" style="1" customWidth="1"/>
    <col min="5376" max="5602" width="9" style="1"/>
    <col min="5603" max="5603" width="0" style="1" hidden="1" customWidth="1"/>
    <col min="5604" max="5604" width="9" style="1"/>
    <col min="5605" max="5614" width="8.5" style="1" bestFit="1" customWidth="1"/>
    <col min="5615" max="5619" width="9" style="1"/>
    <col min="5620" max="5622" width="9.75" style="1" customWidth="1"/>
    <col min="5623" max="5625" width="6.33203125" style="1" customWidth="1"/>
    <col min="5626" max="5628" width="9" style="1"/>
    <col min="5629" max="5631" width="6.33203125" style="1" customWidth="1"/>
    <col min="5632" max="5858" width="9" style="1"/>
    <col min="5859" max="5859" width="0" style="1" hidden="1" customWidth="1"/>
    <col min="5860" max="5860" width="9" style="1"/>
    <col min="5861" max="5870" width="8.5" style="1" bestFit="1" customWidth="1"/>
    <col min="5871" max="5875" width="9" style="1"/>
    <col min="5876" max="5878" width="9.75" style="1" customWidth="1"/>
    <col min="5879" max="5881" width="6.33203125" style="1" customWidth="1"/>
    <col min="5882" max="5884" width="9" style="1"/>
    <col min="5885" max="5887" width="6.33203125" style="1" customWidth="1"/>
    <col min="5888" max="6114" width="9" style="1"/>
    <col min="6115" max="6115" width="0" style="1" hidden="1" customWidth="1"/>
    <col min="6116" max="6116" width="9" style="1"/>
    <col min="6117" max="6126" width="8.5" style="1" bestFit="1" customWidth="1"/>
    <col min="6127" max="6131" width="9" style="1"/>
    <col min="6132" max="6134" width="9.75" style="1" customWidth="1"/>
    <col min="6135" max="6137" width="6.33203125" style="1" customWidth="1"/>
    <col min="6138" max="6140" width="9" style="1"/>
    <col min="6141" max="6143" width="6.33203125" style="1" customWidth="1"/>
    <col min="6144" max="6370" width="9" style="1"/>
    <col min="6371" max="6371" width="0" style="1" hidden="1" customWidth="1"/>
    <col min="6372" max="6372" width="9" style="1"/>
    <col min="6373" max="6382" width="8.5" style="1" bestFit="1" customWidth="1"/>
    <col min="6383" max="6387" width="9" style="1"/>
    <col min="6388" max="6390" width="9.75" style="1" customWidth="1"/>
    <col min="6391" max="6393" width="6.33203125" style="1" customWidth="1"/>
    <col min="6394" max="6396" width="9" style="1"/>
    <col min="6397" max="6399" width="6.33203125" style="1" customWidth="1"/>
    <col min="6400" max="6626" width="9" style="1"/>
    <col min="6627" max="6627" width="0" style="1" hidden="1" customWidth="1"/>
    <col min="6628" max="6628" width="9" style="1"/>
    <col min="6629" max="6638" width="8.5" style="1" bestFit="1" customWidth="1"/>
    <col min="6639" max="6643" width="9" style="1"/>
    <col min="6644" max="6646" width="9.75" style="1" customWidth="1"/>
    <col min="6647" max="6649" width="6.33203125" style="1" customWidth="1"/>
    <col min="6650" max="6652" width="9" style="1"/>
    <col min="6653" max="6655" width="6.33203125" style="1" customWidth="1"/>
    <col min="6656" max="6882" width="9" style="1"/>
    <col min="6883" max="6883" width="0" style="1" hidden="1" customWidth="1"/>
    <col min="6884" max="6884" width="9" style="1"/>
    <col min="6885" max="6894" width="8.5" style="1" bestFit="1" customWidth="1"/>
    <col min="6895" max="6899" width="9" style="1"/>
    <col min="6900" max="6902" width="9.75" style="1" customWidth="1"/>
    <col min="6903" max="6905" width="6.33203125" style="1" customWidth="1"/>
    <col min="6906" max="6908" width="9" style="1"/>
    <col min="6909" max="6911" width="6.33203125" style="1" customWidth="1"/>
    <col min="6912" max="7138" width="9" style="1"/>
    <col min="7139" max="7139" width="0" style="1" hidden="1" customWidth="1"/>
    <col min="7140" max="7140" width="9" style="1"/>
    <col min="7141" max="7150" width="8.5" style="1" bestFit="1" customWidth="1"/>
    <col min="7151" max="7155" width="9" style="1"/>
    <col min="7156" max="7158" width="9.75" style="1" customWidth="1"/>
    <col min="7159" max="7161" width="6.33203125" style="1" customWidth="1"/>
    <col min="7162" max="7164" width="9" style="1"/>
    <col min="7165" max="7167" width="6.33203125" style="1" customWidth="1"/>
    <col min="7168" max="7394" width="9" style="1"/>
    <col min="7395" max="7395" width="0" style="1" hidden="1" customWidth="1"/>
    <col min="7396" max="7396" width="9" style="1"/>
    <col min="7397" max="7406" width="8.5" style="1" bestFit="1" customWidth="1"/>
    <col min="7407" max="7411" width="9" style="1"/>
    <col min="7412" max="7414" width="9.75" style="1" customWidth="1"/>
    <col min="7415" max="7417" width="6.33203125" style="1" customWidth="1"/>
    <col min="7418" max="7420" width="9" style="1"/>
    <col min="7421" max="7423" width="6.33203125" style="1" customWidth="1"/>
    <col min="7424" max="7650" width="9" style="1"/>
    <col min="7651" max="7651" width="0" style="1" hidden="1" customWidth="1"/>
    <col min="7652" max="7652" width="9" style="1"/>
    <col min="7653" max="7662" width="8.5" style="1" bestFit="1" customWidth="1"/>
    <col min="7663" max="7667" width="9" style="1"/>
    <col min="7668" max="7670" width="9.75" style="1" customWidth="1"/>
    <col min="7671" max="7673" width="6.33203125" style="1" customWidth="1"/>
    <col min="7674" max="7676" width="9" style="1"/>
    <col min="7677" max="7679" width="6.33203125" style="1" customWidth="1"/>
    <col min="7680" max="7906" width="9" style="1"/>
    <col min="7907" max="7907" width="0" style="1" hidden="1" customWidth="1"/>
    <col min="7908" max="7908" width="9" style="1"/>
    <col min="7909" max="7918" width="8.5" style="1" bestFit="1" customWidth="1"/>
    <col min="7919" max="7923" width="9" style="1"/>
    <col min="7924" max="7926" width="9.75" style="1" customWidth="1"/>
    <col min="7927" max="7929" width="6.33203125" style="1" customWidth="1"/>
    <col min="7930" max="7932" width="9" style="1"/>
    <col min="7933" max="7935" width="6.33203125" style="1" customWidth="1"/>
    <col min="7936" max="8162" width="9" style="1"/>
    <col min="8163" max="8163" width="0" style="1" hidden="1" customWidth="1"/>
    <col min="8164" max="8164" width="9" style="1"/>
    <col min="8165" max="8174" width="8.5" style="1" bestFit="1" customWidth="1"/>
    <col min="8175" max="8179" width="9" style="1"/>
    <col min="8180" max="8182" width="9.75" style="1" customWidth="1"/>
    <col min="8183" max="8185" width="6.33203125" style="1" customWidth="1"/>
    <col min="8186" max="8188" width="9" style="1"/>
    <col min="8189" max="8191" width="6.33203125" style="1" customWidth="1"/>
    <col min="8192" max="8418" width="9" style="1"/>
    <col min="8419" max="8419" width="0" style="1" hidden="1" customWidth="1"/>
    <col min="8420" max="8420" width="9" style="1"/>
    <col min="8421" max="8430" width="8.5" style="1" bestFit="1" customWidth="1"/>
    <col min="8431" max="8435" width="9" style="1"/>
    <col min="8436" max="8438" width="9.75" style="1" customWidth="1"/>
    <col min="8439" max="8441" width="6.33203125" style="1" customWidth="1"/>
    <col min="8442" max="8444" width="9" style="1"/>
    <col min="8445" max="8447" width="6.33203125" style="1" customWidth="1"/>
    <col min="8448" max="8674" width="9" style="1"/>
    <col min="8675" max="8675" width="0" style="1" hidden="1" customWidth="1"/>
    <col min="8676" max="8676" width="9" style="1"/>
    <col min="8677" max="8686" width="8.5" style="1" bestFit="1" customWidth="1"/>
    <col min="8687" max="8691" width="9" style="1"/>
    <col min="8692" max="8694" width="9.75" style="1" customWidth="1"/>
    <col min="8695" max="8697" width="6.33203125" style="1" customWidth="1"/>
    <col min="8698" max="8700" width="9" style="1"/>
    <col min="8701" max="8703" width="6.33203125" style="1" customWidth="1"/>
    <col min="8704" max="8930" width="9" style="1"/>
    <col min="8931" max="8931" width="0" style="1" hidden="1" customWidth="1"/>
    <col min="8932" max="8932" width="9" style="1"/>
    <col min="8933" max="8942" width="8.5" style="1" bestFit="1" customWidth="1"/>
    <col min="8943" max="8947" width="9" style="1"/>
    <col min="8948" max="8950" width="9.75" style="1" customWidth="1"/>
    <col min="8951" max="8953" width="6.33203125" style="1" customWidth="1"/>
    <col min="8954" max="8956" width="9" style="1"/>
    <col min="8957" max="8959" width="6.33203125" style="1" customWidth="1"/>
    <col min="8960" max="9186" width="9" style="1"/>
    <col min="9187" max="9187" width="0" style="1" hidden="1" customWidth="1"/>
    <col min="9188" max="9188" width="9" style="1"/>
    <col min="9189" max="9198" width="8.5" style="1" bestFit="1" customWidth="1"/>
    <col min="9199" max="9203" width="9" style="1"/>
    <col min="9204" max="9206" width="9.75" style="1" customWidth="1"/>
    <col min="9207" max="9209" width="6.33203125" style="1" customWidth="1"/>
    <col min="9210" max="9212" width="9" style="1"/>
    <col min="9213" max="9215" width="6.33203125" style="1" customWidth="1"/>
    <col min="9216" max="9442" width="9" style="1"/>
    <col min="9443" max="9443" width="0" style="1" hidden="1" customWidth="1"/>
    <col min="9444" max="9444" width="9" style="1"/>
    <col min="9445" max="9454" width="8.5" style="1" bestFit="1" customWidth="1"/>
    <col min="9455" max="9459" width="9" style="1"/>
    <col min="9460" max="9462" width="9.75" style="1" customWidth="1"/>
    <col min="9463" max="9465" width="6.33203125" style="1" customWidth="1"/>
    <col min="9466" max="9468" width="9" style="1"/>
    <col min="9469" max="9471" width="6.33203125" style="1" customWidth="1"/>
    <col min="9472" max="9698" width="9" style="1"/>
    <col min="9699" max="9699" width="0" style="1" hidden="1" customWidth="1"/>
    <col min="9700" max="9700" width="9" style="1"/>
    <col min="9701" max="9710" width="8.5" style="1" bestFit="1" customWidth="1"/>
    <col min="9711" max="9715" width="9" style="1"/>
    <col min="9716" max="9718" width="9.75" style="1" customWidth="1"/>
    <col min="9719" max="9721" width="6.33203125" style="1" customWidth="1"/>
    <col min="9722" max="9724" width="9" style="1"/>
    <col min="9725" max="9727" width="6.33203125" style="1" customWidth="1"/>
    <col min="9728" max="9954" width="9" style="1"/>
    <col min="9955" max="9955" width="0" style="1" hidden="1" customWidth="1"/>
    <col min="9956" max="9956" width="9" style="1"/>
    <col min="9957" max="9966" width="8.5" style="1" bestFit="1" customWidth="1"/>
    <col min="9967" max="9971" width="9" style="1"/>
    <col min="9972" max="9974" width="9.75" style="1" customWidth="1"/>
    <col min="9975" max="9977" width="6.33203125" style="1" customWidth="1"/>
    <col min="9978" max="9980" width="9" style="1"/>
    <col min="9981" max="9983" width="6.33203125" style="1" customWidth="1"/>
    <col min="9984" max="10210" width="9" style="1"/>
    <col min="10211" max="10211" width="0" style="1" hidden="1" customWidth="1"/>
    <col min="10212" max="10212" width="9" style="1"/>
    <col min="10213" max="10222" width="8.5" style="1" bestFit="1" customWidth="1"/>
    <col min="10223" max="10227" width="9" style="1"/>
    <col min="10228" max="10230" width="9.75" style="1" customWidth="1"/>
    <col min="10231" max="10233" width="6.33203125" style="1" customWidth="1"/>
    <col min="10234" max="10236" width="9" style="1"/>
    <col min="10237" max="10239" width="6.33203125" style="1" customWidth="1"/>
    <col min="10240" max="10466" width="9" style="1"/>
    <col min="10467" max="10467" width="0" style="1" hidden="1" customWidth="1"/>
    <col min="10468" max="10468" width="9" style="1"/>
    <col min="10469" max="10478" width="8.5" style="1" bestFit="1" customWidth="1"/>
    <col min="10479" max="10483" width="9" style="1"/>
    <col min="10484" max="10486" width="9.75" style="1" customWidth="1"/>
    <col min="10487" max="10489" width="6.33203125" style="1" customWidth="1"/>
    <col min="10490" max="10492" width="9" style="1"/>
    <col min="10493" max="10495" width="6.33203125" style="1" customWidth="1"/>
    <col min="10496" max="10722" width="9" style="1"/>
    <col min="10723" max="10723" width="0" style="1" hidden="1" customWidth="1"/>
    <col min="10724" max="10724" width="9" style="1"/>
    <col min="10725" max="10734" width="8.5" style="1" bestFit="1" customWidth="1"/>
    <col min="10735" max="10739" width="9" style="1"/>
    <col min="10740" max="10742" width="9.75" style="1" customWidth="1"/>
    <col min="10743" max="10745" width="6.33203125" style="1" customWidth="1"/>
    <col min="10746" max="10748" width="9" style="1"/>
    <col min="10749" max="10751" width="6.33203125" style="1" customWidth="1"/>
    <col min="10752" max="10978" width="9" style="1"/>
    <col min="10979" max="10979" width="0" style="1" hidden="1" customWidth="1"/>
    <col min="10980" max="10980" width="9" style="1"/>
    <col min="10981" max="10990" width="8.5" style="1" bestFit="1" customWidth="1"/>
    <col min="10991" max="10995" width="9" style="1"/>
    <col min="10996" max="10998" width="9.75" style="1" customWidth="1"/>
    <col min="10999" max="11001" width="6.33203125" style="1" customWidth="1"/>
    <col min="11002" max="11004" width="9" style="1"/>
    <col min="11005" max="11007" width="6.33203125" style="1" customWidth="1"/>
    <col min="11008" max="11234" width="9" style="1"/>
    <col min="11235" max="11235" width="0" style="1" hidden="1" customWidth="1"/>
    <col min="11236" max="11236" width="9" style="1"/>
    <col min="11237" max="11246" width="8.5" style="1" bestFit="1" customWidth="1"/>
    <col min="11247" max="11251" width="9" style="1"/>
    <col min="11252" max="11254" width="9.75" style="1" customWidth="1"/>
    <col min="11255" max="11257" width="6.33203125" style="1" customWidth="1"/>
    <col min="11258" max="11260" width="9" style="1"/>
    <col min="11261" max="11263" width="6.33203125" style="1" customWidth="1"/>
    <col min="11264" max="11490" width="9" style="1"/>
    <col min="11491" max="11491" width="0" style="1" hidden="1" customWidth="1"/>
    <col min="11492" max="11492" width="9" style="1"/>
    <col min="11493" max="11502" width="8.5" style="1" bestFit="1" customWidth="1"/>
    <col min="11503" max="11507" width="9" style="1"/>
    <col min="11508" max="11510" width="9.75" style="1" customWidth="1"/>
    <col min="11511" max="11513" width="6.33203125" style="1" customWidth="1"/>
    <col min="11514" max="11516" width="9" style="1"/>
    <col min="11517" max="11519" width="6.33203125" style="1" customWidth="1"/>
    <col min="11520" max="11746" width="9" style="1"/>
    <col min="11747" max="11747" width="0" style="1" hidden="1" customWidth="1"/>
    <col min="11748" max="11748" width="9" style="1"/>
    <col min="11749" max="11758" width="8.5" style="1" bestFit="1" customWidth="1"/>
    <col min="11759" max="11763" width="9" style="1"/>
    <col min="11764" max="11766" width="9.75" style="1" customWidth="1"/>
    <col min="11767" max="11769" width="6.33203125" style="1" customWidth="1"/>
    <col min="11770" max="11772" width="9" style="1"/>
    <col min="11773" max="11775" width="6.33203125" style="1" customWidth="1"/>
    <col min="11776" max="12002" width="9" style="1"/>
    <col min="12003" max="12003" width="0" style="1" hidden="1" customWidth="1"/>
    <col min="12004" max="12004" width="9" style="1"/>
    <col min="12005" max="12014" width="8.5" style="1" bestFit="1" customWidth="1"/>
    <col min="12015" max="12019" width="9" style="1"/>
    <col min="12020" max="12022" width="9.75" style="1" customWidth="1"/>
    <col min="12023" max="12025" width="6.33203125" style="1" customWidth="1"/>
    <col min="12026" max="12028" width="9" style="1"/>
    <col min="12029" max="12031" width="6.33203125" style="1" customWidth="1"/>
    <col min="12032" max="12258" width="9" style="1"/>
    <col min="12259" max="12259" width="0" style="1" hidden="1" customWidth="1"/>
    <col min="12260" max="12260" width="9" style="1"/>
    <col min="12261" max="12270" width="8.5" style="1" bestFit="1" customWidth="1"/>
    <col min="12271" max="12275" width="9" style="1"/>
    <col min="12276" max="12278" width="9.75" style="1" customWidth="1"/>
    <col min="12279" max="12281" width="6.33203125" style="1" customWidth="1"/>
    <col min="12282" max="12284" width="9" style="1"/>
    <col min="12285" max="12287" width="6.33203125" style="1" customWidth="1"/>
    <col min="12288" max="12514" width="9" style="1"/>
    <col min="12515" max="12515" width="0" style="1" hidden="1" customWidth="1"/>
    <col min="12516" max="12516" width="9" style="1"/>
    <col min="12517" max="12526" width="8.5" style="1" bestFit="1" customWidth="1"/>
    <col min="12527" max="12531" width="9" style="1"/>
    <col min="12532" max="12534" width="9.75" style="1" customWidth="1"/>
    <col min="12535" max="12537" width="6.33203125" style="1" customWidth="1"/>
    <col min="12538" max="12540" width="9" style="1"/>
    <col min="12541" max="12543" width="6.33203125" style="1" customWidth="1"/>
    <col min="12544" max="12770" width="9" style="1"/>
    <col min="12771" max="12771" width="0" style="1" hidden="1" customWidth="1"/>
    <col min="12772" max="12772" width="9" style="1"/>
    <col min="12773" max="12782" width="8.5" style="1" bestFit="1" customWidth="1"/>
    <col min="12783" max="12787" width="9" style="1"/>
    <col min="12788" max="12790" width="9.75" style="1" customWidth="1"/>
    <col min="12791" max="12793" width="6.33203125" style="1" customWidth="1"/>
    <col min="12794" max="12796" width="9" style="1"/>
    <col min="12797" max="12799" width="6.33203125" style="1" customWidth="1"/>
    <col min="12800" max="13026" width="9" style="1"/>
    <col min="13027" max="13027" width="0" style="1" hidden="1" customWidth="1"/>
    <col min="13028" max="13028" width="9" style="1"/>
    <col min="13029" max="13038" width="8.5" style="1" bestFit="1" customWidth="1"/>
    <col min="13039" max="13043" width="9" style="1"/>
    <col min="13044" max="13046" width="9.75" style="1" customWidth="1"/>
    <col min="13047" max="13049" width="6.33203125" style="1" customWidth="1"/>
    <col min="13050" max="13052" width="9" style="1"/>
    <col min="13053" max="13055" width="6.33203125" style="1" customWidth="1"/>
    <col min="13056" max="13282" width="9" style="1"/>
    <col min="13283" max="13283" width="0" style="1" hidden="1" customWidth="1"/>
    <col min="13284" max="13284" width="9" style="1"/>
    <col min="13285" max="13294" width="8.5" style="1" bestFit="1" customWidth="1"/>
    <col min="13295" max="13299" width="9" style="1"/>
    <col min="13300" max="13302" width="9.75" style="1" customWidth="1"/>
    <col min="13303" max="13305" width="6.33203125" style="1" customWidth="1"/>
    <col min="13306" max="13308" width="9" style="1"/>
    <col min="13309" max="13311" width="6.33203125" style="1" customWidth="1"/>
    <col min="13312" max="13538" width="9" style="1"/>
    <col min="13539" max="13539" width="0" style="1" hidden="1" customWidth="1"/>
    <col min="13540" max="13540" width="9" style="1"/>
    <col min="13541" max="13550" width="8.5" style="1" bestFit="1" customWidth="1"/>
    <col min="13551" max="13555" width="9" style="1"/>
    <col min="13556" max="13558" width="9.75" style="1" customWidth="1"/>
    <col min="13559" max="13561" width="6.33203125" style="1" customWidth="1"/>
    <col min="13562" max="13564" width="9" style="1"/>
    <col min="13565" max="13567" width="6.33203125" style="1" customWidth="1"/>
    <col min="13568" max="13794" width="9" style="1"/>
    <col min="13795" max="13795" width="0" style="1" hidden="1" customWidth="1"/>
    <col min="13796" max="13796" width="9" style="1"/>
    <col min="13797" max="13806" width="8.5" style="1" bestFit="1" customWidth="1"/>
    <col min="13807" max="13811" width="9" style="1"/>
    <col min="13812" max="13814" width="9.75" style="1" customWidth="1"/>
    <col min="13815" max="13817" width="6.33203125" style="1" customWidth="1"/>
    <col min="13818" max="13820" width="9" style="1"/>
    <col min="13821" max="13823" width="6.33203125" style="1" customWidth="1"/>
    <col min="13824" max="14050" width="9" style="1"/>
    <col min="14051" max="14051" width="0" style="1" hidden="1" customWidth="1"/>
    <col min="14052" max="14052" width="9" style="1"/>
    <col min="14053" max="14062" width="8.5" style="1" bestFit="1" customWidth="1"/>
    <col min="14063" max="14067" width="9" style="1"/>
    <col min="14068" max="14070" width="9.75" style="1" customWidth="1"/>
    <col min="14071" max="14073" width="6.33203125" style="1" customWidth="1"/>
    <col min="14074" max="14076" width="9" style="1"/>
    <col min="14077" max="14079" width="6.33203125" style="1" customWidth="1"/>
    <col min="14080" max="14306" width="9" style="1"/>
    <col min="14307" max="14307" width="0" style="1" hidden="1" customWidth="1"/>
    <col min="14308" max="14308" width="9" style="1"/>
    <col min="14309" max="14318" width="8.5" style="1" bestFit="1" customWidth="1"/>
    <col min="14319" max="14323" width="9" style="1"/>
    <col min="14324" max="14326" width="9.75" style="1" customWidth="1"/>
    <col min="14327" max="14329" width="6.33203125" style="1" customWidth="1"/>
    <col min="14330" max="14332" width="9" style="1"/>
    <col min="14333" max="14335" width="6.33203125" style="1" customWidth="1"/>
    <col min="14336" max="14562" width="9" style="1"/>
    <col min="14563" max="14563" width="0" style="1" hidden="1" customWidth="1"/>
    <col min="14564" max="14564" width="9" style="1"/>
    <col min="14565" max="14574" width="8.5" style="1" bestFit="1" customWidth="1"/>
    <col min="14575" max="14579" width="9" style="1"/>
    <col min="14580" max="14582" width="9.75" style="1" customWidth="1"/>
    <col min="14583" max="14585" width="6.33203125" style="1" customWidth="1"/>
    <col min="14586" max="14588" width="9" style="1"/>
    <col min="14589" max="14591" width="6.33203125" style="1" customWidth="1"/>
    <col min="14592" max="14818" width="9" style="1"/>
    <col min="14819" max="14819" width="0" style="1" hidden="1" customWidth="1"/>
    <col min="14820" max="14820" width="9" style="1"/>
    <col min="14821" max="14830" width="8.5" style="1" bestFit="1" customWidth="1"/>
    <col min="14831" max="14835" width="9" style="1"/>
    <col min="14836" max="14838" width="9.75" style="1" customWidth="1"/>
    <col min="14839" max="14841" width="6.33203125" style="1" customWidth="1"/>
    <col min="14842" max="14844" width="9" style="1"/>
    <col min="14845" max="14847" width="6.33203125" style="1" customWidth="1"/>
    <col min="14848" max="15074" width="9" style="1"/>
    <col min="15075" max="15075" width="0" style="1" hidden="1" customWidth="1"/>
    <col min="15076" max="15076" width="9" style="1"/>
    <col min="15077" max="15086" width="8.5" style="1" bestFit="1" customWidth="1"/>
    <col min="15087" max="15091" width="9" style="1"/>
    <col min="15092" max="15094" width="9.75" style="1" customWidth="1"/>
    <col min="15095" max="15097" width="6.33203125" style="1" customWidth="1"/>
    <col min="15098" max="15100" width="9" style="1"/>
    <col min="15101" max="15103" width="6.33203125" style="1" customWidth="1"/>
    <col min="15104" max="15330" width="9" style="1"/>
    <col min="15331" max="15331" width="0" style="1" hidden="1" customWidth="1"/>
    <col min="15332" max="15332" width="9" style="1"/>
    <col min="15333" max="15342" width="8.5" style="1" bestFit="1" customWidth="1"/>
    <col min="15343" max="15347" width="9" style="1"/>
    <col min="15348" max="15350" width="9.75" style="1" customWidth="1"/>
    <col min="15351" max="15353" width="6.33203125" style="1" customWidth="1"/>
    <col min="15354" max="15356" width="9" style="1"/>
    <col min="15357" max="15359" width="6.33203125" style="1" customWidth="1"/>
    <col min="15360" max="15586" width="9" style="1"/>
    <col min="15587" max="15587" width="0" style="1" hidden="1" customWidth="1"/>
    <col min="15588" max="15588" width="9" style="1"/>
    <col min="15589" max="15598" width="8.5" style="1" bestFit="1" customWidth="1"/>
    <col min="15599" max="15603" width="9" style="1"/>
    <col min="15604" max="15606" width="9.75" style="1" customWidth="1"/>
    <col min="15607" max="15609" width="6.33203125" style="1" customWidth="1"/>
    <col min="15610" max="15612" width="9" style="1"/>
    <col min="15613" max="15615" width="6.33203125" style="1" customWidth="1"/>
    <col min="15616" max="15842" width="9" style="1"/>
    <col min="15843" max="15843" width="0" style="1" hidden="1" customWidth="1"/>
    <col min="15844" max="15844" width="9" style="1"/>
    <col min="15845" max="15854" width="8.5" style="1" bestFit="1" customWidth="1"/>
    <col min="15855" max="15859" width="9" style="1"/>
    <col min="15860" max="15862" width="9.75" style="1" customWidth="1"/>
    <col min="15863" max="15865" width="6.33203125" style="1" customWidth="1"/>
    <col min="15866" max="15868" width="9" style="1"/>
    <col min="15869" max="15871" width="6.33203125" style="1" customWidth="1"/>
    <col min="15872" max="16098" width="9" style="1"/>
    <col min="16099" max="16099" width="0" style="1" hidden="1" customWidth="1"/>
    <col min="16100" max="16100" width="9" style="1"/>
    <col min="16101" max="16110" width="8.5" style="1" bestFit="1" customWidth="1"/>
    <col min="16111" max="16115" width="9" style="1"/>
    <col min="16116" max="16118" width="9.75" style="1" customWidth="1"/>
    <col min="16119" max="16121" width="6.33203125" style="1" customWidth="1"/>
    <col min="16122" max="16124" width="9" style="1"/>
    <col min="16125" max="16127" width="6.33203125" style="1" customWidth="1"/>
    <col min="16128" max="16384" width="9" style="1"/>
  </cols>
  <sheetData>
    <row r="1" spans="1:32" ht="15" customHeight="1">
      <c r="A1" s="14" t="s">
        <v>770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4"/>
      <c r="AC1" s="6" t="s">
        <v>759</v>
      </c>
      <c r="AD1" s="4"/>
    </row>
    <row r="2" spans="1:32" ht="15" customHeight="1">
      <c r="A2" s="368" t="s">
        <v>523</v>
      </c>
      <c r="B2" s="312" t="s">
        <v>480</v>
      </c>
      <c r="C2" s="5" t="s">
        <v>481</v>
      </c>
      <c r="D2" s="5" t="s">
        <v>482</v>
      </c>
      <c r="E2" s="5" t="s">
        <v>483</v>
      </c>
      <c r="F2" s="5" t="s">
        <v>484</v>
      </c>
      <c r="G2" s="312" t="s">
        <v>473</v>
      </c>
      <c r="H2" s="5" t="s">
        <v>474</v>
      </c>
      <c r="I2" s="5" t="s">
        <v>475</v>
      </c>
      <c r="J2" s="5" t="s">
        <v>476</v>
      </c>
      <c r="K2" s="5" t="s">
        <v>477</v>
      </c>
      <c r="L2" s="5" t="s">
        <v>478</v>
      </c>
      <c r="M2" s="5" t="s">
        <v>110</v>
      </c>
      <c r="N2" s="5" t="s">
        <v>111</v>
      </c>
      <c r="O2" s="5" t="s">
        <v>112</v>
      </c>
      <c r="P2" s="5" t="s">
        <v>113</v>
      </c>
      <c r="Q2" s="312" t="s">
        <v>114</v>
      </c>
      <c r="R2" s="337" t="s">
        <v>115</v>
      </c>
      <c r="S2" s="337" t="s">
        <v>116</v>
      </c>
      <c r="T2" s="5" t="s">
        <v>117</v>
      </c>
      <c r="U2" s="5" t="s">
        <v>118</v>
      </c>
      <c r="V2" s="5" t="s">
        <v>119</v>
      </c>
      <c r="W2" s="5" t="s">
        <v>120</v>
      </c>
      <c r="X2" s="5" t="s">
        <v>121</v>
      </c>
      <c r="Y2" s="5" t="s">
        <v>122</v>
      </c>
      <c r="Z2" s="5" t="s">
        <v>123</v>
      </c>
      <c r="AA2" s="312" t="s">
        <v>124</v>
      </c>
      <c r="AB2" s="5" t="s">
        <v>125</v>
      </c>
      <c r="AC2" s="5" t="s">
        <v>126</v>
      </c>
      <c r="AD2" s="5" t="s">
        <v>822</v>
      </c>
      <c r="AE2" s="312" t="s">
        <v>1228</v>
      </c>
      <c r="AF2" s="470">
        <v>45809</v>
      </c>
    </row>
    <row r="3" spans="1:32" ht="15" customHeight="1">
      <c r="A3" s="379" t="s">
        <v>3</v>
      </c>
      <c r="B3" s="380">
        <f>B4+B14+B18+B24+B30+B37+B42+B50+B56+B59</f>
        <v>97542</v>
      </c>
      <c r="C3" s="380">
        <f t="shared" ref="C3:AD3" si="0">C4+C14+C18+C24+C30+C37+C42+C50+C56+C59</f>
        <v>98168</v>
      </c>
      <c r="D3" s="380">
        <f t="shared" si="0"/>
        <v>99530</v>
      </c>
      <c r="E3" s="380">
        <f t="shared" si="0"/>
        <v>99839</v>
      </c>
      <c r="F3" s="380">
        <f t="shared" si="0"/>
        <v>99654</v>
      </c>
      <c r="G3" s="380">
        <f t="shared" si="0"/>
        <v>99639</v>
      </c>
      <c r="H3" s="380">
        <f t="shared" si="0"/>
        <v>101931</v>
      </c>
      <c r="I3" s="380">
        <f t="shared" si="0"/>
        <v>102529</v>
      </c>
      <c r="J3" s="380">
        <f t="shared" si="0"/>
        <v>102721</v>
      </c>
      <c r="K3" s="380">
        <f t="shared" si="0"/>
        <v>101865</v>
      </c>
      <c r="L3" s="380">
        <f t="shared" si="0"/>
        <v>102954</v>
      </c>
      <c r="M3" s="380">
        <f t="shared" si="0"/>
        <v>101691</v>
      </c>
      <c r="N3" s="380">
        <f t="shared" si="0"/>
        <v>101294</v>
      </c>
      <c r="O3" s="380">
        <f t="shared" si="0"/>
        <v>101773</v>
      </c>
      <c r="P3" s="380">
        <f t="shared" si="0"/>
        <v>101297</v>
      </c>
      <c r="Q3" s="380">
        <f t="shared" si="0"/>
        <v>99767</v>
      </c>
      <c r="R3" s="380">
        <f t="shared" si="0"/>
        <v>98206</v>
      </c>
      <c r="S3" s="380">
        <f t="shared" si="0"/>
        <v>97164</v>
      </c>
      <c r="T3" s="380">
        <f t="shared" si="0"/>
        <v>96541</v>
      </c>
      <c r="U3" s="380">
        <f t="shared" si="0"/>
        <v>96530</v>
      </c>
      <c r="V3" s="380">
        <f t="shared" si="0"/>
        <v>98625</v>
      </c>
      <c r="W3" s="380">
        <f t="shared" si="0"/>
        <v>101562</v>
      </c>
      <c r="X3" s="380">
        <f t="shared" si="0"/>
        <v>105613</v>
      </c>
      <c r="Y3" s="380">
        <f t="shared" si="0"/>
        <v>110005</v>
      </c>
      <c r="Z3" s="380">
        <f t="shared" si="0"/>
        <v>115681</v>
      </c>
      <c r="AA3" s="380">
        <f t="shared" si="0"/>
        <v>114806</v>
      </c>
      <c r="AB3" s="380">
        <f t="shared" si="0"/>
        <v>111940</v>
      </c>
      <c r="AC3" s="380">
        <f t="shared" si="0"/>
        <v>123125</v>
      </c>
      <c r="AD3" s="380">
        <f t="shared" si="0"/>
        <v>131756</v>
      </c>
      <c r="AE3" s="380">
        <f t="shared" ref="AE3:AF3" si="1">AE4+AE14+AE18+AE24+AE30+AE37+AE42+AE50+AE56+AE59</f>
        <v>142676</v>
      </c>
      <c r="AF3" s="380">
        <f t="shared" si="1"/>
        <v>148569</v>
      </c>
    </row>
    <row r="4" spans="1:32" ht="15" customHeight="1">
      <c r="A4" s="383" t="s">
        <v>4</v>
      </c>
      <c r="B4" s="384">
        <f>SUM(B5:B13)</f>
        <v>41981</v>
      </c>
      <c r="C4" s="384">
        <f t="shared" ref="C4:AD4" si="2">SUM(C5:C13)</f>
        <v>41789</v>
      </c>
      <c r="D4" s="384">
        <f t="shared" si="2"/>
        <v>42085</v>
      </c>
      <c r="E4" s="384">
        <f t="shared" si="2"/>
        <v>42442</v>
      </c>
      <c r="F4" s="384">
        <f t="shared" si="2"/>
        <v>42700</v>
      </c>
      <c r="G4" s="384">
        <f t="shared" si="2"/>
        <v>43082</v>
      </c>
      <c r="H4" s="384">
        <f t="shared" si="2"/>
        <v>44082</v>
      </c>
      <c r="I4" s="384">
        <f t="shared" si="2"/>
        <v>44743</v>
      </c>
      <c r="J4" s="384">
        <f t="shared" si="2"/>
        <v>44852</v>
      </c>
      <c r="K4" s="384">
        <f t="shared" si="2"/>
        <v>44276</v>
      </c>
      <c r="L4" s="384">
        <f t="shared" si="2"/>
        <v>44650</v>
      </c>
      <c r="M4" s="384">
        <f t="shared" si="2"/>
        <v>44099</v>
      </c>
      <c r="N4" s="384">
        <f t="shared" si="2"/>
        <v>43736</v>
      </c>
      <c r="O4" s="384">
        <f t="shared" si="2"/>
        <v>44065</v>
      </c>
      <c r="P4" s="384">
        <f t="shared" si="2"/>
        <v>44455</v>
      </c>
      <c r="Q4" s="384">
        <f t="shared" si="2"/>
        <v>44312</v>
      </c>
      <c r="R4" s="384">
        <f t="shared" si="2"/>
        <v>43705</v>
      </c>
      <c r="S4" s="384">
        <f t="shared" si="2"/>
        <v>43151</v>
      </c>
      <c r="T4" s="384">
        <f t="shared" si="2"/>
        <v>43039</v>
      </c>
      <c r="U4" s="384">
        <f t="shared" si="2"/>
        <v>43247</v>
      </c>
      <c r="V4" s="384">
        <f t="shared" si="2"/>
        <v>44614</v>
      </c>
      <c r="W4" s="384">
        <f t="shared" si="2"/>
        <v>45885</v>
      </c>
      <c r="X4" s="384">
        <f t="shared" si="2"/>
        <v>47609</v>
      </c>
      <c r="Y4" s="384">
        <f t="shared" si="2"/>
        <v>48936</v>
      </c>
      <c r="Z4" s="384">
        <f t="shared" si="2"/>
        <v>50155</v>
      </c>
      <c r="AA4" s="384">
        <f t="shared" si="2"/>
        <v>49215</v>
      </c>
      <c r="AB4" s="384">
        <f t="shared" si="2"/>
        <v>48048</v>
      </c>
      <c r="AC4" s="384">
        <f t="shared" si="2"/>
        <v>52706</v>
      </c>
      <c r="AD4" s="384">
        <f t="shared" si="2"/>
        <v>55421</v>
      </c>
      <c r="AE4" s="384">
        <f t="shared" ref="AE4:AF4" si="3">SUM(AE5:AE13)</f>
        <v>60211</v>
      </c>
      <c r="AF4" s="384">
        <f t="shared" si="3"/>
        <v>62808</v>
      </c>
    </row>
    <row r="5" spans="1:32" ht="15" customHeight="1">
      <c r="A5" s="371" t="s">
        <v>976</v>
      </c>
      <c r="B5" s="369">
        <f>時系列!C5</f>
        <v>3719</v>
      </c>
      <c r="C5" s="369">
        <f>時系列!D5</f>
        <v>3845</v>
      </c>
      <c r="D5" s="369">
        <f>時系列!E5</f>
        <v>4209</v>
      </c>
      <c r="E5" s="369">
        <f>時系列!F5</f>
        <v>4575</v>
      </c>
      <c r="F5" s="369">
        <f>時系列!G5</f>
        <v>4631</v>
      </c>
      <c r="G5" s="369">
        <f>時系列!H5</f>
        <v>4766</v>
      </c>
      <c r="H5" s="369">
        <f>時系列!I5</f>
        <v>5055</v>
      </c>
      <c r="I5" s="369">
        <f>時系列!J5</f>
        <v>5105</v>
      </c>
      <c r="J5" s="369">
        <f>時系列!K5</f>
        <v>5025</v>
      </c>
      <c r="K5" s="369">
        <f>時系列!L5</f>
        <v>5037</v>
      </c>
      <c r="L5" s="369">
        <f>時系列!M5</f>
        <v>5350</v>
      </c>
      <c r="M5" s="369">
        <f>時系列!N5</f>
        <v>5179</v>
      </c>
      <c r="N5" s="369">
        <f>時系列!O5</f>
        <v>5115</v>
      </c>
      <c r="O5" s="369">
        <f>時系列!P5</f>
        <v>5192</v>
      </c>
      <c r="P5" s="369">
        <f>時系列!Q5</f>
        <v>5188</v>
      </c>
      <c r="Q5" s="369">
        <f>時系列!R5</f>
        <v>5088</v>
      </c>
      <c r="R5" s="369">
        <f>時系列!S5</f>
        <v>5058</v>
      </c>
      <c r="S5" s="369">
        <f>時系列!T5</f>
        <v>4928</v>
      </c>
      <c r="T5" s="369">
        <f>時系列!U5</f>
        <v>4866</v>
      </c>
      <c r="U5" s="369">
        <f>時系列!V5</f>
        <v>4961</v>
      </c>
      <c r="V5" s="369">
        <f>時系列!W5</f>
        <v>5176</v>
      </c>
      <c r="W5" s="369">
        <f>時系列!X5</f>
        <v>5405</v>
      </c>
      <c r="X5" s="369">
        <f>時系列!Y5</f>
        <v>5826</v>
      </c>
      <c r="Y5" s="369">
        <f>時系列!Z5</f>
        <v>6083</v>
      </c>
      <c r="Z5" s="369">
        <f>時系列!AA5</f>
        <v>6505</v>
      </c>
      <c r="AA5" s="369">
        <f>時系列!AB5</f>
        <v>6459</v>
      </c>
      <c r="AB5" s="369">
        <f>時系列!AC5</f>
        <v>6457</v>
      </c>
      <c r="AC5" s="369">
        <f>時系列!AD5</f>
        <v>6874</v>
      </c>
      <c r="AD5" s="369">
        <f>時系列!AE5</f>
        <v>7148</v>
      </c>
      <c r="AE5" s="369">
        <f>時系列!AF5</f>
        <v>8333</v>
      </c>
      <c r="AF5" s="369">
        <f>時系列!AG5</f>
        <v>8826</v>
      </c>
    </row>
    <row r="6" spans="1:32" ht="15" customHeight="1">
      <c r="A6" s="371" t="s">
        <v>138</v>
      </c>
      <c r="B6" s="369">
        <f>時系列!C6</f>
        <v>3378</v>
      </c>
      <c r="C6" s="369">
        <f>時系列!D6</f>
        <v>3181</v>
      </c>
      <c r="D6" s="369">
        <f>時系列!E6</f>
        <v>3262</v>
      </c>
      <c r="E6" s="369">
        <f>時系列!F6</f>
        <v>3440</v>
      </c>
      <c r="F6" s="369">
        <f>時系列!G6</f>
        <v>3564</v>
      </c>
      <c r="G6" s="369">
        <f>時系列!H6</f>
        <v>3632</v>
      </c>
      <c r="H6" s="369">
        <f>時系列!I6</f>
        <v>3761</v>
      </c>
      <c r="I6" s="369">
        <f>時系列!J6</f>
        <v>3813</v>
      </c>
      <c r="J6" s="369">
        <f>時系列!K6</f>
        <v>3859</v>
      </c>
      <c r="K6" s="369">
        <f>時系列!L6</f>
        <v>3811</v>
      </c>
      <c r="L6" s="369">
        <f>時系列!M6</f>
        <v>3819</v>
      </c>
      <c r="M6" s="369">
        <f>時系列!N6</f>
        <v>3808</v>
      </c>
      <c r="N6" s="369">
        <f>時系列!O6</f>
        <v>3816</v>
      </c>
      <c r="O6" s="369">
        <f>時系列!P6</f>
        <v>3845</v>
      </c>
      <c r="P6" s="369">
        <f>時系列!Q6</f>
        <v>3963</v>
      </c>
      <c r="Q6" s="369">
        <f>時系列!R6</f>
        <v>4008</v>
      </c>
      <c r="R6" s="369">
        <f>時系列!S6</f>
        <v>4061</v>
      </c>
      <c r="S6" s="369">
        <f>時系列!T6</f>
        <v>4047</v>
      </c>
      <c r="T6" s="369">
        <f>時系列!U6</f>
        <v>4281</v>
      </c>
      <c r="U6" s="369">
        <f>時系列!V6</f>
        <v>4213</v>
      </c>
      <c r="V6" s="369">
        <f>時系列!W6</f>
        <v>4423</v>
      </c>
      <c r="W6" s="369">
        <f>時系列!X6</f>
        <v>4536</v>
      </c>
      <c r="X6" s="369">
        <f>時系列!Y6</f>
        <v>4610</v>
      </c>
      <c r="Y6" s="369">
        <f>時系列!Z6</f>
        <v>4817</v>
      </c>
      <c r="Z6" s="369">
        <f>時系列!AA6</f>
        <v>4794</v>
      </c>
      <c r="AA6" s="369">
        <f>時系列!AB6</f>
        <v>4420</v>
      </c>
      <c r="AB6" s="369">
        <f>時系列!AC6</f>
        <v>4177</v>
      </c>
      <c r="AC6" s="369">
        <f>時系列!AD6</f>
        <v>4693</v>
      </c>
      <c r="AD6" s="369">
        <f>時系列!AE6</f>
        <v>4709</v>
      </c>
      <c r="AE6" s="369">
        <f>時系列!AF6</f>
        <v>5126</v>
      </c>
      <c r="AF6" s="369">
        <f>時系列!AG6</f>
        <v>5392</v>
      </c>
    </row>
    <row r="7" spans="1:32" ht="15" customHeight="1">
      <c r="A7" s="371" t="s">
        <v>977</v>
      </c>
      <c r="B7" s="369">
        <f>時系列!C12</f>
        <v>9932</v>
      </c>
      <c r="C7" s="369">
        <f>時系列!D12</f>
        <v>9739</v>
      </c>
      <c r="D7" s="369">
        <f>時系列!E12</f>
        <v>9477</v>
      </c>
      <c r="E7" s="369">
        <f>時系列!F12</f>
        <v>9466</v>
      </c>
      <c r="F7" s="369">
        <f>時系列!G12</f>
        <v>9613</v>
      </c>
      <c r="G7" s="369">
        <f>時系列!H12</f>
        <v>10223</v>
      </c>
      <c r="H7" s="369">
        <f>時系列!I12</f>
        <v>10709</v>
      </c>
      <c r="I7" s="369">
        <f>時系列!J12</f>
        <v>11158</v>
      </c>
      <c r="J7" s="369">
        <f>時系列!K12</f>
        <v>11440</v>
      </c>
      <c r="K7" s="369">
        <f>時系列!L12</f>
        <v>11361</v>
      </c>
      <c r="L7" s="369">
        <f>時系列!M12</f>
        <v>11615</v>
      </c>
      <c r="M7" s="369">
        <f>時系列!N12</f>
        <v>11707</v>
      </c>
      <c r="N7" s="369">
        <f>時系列!O12</f>
        <v>11695</v>
      </c>
      <c r="O7" s="369">
        <f>時系列!P12</f>
        <v>11965</v>
      </c>
      <c r="P7" s="369">
        <f>時系列!Q12</f>
        <v>12175</v>
      </c>
      <c r="Q7" s="369">
        <f>時系列!R12</f>
        <v>12247</v>
      </c>
      <c r="R7" s="369">
        <f>時系列!S12</f>
        <v>11999</v>
      </c>
      <c r="S7" s="369">
        <f>時系列!T12</f>
        <v>11899</v>
      </c>
      <c r="T7" s="369">
        <f>時系列!U12</f>
        <v>11734</v>
      </c>
      <c r="U7" s="369">
        <f>時系列!V12</f>
        <v>11884</v>
      </c>
      <c r="V7" s="369">
        <f>時系列!W12</f>
        <v>12305</v>
      </c>
      <c r="W7" s="369">
        <f>時系列!X12</f>
        <v>12569</v>
      </c>
      <c r="X7" s="369">
        <f>時系列!Y12</f>
        <v>12926</v>
      </c>
      <c r="Y7" s="369">
        <f>時系列!Z12</f>
        <v>13293</v>
      </c>
      <c r="Z7" s="369">
        <f>時系列!AA12</f>
        <v>13553</v>
      </c>
      <c r="AA7" s="369">
        <f>時系列!AB12</f>
        <v>13162</v>
      </c>
      <c r="AB7" s="369">
        <f>時系列!AC12</f>
        <v>12607</v>
      </c>
      <c r="AC7" s="369">
        <f>時系列!AD12</f>
        <v>13604</v>
      </c>
      <c r="AD7" s="369">
        <f>時系列!AE12</f>
        <v>14397</v>
      </c>
      <c r="AE7" s="369">
        <f>時系列!AF12</f>
        <v>15441</v>
      </c>
      <c r="AF7" s="369">
        <f>時系列!AG12</f>
        <v>16130</v>
      </c>
    </row>
    <row r="8" spans="1:32" ht="15" customHeight="1">
      <c r="A8" s="371" t="s">
        <v>140</v>
      </c>
      <c r="B8" s="369">
        <f>時系列!C7</f>
        <v>2855</v>
      </c>
      <c r="C8" s="369">
        <f>時系列!D7</f>
        <v>2786</v>
      </c>
      <c r="D8" s="369">
        <f>時系列!E7</f>
        <v>2836</v>
      </c>
      <c r="E8" s="369">
        <f>時系列!F7</f>
        <v>2987</v>
      </c>
      <c r="F8" s="369">
        <f>時系列!G7</f>
        <v>3091</v>
      </c>
      <c r="G8" s="369">
        <f>時系列!H7</f>
        <v>3315</v>
      </c>
      <c r="H8" s="369">
        <f>時系列!I7</f>
        <v>3517</v>
      </c>
      <c r="I8" s="369">
        <f>時系列!J7</f>
        <v>3773</v>
      </c>
      <c r="J8" s="369">
        <f>時系列!K7</f>
        <v>3989</v>
      </c>
      <c r="K8" s="369">
        <f>時系列!L7</f>
        <v>3910</v>
      </c>
      <c r="L8" s="369">
        <f>時系列!M7</f>
        <v>3945</v>
      </c>
      <c r="M8" s="369">
        <f>時系列!N7</f>
        <v>3984</v>
      </c>
      <c r="N8" s="369">
        <f>時系列!O7</f>
        <v>3974</v>
      </c>
      <c r="O8" s="369">
        <f>時系列!P7</f>
        <v>4094</v>
      </c>
      <c r="P8" s="369">
        <f>時系列!Q7</f>
        <v>4358</v>
      </c>
      <c r="Q8" s="369">
        <f>時系列!R7</f>
        <v>4413</v>
      </c>
      <c r="R8" s="369">
        <f>時系列!S7</f>
        <v>4343</v>
      </c>
      <c r="S8" s="369">
        <f>時系列!T7</f>
        <v>4238</v>
      </c>
      <c r="T8" s="369">
        <f>時系列!U7</f>
        <v>4215</v>
      </c>
      <c r="U8" s="369">
        <f>時系列!V7</f>
        <v>4298</v>
      </c>
      <c r="V8" s="369">
        <f>時系列!W7</f>
        <v>4856</v>
      </c>
      <c r="W8" s="369">
        <f>時系列!X7</f>
        <v>5317</v>
      </c>
      <c r="X8" s="369">
        <f>時系列!Y7</f>
        <v>5915</v>
      </c>
      <c r="Y8" s="369">
        <f>時系列!Z7</f>
        <v>6287</v>
      </c>
      <c r="Z8" s="369">
        <f>時系列!AA7</f>
        <v>6359</v>
      </c>
      <c r="AA8" s="369">
        <f>時系列!AB7</f>
        <v>6265</v>
      </c>
      <c r="AB8" s="369">
        <f>時系列!AC7</f>
        <v>6074</v>
      </c>
      <c r="AC8" s="369">
        <f>時系列!AD7</f>
        <v>7128</v>
      </c>
      <c r="AD8" s="369">
        <f>時系列!AE7</f>
        <v>7541</v>
      </c>
      <c r="AE8" s="369">
        <f>時系列!AF7</f>
        <v>8230</v>
      </c>
      <c r="AF8" s="369">
        <f>時系列!AG7</f>
        <v>8768</v>
      </c>
    </row>
    <row r="9" spans="1:32" ht="15" customHeight="1">
      <c r="A9" s="371" t="s">
        <v>141</v>
      </c>
      <c r="B9" s="369">
        <f>時系列!C11</f>
        <v>2450</v>
      </c>
      <c r="C9" s="369">
        <f>時系列!D11</f>
        <v>2630</v>
      </c>
      <c r="D9" s="369">
        <f>時系列!E11</f>
        <v>2605</v>
      </c>
      <c r="E9" s="369">
        <f>時系列!F11</f>
        <v>2580</v>
      </c>
      <c r="F9" s="369">
        <f>時系列!G11</f>
        <v>2465</v>
      </c>
      <c r="G9" s="369">
        <f>時系列!H11</f>
        <v>2297</v>
      </c>
      <c r="H9" s="369">
        <f>時系列!I11</f>
        <v>2252</v>
      </c>
      <c r="I9" s="369">
        <f>時系列!J11</f>
        <v>2230</v>
      </c>
      <c r="J9" s="369">
        <f>時系列!K11</f>
        <v>2153</v>
      </c>
      <c r="K9" s="369">
        <f>時系列!L11</f>
        <v>2143</v>
      </c>
      <c r="L9" s="369">
        <f>時系列!M11</f>
        <v>2170</v>
      </c>
      <c r="M9" s="369">
        <f>時系列!N11</f>
        <v>2108</v>
      </c>
      <c r="N9" s="369">
        <f>時系列!O11</f>
        <v>2111</v>
      </c>
      <c r="O9" s="369">
        <f>時系列!P11</f>
        <v>2054</v>
      </c>
      <c r="P9" s="369">
        <f>時系列!Q11</f>
        <v>1999</v>
      </c>
      <c r="Q9" s="369">
        <f>時系列!R11</f>
        <v>2001</v>
      </c>
      <c r="R9" s="369">
        <f>時系列!S11</f>
        <v>1982</v>
      </c>
      <c r="S9" s="369">
        <f>時系列!T11</f>
        <v>1966</v>
      </c>
      <c r="T9" s="369">
        <f>時系列!U11</f>
        <v>1970</v>
      </c>
      <c r="U9" s="369">
        <f>時系列!V11</f>
        <v>1939</v>
      </c>
      <c r="V9" s="369">
        <f>時系列!W11</f>
        <v>1984</v>
      </c>
      <c r="W9" s="369">
        <f>時系列!X11</f>
        <v>2029</v>
      </c>
      <c r="X9" s="369">
        <f>時系列!Y11</f>
        <v>2139</v>
      </c>
      <c r="Y9" s="369">
        <f>時系列!Z11</f>
        <v>2168</v>
      </c>
      <c r="Z9" s="369">
        <f>時系列!AA11</f>
        <v>2369</v>
      </c>
      <c r="AA9" s="369">
        <f>時系列!AB11</f>
        <v>2362</v>
      </c>
      <c r="AB9" s="369">
        <f>時系列!AC11</f>
        <v>2415</v>
      </c>
      <c r="AC9" s="369">
        <f>時系列!AD11</f>
        <v>2749</v>
      </c>
      <c r="AD9" s="369">
        <f>時系列!AE11</f>
        <v>3060</v>
      </c>
      <c r="AE9" s="369">
        <f>時系列!AF11</f>
        <v>3368</v>
      </c>
      <c r="AF9" s="369">
        <f>時系列!AG11</f>
        <v>3526</v>
      </c>
    </row>
    <row r="10" spans="1:32" ht="15" customHeight="1">
      <c r="A10" s="371" t="s">
        <v>142</v>
      </c>
      <c r="B10" s="369">
        <f>時系列!C8</f>
        <v>9850</v>
      </c>
      <c r="C10" s="369">
        <f>時系列!D8</f>
        <v>9276</v>
      </c>
      <c r="D10" s="369">
        <f>時系列!E8</f>
        <v>9120</v>
      </c>
      <c r="E10" s="369">
        <f>時系列!F8</f>
        <v>8839</v>
      </c>
      <c r="F10" s="369">
        <f>時系列!G8</f>
        <v>8635</v>
      </c>
      <c r="G10" s="369">
        <f>時系列!H8</f>
        <v>8397</v>
      </c>
      <c r="H10" s="369">
        <f>時系列!I8</f>
        <v>8345</v>
      </c>
      <c r="I10" s="369">
        <f>時系列!J8</f>
        <v>8251</v>
      </c>
      <c r="J10" s="369">
        <f>時系列!K8</f>
        <v>8123</v>
      </c>
      <c r="K10" s="369">
        <f>時系列!L8</f>
        <v>8018</v>
      </c>
      <c r="L10" s="369">
        <f>時系列!M8</f>
        <v>7853</v>
      </c>
      <c r="M10" s="369">
        <f>時系列!N8</f>
        <v>7696</v>
      </c>
      <c r="N10" s="369">
        <f>時系列!O8</f>
        <v>7561</v>
      </c>
      <c r="O10" s="369">
        <f>時系列!P8</f>
        <v>7437</v>
      </c>
      <c r="P10" s="369">
        <f>時系列!Q8</f>
        <v>7322</v>
      </c>
      <c r="Q10" s="369">
        <f>時系列!R8</f>
        <v>7221</v>
      </c>
      <c r="R10" s="369">
        <f>時系列!S8</f>
        <v>7102</v>
      </c>
      <c r="S10" s="369">
        <f>時系列!T8</f>
        <v>7059</v>
      </c>
      <c r="T10" s="369">
        <f>時系列!U8</f>
        <v>7090</v>
      </c>
      <c r="U10" s="369">
        <f>時系列!V8</f>
        <v>7155</v>
      </c>
      <c r="V10" s="369">
        <f>時系列!W8</f>
        <v>7160</v>
      </c>
      <c r="W10" s="369">
        <f>時系列!X8</f>
        <v>7238</v>
      </c>
      <c r="X10" s="369">
        <f>時系列!Y8</f>
        <v>7276</v>
      </c>
      <c r="Y10" s="369">
        <f>時系列!Z8</f>
        <v>7157</v>
      </c>
      <c r="Z10" s="369">
        <f>時系列!AA8</f>
        <v>7143</v>
      </c>
      <c r="AA10" s="369">
        <f>時系列!AB8</f>
        <v>7076</v>
      </c>
      <c r="AB10" s="369">
        <f>時系列!AC8</f>
        <v>6902</v>
      </c>
      <c r="AC10" s="369">
        <f>時系列!AD8</f>
        <v>7580</v>
      </c>
      <c r="AD10" s="369">
        <f>時系列!AE8</f>
        <v>7946</v>
      </c>
      <c r="AE10" s="369">
        <f>時系列!AF8</f>
        <v>8492</v>
      </c>
      <c r="AF10" s="369">
        <f>時系列!AG8</f>
        <v>8685</v>
      </c>
    </row>
    <row r="11" spans="1:32" ht="15" customHeight="1">
      <c r="A11" s="371" t="s">
        <v>143</v>
      </c>
      <c r="B11" s="369">
        <f>時系列!C9</f>
        <v>5154</v>
      </c>
      <c r="C11" s="369">
        <f>時系列!D9</f>
        <v>5165</v>
      </c>
      <c r="D11" s="369">
        <f>時系列!E9</f>
        <v>5180</v>
      </c>
      <c r="E11" s="369">
        <f>時系列!F9</f>
        <v>5078</v>
      </c>
      <c r="F11" s="369">
        <f>時系列!G9</f>
        <v>5134</v>
      </c>
      <c r="G11" s="369">
        <f>時系列!H9</f>
        <v>5021</v>
      </c>
      <c r="H11" s="369">
        <f>時系列!I9</f>
        <v>4970</v>
      </c>
      <c r="I11" s="369">
        <f>時系列!J9</f>
        <v>4878</v>
      </c>
      <c r="J11" s="369">
        <f>時系列!K9</f>
        <v>4795</v>
      </c>
      <c r="K11" s="369">
        <f>時系列!L9</f>
        <v>4679</v>
      </c>
      <c r="L11" s="369">
        <f>時系列!M9</f>
        <v>4605</v>
      </c>
      <c r="M11" s="369">
        <f>時系列!N9</f>
        <v>4379</v>
      </c>
      <c r="N11" s="369">
        <f>時系列!O9</f>
        <v>4288</v>
      </c>
      <c r="O11" s="369">
        <f>時系列!P9</f>
        <v>4221</v>
      </c>
      <c r="P11" s="369">
        <f>時系列!Q9</f>
        <v>4197</v>
      </c>
      <c r="Q11" s="369">
        <f>時系列!R9</f>
        <v>4105</v>
      </c>
      <c r="R11" s="369">
        <f>時系列!S9</f>
        <v>3992</v>
      </c>
      <c r="S11" s="369">
        <f>時系列!T9</f>
        <v>3849</v>
      </c>
      <c r="T11" s="369">
        <f>時系列!U9</f>
        <v>3745</v>
      </c>
      <c r="U11" s="369">
        <f>時系列!V9</f>
        <v>3720</v>
      </c>
      <c r="V11" s="369">
        <f>時系列!W9</f>
        <v>3606</v>
      </c>
      <c r="W11" s="369">
        <f>時系列!X9</f>
        <v>3590</v>
      </c>
      <c r="X11" s="369">
        <f>時系列!Y9</f>
        <v>3613</v>
      </c>
      <c r="Y11" s="369">
        <f>時系列!Z9</f>
        <v>3590</v>
      </c>
      <c r="Z11" s="369">
        <f>時系列!AA9</f>
        <v>3557</v>
      </c>
      <c r="AA11" s="369">
        <f>時系列!AB9</f>
        <v>3549</v>
      </c>
      <c r="AB11" s="369">
        <f>時系列!AC9</f>
        <v>3485</v>
      </c>
      <c r="AC11" s="369">
        <f>時系列!AD9</f>
        <v>3586</v>
      </c>
      <c r="AD11" s="369">
        <f>時系列!AE9</f>
        <v>3674</v>
      </c>
      <c r="AE11" s="369">
        <f>時系列!AF9</f>
        <v>3762</v>
      </c>
      <c r="AF11" s="369">
        <f>時系列!AG9</f>
        <v>3763</v>
      </c>
    </row>
    <row r="12" spans="1:32" ht="15" customHeight="1">
      <c r="A12" s="371" t="s">
        <v>144</v>
      </c>
      <c r="B12" s="369">
        <f>時系列!C10</f>
        <v>2848</v>
      </c>
      <c r="C12" s="369">
        <f>時系列!D10</f>
        <v>3006</v>
      </c>
      <c r="D12" s="369">
        <f>時系列!E10</f>
        <v>3038</v>
      </c>
      <c r="E12" s="369">
        <f>時系列!F10</f>
        <v>2957</v>
      </c>
      <c r="F12" s="369">
        <f>時系列!G10</f>
        <v>3020</v>
      </c>
      <c r="G12" s="369">
        <f>時系列!H10</f>
        <v>2920</v>
      </c>
      <c r="H12" s="369">
        <f>時系列!I10</f>
        <v>2937</v>
      </c>
      <c r="I12" s="369">
        <f>時系列!J10</f>
        <v>2988</v>
      </c>
      <c r="J12" s="369">
        <f>時系列!K10</f>
        <v>2985</v>
      </c>
      <c r="K12" s="369">
        <f>時系列!L10</f>
        <v>2904</v>
      </c>
      <c r="L12" s="369">
        <f>時系列!M10</f>
        <v>2895</v>
      </c>
      <c r="M12" s="369">
        <f>時系列!N10</f>
        <v>2856</v>
      </c>
      <c r="N12" s="369">
        <f>時系列!O10</f>
        <v>2776</v>
      </c>
      <c r="O12" s="369">
        <f>時系列!P10</f>
        <v>2771</v>
      </c>
      <c r="P12" s="369">
        <f>時系列!Q10</f>
        <v>2762</v>
      </c>
      <c r="Q12" s="369">
        <f>時系列!R10</f>
        <v>2743</v>
      </c>
      <c r="R12" s="369">
        <f>時系列!S10</f>
        <v>2683</v>
      </c>
      <c r="S12" s="369">
        <f>時系列!T10</f>
        <v>2671</v>
      </c>
      <c r="T12" s="369">
        <f>時系列!U10</f>
        <v>2622</v>
      </c>
      <c r="U12" s="369">
        <f>時系列!V10</f>
        <v>2601</v>
      </c>
      <c r="V12" s="369">
        <f>時系列!W10</f>
        <v>2620</v>
      </c>
      <c r="W12" s="369">
        <f>時系列!X10</f>
        <v>2646</v>
      </c>
      <c r="X12" s="369">
        <f>時系列!Y10</f>
        <v>2644</v>
      </c>
      <c r="Y12" s="369">
        <f>時系列!Z10</f>
        <v>2709</v>
      </c>
      <c r="Z12" s="369">
        <f>時系列!AA10</f>
        <v>2771</v>
      </c>
      <c r="AA12" s="369">
        <f>時系列!AB10</f>
        <v>2748</v>
      </c>
      <c r="AB12" s="369">
        <f>時系列!AC10</f>
        <v>2732</v>
      </c>
      <c r="AC12" s="369">
        <f>時系列!AD10</f>
        <v>2946</v>
      </c>
      <c r="AD12" s="369">
        <f>時系列!AE10</f>
        <v>3058</v>
      </c>
      <c r="AE12" s="369">
        <f>時系列!AF10</f>
        <v>3253</v>
      </c>
      <c r="AF12" s="369">
        <f>時系列!AG10</f>
        <v>3336</v>
      </c>
    </row>
    <row r="13" spans="1:32" ht="15" customHeight="1">
      <c r="A13" s="381" t="s">
        <v>978</v>
      </c>
      <c r="B13" s="385">
        <f>時系列!C13</f>
        <v>1795</v>
      </c>
      <c r="C13" s="385">
        <f>時系列!D13</f>
        <v>2161</v>
      </c>
      <c r="D13" s="385">
        <f>時系列!E13</f>
        <v>2358</v>
      </c>
      <c r="E13" s="385">
        <f>時系列!F13</f>
        <v>2520</v>
      </c>
      <c r="F13" s="385">
        <f>時系列!G13</f>
        <v>2547</v>
      </c>
      <c r="G13" s="385">
        <f>時系列!H13</f>
        <v>2511</v>
      </c>
      <c r="H13" s="385">
        <f>時系列!I13</f>
        <v>2536</v>
      </c>
      <c r="I13" s="385">
        <f>時系列!J13</f>
        <v>2547</v>
      </c>
      <c r="J13" s="385">
        <f>時系列!K13</f>
        <v>2483</v>
      </c>
      <c r="K13" s="385">
        <f>時系列!L13</f>
        <v>2413</v>
      </c>
      <c r="L13" s="385">
        <f>時系列!M13</f>
        <v>2398</v>
      </c>
      <c r="M13" s="385">
        <f>時系列!N13</f>
        <v>2382</v>
      </c>
      <c r="N13" s="385">
        <f>時系列!O13</f>
        <v>2400</v>
      </c>
      <c r="O13" s="385">
        <f>時系列!P13</f>
        <v>2486</v>
      </c>
      <c r="P13" s="385">
        <f>時系列!Q13</f>
        <v>2491</v>
      </c>
      <c r="Q13" s="385">
        <f>時系列!R13</f>
        <v>2486</v>
      </c>
      <c r="R13" s="385">
        <f>時系列!S13</f>
        <v>2485</v>
      </c>
      <c r="S13" s="385">
        <f>時系列!T13</f>
        <v>2494</v>
      </c>
      <c r="T13" s="385">
        <f>時系列!U13</f>
        <v>2516</v>
      </c>
      <c r="U13" s="385">
        <f>時系列!V13</f>
        <v>2476</v>
      </c>
      <c r="V13" s="385">
        <f>時系列!W13</f>
        <v>2484</v>
      </c>
      <c r="W13" s="385">
        <f>時系列!X13</f>
        <v>2555</v>
      </c>
      <c r="X13" s="385">
        <f>時系列!Y13</f>
        <v>2660</v>
      </c>
      <c r="Y13" s="385">
        <f>時系列!Z13</f>
        <v>2832</v>
      </c>
      <c r="Z13" s="385">
        <f>時系列!AA13</f>
        <v>3104</v>
      </c>
      <c r="AA13" s="385">
        <f>時系列!AB13</f>
        <v>3174</v>
      </c>
      <c r="AB13" s="385">
        <f>時系列!AC13</f>
        <v>3199</v>
      </c>
      <c r="AC13" s="385">
        <f>時系列!AD13</f>
        <v>3546</v>
      </c>
      <c r="AD13" s="385">
        <f>時系列!AE13</f>
        <v>3888</v>
      </c>
      <c r="AE13" s="385">
        <f>時系列!AF13</f>
        <v>4206</v>
      </c>
      <c r="AF13" s="385">
        <f>時系列!AG13</f>
        <v>4382</v>
      </c>
    </row>
    <row r="14" spans="1:32" ht="15" customHeight="1">
      <c r="A14" s="372" t="s">
        <v>395</v>
      </c>
      <c r="B14" s="370">
        <f>SUM(B15:B17)</f>
        <v>21848</v>
      </c>
      <c r="C14" s="370">
        <f t="shared" ref="C14:AD14" si="4">SUM(C15:C17)</f>
        <v>21923</v>
      </c>
      <c r="D14" s="370">
        <f t="shared" si="4"/>
        <v>21937</v>
      </c>
      <c r="E14" s="370">
        <f t="shared" si="4"/>
        <v>21798</v>
      </c>
      <c r="F14" s="370">
        <f t="shared" si="4"/>
        <v>21556</v>
      </c>
      <c r="G14" s="370">
        <f t="shared" si="4"/>
        <v>21364</v>
      </c>
      <c r="H14" s="370">
        <f t="shared" si="4"/>
        <v>21474</v>
      </c>
      <c r="I14" s="370">
        <f t="shared" si="4"/>
        <v>21617</v>
      </c>
      <c r="J14" s="370">
        <f t="shared" si="4"/>
        <v>21694</v>
      </c>
      <c r="K14" s="370">
        <f t="shared" si="4"/>
        <v>21417</v>
      </c>
      <c r="L14" s="370">
        <f t="shared" si="4"/>
        <v>21423</v>
      </c>
      <c r="M14" s="370">
        <f t="shared" si="4"/>
        <v>20911</v>
      </c>
      <c r="N14" s="370">
        <f t="shared" si="4"/>
        <v>20819</v>
      </c>
      <c r="O14" s="370">
        <f t="shared" si="4"/>
        <v>20711</v>
      </c>
      <c r="P14" s="370">
        <f t="shared" si="4"/>
        <v>20578</v>
      </c>
      <c r="Q14" s="370">
        <f t="shared" si="4"/>
        <v>20184</v>
      </c>
      <c r="R14" s="370">
        <f t="shared" si="4"/>
        <v>19439</v>
      </c>
      <c r="S14" s="370">
        <f t="shared" si="4"/>
        <v>19242</v>
      </c>
      <c r="T14" s="370">
        <f t="shared" si="4"/>
        <v>19079</v>
      </c>
      <c r="U14" s="370">
        <f t="shared" si="4"/>
        <v>18780</v>
      </c>
      <c r="V14" s="370">
        <f t="shared" si="4"/>
        <v>18955</v>
      </c>
      <c r="W14" s="370">
        <f t="shared" si="4"/>
        <v>19229</v>
      </c>
      <c r="X14" s="370">
        <f t="shared" si="4"/>
        <v>19558</v>
      </c>
      <c r="Y14" s="370">
        <f t="shared" si="4"/>
        <v>20083</v>
      </c>
      <c r="Z14" s="370">
        <f t="shared" si="4"/>
        <v>20973</v>
      </c>
      <c r="AA14" s="370">
        <f t="shared" si="4"/>
        <v>21020</v>
      </c>
      <c r="AB14" s="370">
        <f t="shared" si="4"/>
        <v>20575</v>
      </c>
      <c r="AC14" s="370">
        <f t="shared" si="4"/>
        <v>22316</v>
      </c>
      <c r="AD14" s="370">
        <f t="shared" si="4"/>
        <v>23629</v>
      </c>
      <c r="AE14" s="370">
        <f t="shared" ref="AE14:AF14" si="5">SUM(AE15:AE17)</f>
        <v>25596</v>
      </c>
      <c r="AF14" s="370">
        <f t="shared" si="5"/>
        <v>26888</v>
      </c>
    </row>
    <row r="15" spans="1:32" ht="15" customHeight="1">
      <c r="A15" s="371" t="s">
        <v>6</v>
      </c>
      <c r="B15" s="369">
        <f>時系列!C15</f>
        <v>13766</v>
      </c>
      <c r="C15" s="369">
        <f>時系列!D15</f>
        <v>13783</v>
      </c>
      <c r="D15" s="369">
        <f>時系列!E15</f>
        <v>13618</v>
      </c>
      <c r="E15" s="369">
        <f>時系列!F15</f>
        <v>13313</v>
      </c>
      <c r="F15" s="369">
        <f>時系列!G15</f>
        <v>13107</v>
      </c>
      <c r="G15" s="369">
        <f>時系列!H15</f>
        <v>12901</v>
      </c>
      <c r="H15" s="369">
        <f>時系列!I15</f>
        <v>12955</v>
      </c>
      <c r="I15" s="369">
        <f>時系列!J15</f>
        <v>12973</v>
      </c>
      <c r="J15" s="369">
        <f>時系列!K15</f>
        <v>12981</v>
      </c>
      <c r="K15" s="369">
        <f>時系列!L15</f>
        <v>12848</v>
      </c>
      <c r="L15" s="369">
        <f>時系列!M15</f>
        <v>12718</v>
      </c>
      <c r="M15" s="369">
        <f>時系列!N15</f>
        <v>12324</v>
      </c>
      <c r="N15" s="369">
        <f>時系列!O15</f>
        <v>12201</v>
      </c>
      <c r="O15" s="369">
        <f>時系列!P15</f>
        <v>12196</v>
      </c>
      <c r="P15" s="369">
        <f>時系列!Q15</f>
        <v>12145</v>
      </c>
      <c r="Q15" s="369">
        <f>時系列!R15</f>
        <v>11885</v>
      </c>
      <c r="R15" s="369">
        <f>時系列!S15</f>
        <v>11463</v>
      </c>
      <c r="S15" s="369">
        <f>時系列!T15</f>
        <v>11370</v>
      </c>
      <c r="T15" s="369">
        <f>時系列!U15</f>
        <v>11234</v>
      </c>
      <c r="U15" s="369">
        <f>時系列!V15</f>
        <v>10949</v>
      </c>
      <c r="V15" s="369">
        <f>時系列!W15</f>
        <v>11025</v>
      </c>
      <c r="W15" s="369">
        <f>時系列!X15</f>
        <v>11190</v>
      </c>
      <c r="X15" s="369">
        <f>時系列!Y15</f>
        <v>11311</v>
      </c>
      <c r="Y15" s="369">
        <f>時系列!Z15</f>
        <v>11545</v>
      </c>
      <c r="Z15" s="369">
        <f>時系列!AA15</f>
        <v>12002</v>
      </c>
      <c r="AA15" s="369">
        <f>時系列!AB15</f>
        <v>12056</v>
      </c>
      <c r="AB15" s="369">
        <f>時系列!AC15</f>
        <v>11819</v>
      </c>
      <c r="AC15" s="369">
        <f>時系列!AD15</f>
        <v>12485</v>
      </c>
      <c r="AD15" s="369">
        <f>時系列!AE15</f>
        <v>13244</v>
      </c>
      <c r="AE15" s="369">
        <f>時系列!AF15</f>
        <v>14437</v>
      </c>
      <c r="AF15" s="369">
        <f>時系列!AG15</f>
        <v>15252</v>
      </c>
    </row>
    <row r="16" spans="1:32" ht="15" customHeight="1">
      <c r="A16" s="371" t="s">
        <v>8</v>
      </c>
      <c r="B16" s="369">
        <f>時系列!C17</f>
        <v>6495</v>
      </c>
      <c r="C16" s="369">
        <f>時系列!D17</f>
        <v>6535</v>
      </c>
      <c r="D16" s="369">
        <f>時系列!E17</f>
        <v>6680</v>
      </c>
      <c r="E16" s="369">
        <f>時系列!F17</f>
        <v>6790</v>
      </c>
      <c r="F16" s="369">
        <f>時系列!G17</f>
        <v>6727</v>
      </c>
      <c r="G16" s="369">
        <f>時系列!H17</f>
        <v>6750</v>
      </c>
      <c r="H16" s="369">
        <f>時系列!I17</f>
        <v>6770</v>
      </c>
      <c r="I16" s="369">
        <f>時系列!J17</f>
        <v>6847</v>
      </c>
      <c r="J16" s="369">
        <f>時系列!K17</f>
        <v>6895</v>
      </c>
      <c r="K16" s="369">
        <f>時系列!L17</f>
        <v>6792</v>
      </c>
      <c r="L16" s="369">
        <f>時系列!M17</f>
        <v>6879</v>
      </c>
      <c r="M16" s="369">
        <f>時系列!N17</f>
        <v>6775</v>
      </c>
      <c r="N16" s="369">
        <f>時系列!O17</f>
        <v>6741</v>
      </c>
      <c r="O16" s="369">
        <f>時系列!P17</f>
        <v>6695</v>
      </c>
      <c r="P16" s="369">
        <f>時系列!Q17</f>
        <v>6625</v>
      </c>
      <c r="Q16" s="369">
        <f>時系列!R17</f>
        <v>6617</v>
      </c>
      <c r="R16" s="369">
        <f>時系列!S17</f>
        <v>6399</v>
      </c>
      <c r="S16" s="369">
        <f>時系列!T17</f>
        <v>6273</v>
      </c>
      <c r="T16" s="369">
        <f>時系列!U17</f>
        <v>6272</v>
      </c>
      <c r="U16" s="369">
        <f>時系列!V17</f>
        <v>6242</v>
      </c>
      <c r="V16" s="369">
        <f>時系列!W17</f>
        <v>6318</v>
      </c>
      <c r="W16" s="369">
        <f>時系列!X17</f>
        <v>6436</v>
      </c>
      <c r="X16" s="369">
        <f>時系列!Y17</f>
        <v>6615</v>
      </c>
      <c r="Y16" s="369">
        <f>時系列!Z17</f>
        <v>6845</v>
      </c>
      <c r="Z16" s="369">
        <f>時系列!AA17</f>
        <v>7251</v>
      </c>
      <c r="AA16" s="369">
        <f>時系列!AB17</f>
        <v>7292</v>
      </c>
      <c r="AB16" s="369">
        <f>時系列!AC17</f>
        <v>7082</v>
      </c>
      <c r="AC16" s="369">
        <f>時系列!AD17</f>
        <v>7939</v>
      </c>
      <c r="AD16" s="369">
        <f>時系列!AE17</f>
        <v>8401</v>
      </c>
      <c r="AE16" s="369">
        <f>時系列!AF17</f>
        <v>9044</v>
      </c>
      <c r="AF16" s="369">
        <f>時系列!AG17</f>
        <v>9439</v>
      </c>
    </row>
    <row r="17" spans="1:32" ht="15" customHeight="1">
      <c r="A17" s="371" t="s">
        <v>10</v>
      </c>
      <c r="B17" s="369">
        <f>時系列!C19</f>
        <v>1587</v>
      </c>
      <c r="C17" s="369">
        <f>時系列!D19</f>
        <v>1605</v>
      </c>
      <c r="D17" s="369">
        <f>時系列!E19</f>
        <v>1639</v>
      </c>
      <c r="E17" s="369">
        <f>時系列!F19</f>
        <v>1695</v>
      </c>
      <c r="F17" s="369">
        <f>時系列!G19</f>
        <v>1722</v>
      </c>
      <c r="G17" s="369">
        <f>時系列!H19</f>
        <v>1713</v>
      </c>
      <c r="H17" s="369">
        <f>時系列!I19</f>
        <v>1749</v>
      </c>
      <c r="I17" s="369">
        <f>時系列!J19</f>
        <v>1797</v>
      </c>
      <c r="J17" s="369">
        <f>時系列!K19</f>
        <v>1818</v>
      </c>
      <c r="K17" s="369">
        <f>時系列!L19</f>
        <v>1777</v>
      </c>
      <c r="L17" s="369">
        <f>時系列!M19</f>
        <v>1826</v>
      </c>
      <c r="M17" s="369">
        <f>時系列!N19</f>
        <v>1812</v>
      </c>
      <c r="N17" s="369">
        <f>時系列!O19</f>
        <v>1877</v>
      </c>
      <c r="O17" s="369">
        <f>時系列!P19</f>
        <v>1820</v>
      </c>
      <c r="P17" s="369">
        <f>時系列!Q19</f>
        <v>1808</v>
      </c>
      <c r="Q17" s="369">
        <f>時系列!R19</f>
        <v>1682</v>
      </c>
      <c r="R17" s="369">
        <f>時系列!S19</f>
        <v>1577</v>
      </c>
      <c r="S17" s="369">
        <f>時系列!T19</f>
        <v>1599</v>
      </c>
      <c r="T17" s="369">
        <f>時系列!U19</f>
        <v>1573</v>
      </c>
      <c r="U17" s="369">
        <f>時系列!V19</f>
        <v>1589</v>
      </c>
      <c r="V17" s="369">
        <f>時系列!W19</f>
        <v>1612</v>
      </c>
      <c r="W17" s="369">
        <f>時系列!X19</f>
        <v>1603</v>
      </c>
      <c r="X17" s="369">
        <f>時系列!Y19</f>
        <v>1632</v>
      </c>
      <c r="Y17" s="369">
        <f>時系列!Z19</f>
        <v>1693</v>
      </c>
      <c r="Z17" s="369">
        <f>時系列!AA19</f>
        <v>1720</v>
      </c>
      <c r="AA17" s="369">
        <f>時系列!AB19</f>
        <v>1672</v>
      </c>
      <c r="AB17" s="369">
        <f>時系列!AC19</f>
        <v>1674</v>
      </c>
      <c r="AC17" s="369">
        <f>時系列!AD19</f>
        <v>1892</v>
      </c>
      <c r="AD17" s="369">
        <f>時系列!AE19</f>
        <v>1984</v>
      </c>
      <c r="AE17" s="369">
        <f>時系列!AF19</f>
        <v>2115</v>
      </c>
      <c r="AF17" s="369">
        <f>時系列!AG19</f>
        <v>2197</v>
      </c>
    </row>
    <row r="18" spans="1:32" ht="15" customHeight="1">
      <c r="A18" s="386" t="s">
        <v>396</v>
      </c>
      <c r="B18" s="387">
        <f>SUM(B19:B23)</f>
        <v>9769</v>
      </c>
      <c r="C18" s="387">
        <f t="shared" ref="C18:AD18" si="6">SUM(C19:C23)</f>
        <v>9866</v>
      </c>
      <c r="D18" s="387">
        <f t="shared" si="6"/>
        <v>9965</v>
      </c>
      <c r="E18" s="387">
        <f t="shared" si="6"/>
        <v>10045</v>
      </c>
      <c r="F18" s="387">
        <f t="shared" si="6"/>
        <v>9930</v>
      </c>
      <c r="G18" s="387">
        <f t="shared" si="6"/>
        <v>9794</v>
      </c>
      <c r="H18" s="387">
        <f t="shared" si="6"/>
        <v>9880</v>
      </c>
      <c r="I18" s="387">
        <f t="shared" si="6"/>
        <v>9780</v>
      </c>
      <c r="J18" s="387">
        <f t="shared" si="6"/>
        <v>9696</v>
      </c>
      <c r="K18" s="387">
        <f t="shared" si="6"/>
        <v>9463</v>
      </c>
      <c r="L18" s="387">
        <f t="shared" si="6"/>
        <v>9431</v>
      </c>
      <c r="M18" s="387">
        <f t="shared" si="6"/>
        <v>9262</v>
      </c>
      <c r="N18" s="387">
        <f t="shared" si="6"/>
        <v>9214</v>
      </c>
      <c r="O18" s="387">
        <f t="shared" si="6"/>
        <v>9225</v>
      </c>
      <c r="P18" s="387">
        <f t="shared" si="6"/>
        <v>9140</v>
      </c>
      <c r="Q18" s="387">
        <f t="shared" si="6"/>
        <v>8968</v>
      </c>
      <c r="R18" s="387">
        <f t="shared" si="6"/>
        <v>8861</v>
      </c>
      <c r="S18" s="387">
        <f t="shared" si="6"/>
        <v>8831</v>
      </c>
      <c r="T18" s="387">
        <f t="shared" si="6"/>
        <v>8624</v>
      </c>
      <c r="U18" s="387">
        <f t="shared" si="6"/>
        <v>8532</v>
      </c>
      <c r="V18" s="387">
        <f t="shared" si="6"/>
        <v>8486</v>
      </c>
      <c r="W18" s="387">
        <f t="shared" si="6"/>
        <v>8553</v>
      </c>
      <c r="X18" s="387">
        <f t="shared" si="6"/>
        <v>8803</v>
      </c>
      <c r="Y18" s="387">
        <f t="shared" si="6"/>
        <v>8868</v>
      </c>
      <c r="Z18" s="387">
        <f t="shared" si="6"/>
        <v>9265</v>
      </c>
      <c r="AA18" s="387">
        <f t="shared" si="6"/>
        <v>9218</v>
      </c>
      <c r="AB18" s="387">
        <f t="shared" si="6"/>
        <v>8916</v>
      </c>
      <c r="AC18" s="387">
        <f t="shared" si="6"/>
        <v>9763</v>
      </c>
      <c r="AD18" s="387">
        <f t="shared" si="6"/>
        <v>10373</v>
      </c>
      <c r="AE18" s="387">
        <f t="shared" ref="AE18:AF18" si="7">SUM(AE19:AE23)</f>
        <v>10910</v>
      </c>
      <c r="AF18" s="387">
        <f t="shared" si="7"/>
        <v>11384</v>
      </c>
    </row>
    <row r="19" spans="1:32" ht="15" customHeight="1">
      <c r="A19" s="371" t="s">
        <v>11</v>
      </c>
      <c r="B19" s="369">
        <f>時系列!C20</f>
        <v>3607</v>
      </c>
      <c r="C19" s="369">
        <f>時系列!D20</f>
        <v>3667</v>
      </c>
      <c r="D19" s="369">
        <f>時系列!E20</f>
        <v>3704</v>
      </c>
      <c r="E19" s="369">
        <f>時系列!F20</f>
        <v>3670</v>
      </c>
      <c r="F19" s="369">
        <f>時系列!G20</f>
        <v>3643</v>
      </c>
      <c r="G19" s="369">
        <f>時系列!H20</f>
        <v>3603</v>
      </c>
      <c r="H19" s="369">
        <f>時系列!I20</f>
        <v>3601</v>
      </c>
      <c r="I19" s="369">
        <f>時系列!J20</f>
        <v>3546</v>
      </c>
      <c r="J19" s="369">
        <f>時系列!K20</f>
        <v>3510</v>
      </c>
      <c r="K19" s="369">
        <f>時系列!L20</f>
        <v>3474</v>
      </c>
      <c r="L19" s="369">
        <f>時系列!M20</f>
        <v>3473</v>
      </c>
      <c r="M19" s="369">
        <f>時系列!N20</f>
        <v>3428</v>
      </c>
      <c r="N19" s="369">
        <f>時系列!O20</f>
        <v>3479</v>
      </c>
      <c r="O19" s="369">
        <f>時系列!P20</f>
        <v>3524</v>
      </c>
      <c r="P19" s="369">
        <f>時系列!Q20</f>
        <v>3445</v>
      </c>
      <c r="Q19" s="369">
        <f>時系列!R20</f>
        <v>3317</v>
      </c>
      <c r="R19" s="369">
        <f>時系列!S20</f>
        <v>3314</v>
      </c>
      <c r="S19" s="369">
        <f>時系列!T20</f>
        <v>3217</v>
      </c>
      <c r="T19" s="369">
        <f>時系列!U20</f>
        <v>3153</v>
      </c>
      <c r="U19" s="369">
        <f>時系列!V20</f>
        <v>3171</v>
      </c>
      <c r="V19" s="369">
        <f>時系列!W20</f>
        <v>3106</v>
      </c>
      <c r="W19" s="369">
        <f>時系列!X20</f>
        <v>3124</v>
      </c>
      <c r="X19" s="369">
        <f>時系列!Y20</f>
        <v>3144</v>
      </c>
      <c r="Y19" s="369">
        <f>時系列!Z20</f>
        <v>3225</v>
      </c>
      <c r="Z19" s="369">
        <f>時系列!AA20</f>
        <v>3293</v>
      </c>
      <c r="AA19" s="369">
        <f>時系列!AB20</f>
        <v>3206</v>
      </c>
      <c r="AB19" s="369">
        <f>時系列!AC20</f>
        <v>3063</v>
      </c>
      <c r="AC19" s="369">
        <f>時系列!AD20</f>
        <v>3376</v>
      </c>
      <c r="AD19" s="369">
        <f>時系列!AE20</f>
        <v>3620</v>
      </c>
      <c r="AE19" s="369">
        <f>時系列!AF20</f>
        <v>3807</v>
      </c>
      <c r="AF19" s="369">
        <f>時系列!AG20</f>
        <v>3925</v>
      </c>
    </row>
    <row r="20" spans="1:32" ht="15" customHeight="1">
      <c r="A20" s="371" t="s">
        <v>17</v>
      </c>
      <c r="B20" s="369">
        <f>時系列!C26</f>
        <v>3446</v>
      </c>
      <c r="C20" s="369">
        <f>時系列!D26</f>
        <v>3458</v>
      </c>
      <c r="D20" s="369">
        <f>時系列!E26</f>
        <v>3499</v>
      </c>
      <c r="E20" s="369">
        <f>時系列!F26</f>
        <v>3533</v>
      </c>
      <c r="F20" s="369">
        <f>時系列!G26</f>
        <v>3497</v>
      </c>
      <c r="G20" s="369">
        <f>時系列!H26</f>
        <v>3450</v>
      </c>
      <c r="H20" s="369">
        <f>時系列!I26</f>
        <v>3495</v>
      </c>
      <c r="I20" s="369">
        <f>時系列!J26</f>
        <v>3442</v>
      </c>
      <c r="J20" s="369">
        <f>時系列!K26</f>
        <v>3416</v>
      </c>
      <c r="K20" s="369">
        <f>時系列!L26</f>
        <v>3382</v>
      </c>
      <c r="L20" s="369">
        <f>時系列!M26</f>
        <v>3459</v>
      </c>
      <c r="M20" s="369">
        <f>時系列!N26</f>
        <v>3349</v>
      </c>
      <c r="N20" s="369">
        <f>時系列!O26</f>
        <v>3332</v>
      </c>
      <c r="O20" s="369">
        <f>時系列!P26</f>
        <v>3265</v>
      </c>
      <c r="P20" s="369">
        <f>時系列!Q26</f>
        <v>3292</v>
      </c>
      <c r="Q20" s="369">
        <f>時系列!R26</f>
        <v>3228</v>
      </c>
      <c r="R20" s="369">
        <f>時系列!S26</f>
        <v>3191</v>
      </c>
      <c r="S20" s="369">
        <f>時系列!T26</f>
        <v>3150</v>
      </c>
      <c r="T20" s="369">
        <f>時系列!U26</f>
        <v>3032</v>
      </c>
      <c r="U20" s="369">
        <f>時系列!V26</f>
        <v>2971</v>
      </c>
      <c r="V20" s="369">
        <f>時系列!W26</f>
        <v>2935</v>
      </c>
      <c r="W20" s="369">
        <f>時系列!X26</f>
        <v>2971</v>
      </c>
      <c r="X20" s="369">
        <f>時系列!Y26</f>
        <v>3090</v>
      </c>
      <c r="Y20" s="369">
        <f>時系列!Z26</f>
        <v>3067</v>
      </c>
      <c r="Z20" s="369">
        <f>時系列!AA26</f>
        <v>3181</v>
      </c>
      <c r="AA20" s="369">
        <f>時系列!AB26</f>
        <v>3142</v>
      </c>
      <c r="AB20" s="369">
        <f>時系列!AC26</f>
        <v>3068</v>
      </c>
      <c r="AC20" s="369">
        <f>時系列!AD26</f>
        <v>3300</v>
      </c>
      <c r="AD20" s="369">
        <f>時系列!AE26</f>
        <v>3322</v>
      </c>
      <c r="AE20" s="369">
        <f>時系列!AF26</f>
        <v>3379</v>
      </c>
      <c r="AF20" s="369">
        <f>時系列!AG26</f>
        <v>3513</v>
      </c>
    </row>
    <row r="21" spans="1:32" ht="15" customHeight="1">
      <c r="A21" s="371" t="s">
        <v>20</v>
      </c>
      <c r="B21" s="369">
        <f>時系列!C29</f>
        <v>1667</v>
      </c>
      <c r="C21" s="369">
        <f>時系列!D29</f>
        <v>1660</v>
      </c>
      <c r="D21" s="369">
        <f>時系列!E29</f>
        <v>1684</v>
      </c>
      <c r="E21" s="369">
        <f>時系列!F29</f>
        <v>1704</v>
      </c>
      <c r="F21" s="369">
        <f>時系列!G29</f>
        <v>1699</v>
      </c>
      <c r="G21" s="369">
        <f>時系列!H29</f>
        <v>1658</v>
      </c>
      <c r="H21" s="369">
        <f>時系列!I29</f>
        <v>1656</v>
      </c>
      <c r="I21" s="369">
        <f>時系列!J29</f>
        <v>1654</v>
      </c>
      <c r="J21" s="369">
        <f>時系列!K29</f>
        <v>1607</v>
      </c>
      <c r="K21" s="369">
        <f>時系列!L29</f>
        <v>1511</v>
      </c>
      <c r="L21" s="369">
        <f>時系列!M29</f>
        <v>1448</v>
      </c>
      <c r="M21" s="369">
        <f>時系列!N29</f>
        <v>1426</v>
      </c>
      <c r="N21" s="369">
        <f>時系列!O29</f>
        <v>1327</v>
      </c>
      <c r="O21" s="369">
        <f>時系列!P29</f>
        <v>1309</v>
      </c>
      <c r="P21" s="369">
        <f>時系列!Q29</f>
        <v>1279</v>
      </c>
      <c r="Q21" s="369">
        <f>時系列!R29</f>
        <v>1234</v>
      </c>
      <c r="R21" s="369">
        <f>時系列!S29</f>
        <v>1212</v>
      </c>
      <c r="S21" s="369">
        <f>時系列!T29</f>
        <v>1279</v>
      </c>
      <c r="T21" s="369">
        <f>時系列!U29</f>
        <v>1245</v>
      </c>
      <c r="U21" s="369">
        <f>時系列!V29</f>
        <v>1231</v>
      </c>
      <c r="V21" s="369">
        <f>時系列!W29</f>
        <v>1228</v>
      </c>
      <c r="W21" s="369">
        <f>時系列!X29</f>
        <v>1216</v>
      </c>
      <c r="X21" s="369">
        <f>時系列!Y29</f>
        <v>1282</v>
      </c>
      <c r="Y21" s="369">
        <f>時系列!Z29</f>
        <v>1278</v>
      </c>
      <c r="Z21" s="369">
        <f>時系列!AA29</f>
        <v>1401</v>
      </c>
      <c r="AA21" s="369">
        <f>時系列!AB29</f>
        <v>1439</v>
      </c>
      <c r="AB21" s="369">
        <f>時系列!AC29</f>
        <v>1442</v>
      </c>
      <c r="AC21" s="369">
        <f>時系列!AD29</f>
        <v>1662</v>
      </c>
      <c r="AD21" s="369">
        <f>時系列!AE29</f>
        <v>1892</v>
      </c>
      <c r="AE21" s="369">
        <f>時系列!AF29</f>
        <v>1975</v>
      </c>
      <c r="AF21" s="369">
        <f>時系列!AG29</f>
        <v>2056</v>
      </c>
    </row>
    <row r="22" spans="1:32" ht="15" customHeight="1">
      <c r="A22" s="371" t="s">
        <v>22</v>
      </c>
      <c r="B22" s="369">
        <f>時系列!C31</f>
        <v>941</v>
      </c>
      <c r="C22" s="369">
        <f>時系列!D31</f>
        <v>976</v>
      </c>
      <c r="D22" s="369">
        <f>時系列!E31</f>
        <v>973</v>
      </c>
      <c r="E22" s="369">
        <f>時系列!F31</f>
        <v>1020</v>
      </c>
      <c r="F22" s="369">
        <f>時系列!G31</f>
        <v>978</v>
      </c>
      <c r="G22" s="369">
        <f>時系列!H31</f>
        <v>962</v>
      </c>
      <c r="H22" s="369">
        <f>時系列!I31</f>
        <v>1023</v>
      </c>
      <c r="I22" s="369">
        <f>時系列!J31</f>
        <v>1031</v>
      </c>
      <c r="J22" s="369">
        <f>時系列!K31</f>
        <v>1064</v>
      </c>
      <c r="K22" s="369">
        <f>時系列!L31</f>
        <v>989</v>
      </c>
      <c r="L22" s="369">
        <f>時系列!M31</f>
        <v>934</v>
      </c>
      <c r="M22" s="369">
        <f>時系列!N31</f>
        <v>941</v>
      </c>
      <c r="N22" s="369">
        <f>時系列!O31</f>
        <v>913</v>
      </c>
      <c r="O22" s="369">
        <f>時系列!P31</f>
        <v>957</v>
      </c>
      <c r="P22" s="369">
        <f>時系列!Q31</f>
        <v>956</v>
      </c>
      <c r="Q22" s="369">
        <f>時系列!R31</f>
        <v>1000</v>
      </c>
      <c r="R22" s="369">
        <f>時系列!S31</f>
        <v>975</v>
      </c>
      <c r="S22" s="369">
        <f>時系列!T31</f>
        <v>1023</v>
      </c>
      <c r="T22" s="369">
        <f>時系列!U31</f>
        <v>1037</v>
      </c>
      <c r="U22" s="369">
        <f>時系列!V31</f>
        <v>1009</v>
      </c>
      <c r="V22" s="369">
        <f>時系列!W31</f>
        <v>1058</v>
      </c>
      <c r="W22" s="369">
        <f>時系列!X31</f>
        <v>1080</v>
      </c>
      <c r="X22" s="369">
        <f>時系列!Y31</f>
        <v>1118</v>
      </c>
      <c r="Y22" s="369">
        <f>時系列!Z31</f>
        <v>1103</v>
      </c>
      <c r="Z22" s="369">
        <f>時系列!AA31</f>
        <v>1190</v>
      </c>
      <c r="AA22" s="369">
        <f>時系列!AB31</f>
        <v>1216</v>
      </c>
      <c r="AB22" s="369">
        <f>時系列!AC31</f>
        <v>1146</v>
      </c>
      <c r="AC22" s="369">
        <f>時系列!AD31</f>
        <v>1203</v>
      </c>
      <c r="AD22" s="369">
        <f>時系列!AE31</f>
        <v>1308</v>
      </c>
      <c r="AE22" s="369">
        <f>時系列!AF31</f>
        <v>1518</v>
      </c>
      <c r="AF22" s="369">
        <f>時系列!AG31</f>
        <v>1649</v>
      </c>
    </row>
    <row r="23" spans="1:32" ht="15" customHeight="1">
      <c r="A23" s="381" t="s">
        <v>32</v>
      </c>
      <c r="B23" s="385">
        <f>時系列!C42</f>
        <v>108</v>
      </c>
      <c r="C23" s="385">
        <f>時系列!D42</f>
        <v>105</v>
      </c>
      <c r="D23" s="385">
        <f>時系列!E42</f>
        <v>105</v>
      </c>
      <c r="E23" s="385">
        <f>時系列!F42</f>
        <v>118</v>
      </c>
      <c r="F23" s="385">
        <f>時系列!G42</f>
        <v>113</v>
      </c>
      <c r="G23" s="385">
        <f>時系列!H42</f>
        <v>121</v>
      </c>
      <c r="H23" s="385">
        <f>時系列!I42</f>
        <v>105</v>
      </c>
      <c r="I23" s="385">
        <f>時系列!J42</f>
        <v>107</v>
      </c>
      <c r="J23" s="385">
        <f>時系列!K42</f>
        <v>99</v>
      </c>
      <c r="K23" s="385">
        <f>時系列!L42</f>
        <v>107</v>
      </c>
      <c r="L23" s="385">
        <f>時系列!M42</f>
        <v>117</v>
      </c>
      <c r="M23" s="385">
        <f>時系列!N42</f>
        <v>118</v>
      </c>
      <c r="N23" s="385">
        <f>時系列!O42</f>
        <v>163</v>
      </c>
      <c r="O23" s="385">
        <f>時系列!P42</f>
        <v>170</v>
      </c>
      <c r="P23" s="385">
        <f>時系列!Q42</f>
        <v>168</v>
      </c>
      <c r="Q23" s="385">
        <f>時系列!R42</f>
        <v>189</v>
      </c>
      <c r="R23" s="385">
        <f>時系列!S42</f>
        <v>169</v>
      </c>
      <c r="S23" s="385">
        <f>時系列!T42</f>
        <v>162</v>
      </c>
      <c r="T23" s="385">
        <f>時系列!U42</f>
        <v>157</v>
      </c>
      <c r="U23" s="385">
        <f>時系列!V42</f>
        <v>150</v>
      </c>
      <c r="V23" s="385">
        <f>時系列!W42</f>
        <v>159</v>
      </c>
      <c r="W23" s="385">
        <f>時系列!X42</f>
        <v>162</v>
      </c>
      <c r="X23" s="385">
        <f>時系列!Y42</f>
        <v>169</v>
      </c>
      <c r="Y23" s="385">
        <f>時系列!Z42</f>
        <v>195</v>
      </c>
      <c r="Z23" s="385">
        <f>時系列!AA42</f>
        <v>200</v>
      </c>
      <c r="AA23" s="385">
        <f>時系列!AB42</f>
        <v>215</v>
      </c>
      <c r="AB23" s="385">
        <f>時系列!AC42</f>
        <v>197</v>
      </c>
      <c r="AC23" s="385">
        <f>時系列!AD42</f>
        <v>222</v>
      </c>
      <c r="AD23" s="385">
        <f>時系列!AE42</f>
        <v>231</v>
      </c>
      <c r="AE23" s="385">
        <f>時系列!AF42</f>
        <v>231</v>
      </c>
      <c r="AF23" s="385">
        <f>時系列!AG42</f>
        <v>241</v>
      </c>
    </row>
    <row r="24" spans="1:32" ht="15" customHeight="1">
      <c r="A24" s="372" t="s">
        <v>130</v>
      </c>
      <c r="B24" s="370">
        <f>SUM(B25:B29)</f>
        <v>6972</v>
      </c>
      <c r="C24" s="370">
        <f t="shared" ref="C24:AC24" si="8">SUM(C25:C29)</f>
        <v>7344</v>
      </c>
      <c r="D24" s="370">
        <f t="shared" si="8"/>
        <v>7923</v>
      </c>
      <c r="E24" s="370">
        <f t="shared" si="8"/>
        <v>7654</v>
      </c>
      <c r="F24" s="370">
        <f t="shared" si="8"/>
        <v>7478</v>
      </c>
      <c r="G24" s="370">
        <f t="shared" si="8"/>
        <v>7289</v>
      </c>
      <c r="H24" s="370">
        <f t="shared" si="8"/>
        <v>7315</v>
      </c>
      <c r="I24" s="370">
        <f t="shared" si="8"/>
        <v>7199</v>
      </c>
      <c r="J24" s="370">
        <f t="shared" si="8"/>
        <v>7009</v>
      </c>
      <c r="K24" s="370">
        <f t="shared" si="8"/>
        <v>6996</v>
      </c>
      <c r="L24" s="370">
        <f t="shared" si="8"/>
        <v>7032</v>
      </c>
      <c r="M24" s="370">
        <f t="shared" si="8"/>
        <v>7185</v>
      </c>
      <c r="N24" s="370">
        <f t="shared" si="8"/>
        <v>7432</v>
      </c>
      <c r="O24" s="370">
        <f t="shared" si="8"/>
        <v>7523</v>
      </c>
      <c r="P24" s="370">
        <f t="shared" si="8"/>
        <v>7383</v>
      </c>
      <c r="Q24" s="370">
        <f t="shared" si="8"/>
        <v>7284</v>
      </c>
      <c r="R24" s="370">
        <f t="shared" si="8"/>
        <v>7280</v>
      </c>
      <c r="S24" s="370">
        <f t="shared" si="8"/>
        <v>7195</v>
      </c>
      <c r="T24" s="370">
        <f t="shared" si="8"/>
        <v>7118</v>
      </c>
      <c r="U24" s="370">
        <f t="shared" si="8"/>
        <v>7280</v>
      </c>
      <c r="V24" s="370">
        <f t="shared" si="8"/>
        <v>7315</v>
      </c>
      <c r="W24" s="370">
        <f t="shared" si="8"/>
        <v>7492</v>
      </c>
      <c r="X24" s="370">
        <f t="shared" si="8"/>
        <v>7764</v>
      </c>
      <c r="Y24" s="370">
        <f t="shared" si="8"/>
        <v>8183</v>
      </c>
      <c r="Z24" s="370">
        <f t="shared" si="8"/>
        <v>8989</v>
      </c>
      <c r="AA24" s="370">
        <f t="shared" si="8"/>
        <v>8803</v>
      </c>
      <c r="AB24" s="370">
        <f t="shared" si="8"/>
        <v>8682</v>
      </c>
      <c r="AC24" s="370">
        <f t="shared" si="8"/>
        <v>9348</v>
      </c>
      <c r="AD24" s="370">
        <f>SUM(AD25:AD29)</f>
        <v>10224</v>
      </c>
      <c r="AE24" s="370">
        <f t="shared" ref="AE24:AF24" si="9">SUM(AE25:AE29)</f>
        <v>11045</v>
      </c>
      <c r="AF24" s="370">
        <f t="shared" si="9"/>
        <v>11509</v>
      </c>
    </row>
    <row r="25" spans="1:32" ht="15" customHeight="1">
      <c r="A25" s="371" t="s">
        <v>7</v>
      </c>
      <c r="B25" s="369">
        <f>時系列!C16</f>
        <v>3177</v>
      </c>
      <c r="C25" s="369">
        <f>時系列!D16</f>
        <v>3320</v>
      </c>
      <c r="D25" s="369">
        <f>時系列!E16</f>
        <v>3751</v>
      </c>
      <c r="E25" s="369">
        <f>時系列!F16</f>
        <v>3535</v>
      </c>
      <c r="F25" s="369">
        <f>時系列!G16</f>
        <v>3378</v>
      </c>
      <c r="G25" s="369">
        <f>時系列!H16</f>
        <v>3247</v>
      </c>
      <c r="H25" s="369">
        <f>時系列!I16</f>
        <v>3220</v>
      </c>
      <c r="I25" s="369">
        <f>時系列!J16</f>
        <v>3148</v>
      </c>
      <c r="J25" s="369">
        <f>時系列!K16</f>
        <v>3070</v>
      </c>
      <c r="K25" s="369">
        <f>時系列!L16</f>
        <v>3058</v>
      </c>
      <c r="L25" s="369">
        <f>時系列!M16</f>
        <v>3086</v>
      </c>
      <c r="M25" s="369">
        <f>時系列!N16</f>
        <v>3204</v>
      </c>
      <c r="N25" s="369">
        <f>時系列!O16</f>
        <v>3317</v>
      </c>
      <c r="O25" s="369">
        <f>時系列!P16</f>
        <v>3295</v>
      </c>
      <c r="P25" s="369">
        <f>時系列!Q16</f>
        <v>3175</v>
      </c>
      <c r="Q25" s="369">
        <f>時系列!R16</f>
        <v>3132</v>
      </c>
      <c r="R25" s="369">
        <f>時系列!S16</f>
        <v>3103</v>
      </c>
      <c r="S25" s="369">
        <f>時系列!T16</f>
        <v>2957</v>
      </c>
      <c r="T25" s="369">
        <f>時系列!U16</f>
        <v>2941</v>
      </c>
      <c r="U25" s="369">
        <f>時系列!V16</f>
        <v>2993</v>
      </c>
      <c r="V25" s="369">
        <f>時系列!W16</f>
        <v>2995</v>
      </c>
      <c r="W25" s="369">
        <f>時系列!X16</f>
        <v>3067</v>
      </c>
      <c r="X25" s="369">
        <f>時系列!Y16</f>
        <v>3226</v>
      </c>
      <c r="Y25" s="369">
        <f>時系列!Z16</f>
        <v>3427</v>
      </c>
      <c r="Z25" s="369">
        <f>時系列!AA16</f>
        <v>3698</v>
      </c>
      <c r="AA25" s="369">
        <f>時系列!AB16</f>
        <v>3560</v>
      </c>
      <c r="AB25" s="369">
        <f>時系列!AC16</f>
        <v>3496</v>
      </c>
      <c r="AC25" s="369">
        <f>時系列!AD16</f>
        <v>3646</v>
      </c>
      <c r="AD25" s="369">
        <f>時系列!AE16</f>
        <v>3911</v>
      </c>
      <c r="AE25" s="369">
        <f>時系列!AF16</f>
        <v>4181</v>
      </c>
      <c r="AF25" s="369">
        <f>時系列!AG16</f>
        <v>4278</v>
      </c>
    </row>
    <row r="26" spans="1:32" ht="15" customHeight="1">
      <c r="A26" s="371" t="s">
        <v>14</v>
      </c>
      <c r="B26" s="369">
        <f>時系列!C23</f>
        <v>2070</v>
      </c>
      <c r="C26" s="369">
        <f>時系列!D23</f>
        <v>2221</v>
      </c>
      <c r="D26" s="369">
        <f>時系列!E23</f>
        <v>2311</v>
      </c>
      <c r="E26" s="369">
        <f>時系列!F23</f>
        <v>2303</v>
      </c>
      <c r="F26" s="369">
        <f>時系列!G23</f>
        <v>2327</v>
      </c>
      <c r="G26" s="369">
        <f>時系列!H23</f>
        <v>2309</v>
      </c>
      <c r="H26" s="369">
        <f>時系列!I23</f>
        <v>2326</v>
      </c>
      <c r="I26" s="369">
        <f>時系列!J23</f>
        <v>2293</v>
      </c>
      <c r="J26" s="369">
        <f>時系列!K23</f>
        <v>2263</v>
      </c>
      <c r="K26" s="369">
        <f>時系列!L23</f>
        <v>2292</v>
      </c>
      <c r="L26" s="369">
        <f>時系列!M23</f>
        <v>2289</v>
      </c>
      <c r="M26" s="369">
        <f>時系列!N23</f>
        <v>2314</v>
      </c>
      <c r="N26" s="369">
        <f>時系列!O23</f>
        <v>2375</v>
      </c>
      <c r="O26" s="369">
        <f>時系列!P23</f>
        <v>2490</v>
      </c>
      <c r="P26" s="369">
        <f>時系列!Q23</f>
        <v>2476</v>
      </c>
      <c r="Q26" s="369">
        <f>時系列!R23</f>
        <v>2474</v>
      </c>
      <c r="R26" s="369">
        <f>時系列!S23</f>
        <v>2487</v>
      </c>
      <c r="S26" s="369">
        <f>時系列!T23</f>
        <v>2512</v>
      </c>
      <c r="T26" s="369">
        <f>時系列!U23</f>
        <v>2464</v>
      </c>
      <c r="U26" s="369">
        <f>時系列!V23</f>
        <v>2523</v>
      </c>
      <c r="V26" s="369">
        <f>時系列!W23</f>
        <v>2534</v>
      </c>
      <c r="W26" s="369">
        <f>時系列!X23</f>
        <v>2567</v>
      </c>
      <c r="X26" s="369">
        <f>時系列!Y23</f>
        <v>2619</v>
      </c>
      <c r="Y26" s="369">
        <f>時系列!Z23</f>
        <v>2740</v>
      </c>
      <c r="Z26" s="369">
        <f>時系列!AA23</f>
        <v>3003</v>
      </c>
      <c r="AA26" s="369">
        <f>時系列!AB23</f>
        <v>3006</v>
      </c>
      <c r="AB26" s="369">
        <f>時系列!AC23</f>
        <v>3048</v>
      </c>
      <c r="AC26" s="369">
        <f>時系列!AD23</f>
        <v>3313</v>
      </c>
      <c r="AD26" s="369">
        <f>時系列!AE23</f>
        <v>3644</v>
      </c>
      <c r="AE26" s="369">
        <f>時系列!AF23</f>
        <v>3972</v>
      </c>
      <c r="AF26" s="369">
        <f>時系列!AG23</f>
        <v>4225</v>
      </c>
    </row>
    <row r="27" spans="1:32" ht="15" customHeight="1">
      <c r="A27" s="371" t="s">
        <v>19</v>
      </c>
      <c r="B27" s="369">
        <f>時系列!C28</f>
        <v>1292</v>
      </c>
      <c r="C27" s="369">
        <f>時系列!D28</f>
        <v>1328</v>
      </c>
      <c r="D27" s="369">
        <f>時系列!E28</f>
        <v>1327</v>
      </c>
      <c r="E27" s="369">
        <f>時系列!F28</f>
        <v>1314</v>
      </c>
      <c r="F27" s="369">
        <f>時系列!G28</f>
        <v>1279</v>
      </c>
      <c r="G27" s="369">
        <f>時系列!H28</f>
        <v>1243</v>
      </c>
      <c r="H27" s="369">
        <f>時系列!I28</f>
        <v>1216</v>
      </c>
      <c r="I27" s="369">
        <f>時系列!J28</f>
        <v>1239</v>
      </c>
      <c r="J27" s="369">
        <f>時系列!K28</f>
        <v>1159</v>
      </c>
      <c r="K27" s="369">
        <f>時系列!L28</f>
        <v>1134</v>
      </c>
      <c r="L27" s="369">
        <f>時系列!M28</f>
        <v>1114</v>
      </c>
      <c r="M27" s="369">
        <f>時系列!N28</f>
        <v>1064</v>
      </c>
      <c r="N27" s="369">
        <f>時系列!O28</f>
        <v>1105</v>
      </c>
      <c r="O27" s="369">
        <f>時系列!P28</f>
        <v>1109</v>
      </c>
      <c r="P27" s="369">
        <f>時系列!Q28</f>
        <v>1115</v>
      </c>
      <c r="Q27" s="369">
        <f>時系列!R28</f>
        <v>1070</v>
      </c>
      <c r="R27" s="369">
        <f>時系列!S28</f>
        <v>1062</v>
      </c>
      <c r="S27" s="369">
        <f>時系列!T28</f>
        <v>1102</v>
      </c>
      <c r="T27" s="369">
        <f>時系列!U28</f>
        <v>1056</v>
      </c>
      <c r="U27" s="369">
        <f>時系列!V28</f>
        <v>1064</v>
      </c>
      <c r="V27" s="369">
        <f>時系列!W28</f>
        <v>1073</v>
      </c>
      <c r="W27" s="369">
        <f>時系列!X28</f>
        <v>1091</v>
      </c>
      <c r="X27" s="369">
        <f>時系列!Y28</f>
        <v>1111</v>
      </c>
      <c r="Y27" s="369">
        <f>時系列!Z28</f>
        <v>1134</v>
      </c>
      <c r="Z27" s="369">
        <f>時系列!AA28</f>
        <v>1228</v>
      </c>
      <c r="AA27" s="369">
        <f>時系列!AB28</f>
        <v>1205</v>
      </c>
      <c r="AB27" s="369">
        <f>時系列!AC28</f>
        <v>1166</v>
      </c>
      <c r="AC27" s="369">
        <f>時系列!AD28</f>
        <v>1360</v>
      </c>
      <c r="AD27" s="369">
        <f>時系列!AE28</f>
        <v>1458</v>
      </c>
      <c r="AE27" s="369">
        <f>時系列!AF28</f>
        <v>1556</v>
      </c>
      <c r="AF27" s="369">
        <f>時系列!AG28</f>
        <v>1631</v>
      </c>
    </row>
    <row r="28" spans="1:32" ht="15" customHeight="1">
      <c r="A28" s="371" t="s">
        <v>34</v>
      </c>
      <c r="B28" s="369">
        <f>時系列!C44</f>
        <v>173</v>
      </c>
      <c r="C28" s="369">
        <f>時系列!D44</f>
        <v>190</v>
      </c>
      <c r="D28" s="369">
        <f>時系列!E44</f>
        <v>213</v>
      </c>
      <c r="E28" s="369">
        <f>時系列!F44</f>
        <v>201</v>
      </c>
      <c r="F28" s="369">
        <f>時系列!G44</f>
        <v>197</v>
      </c>
      <c r="G28" s="369">
        <f>時系列!H44</f>
        <v>191</v>
      </c>
      <c r="H28" s="369">
        <f>時系列!I44</f>
        <v>226</v>
      </c>
      <c r="I28" s="369">
        <f>時系列!J44</f>
        <v>207</v>
      </c>
      <c r="J28" s="369">
        <f>時系列!K44</f>
        <v>208</v>
      </c>
      <c r="K28" s="369">
        <f>時系列!L44</f>
        <v>196</v>
      </c>
      <c r="L28" s="369">
        <f>時系列!M44</f>
        <v>194</v>
      </c>
      <c r="M28" s="369">
        <f>時系列!N44</f>
        <v>211</v>
      </c>
      <c r="N28" s="369">
        <f>時系列!O44</f>
        <v>224</v>
      </c>
      <c r="O28" s="369">
        <f>時系列!P44</f>
        <v>225</v>
      </c>
      <c r="P28" s="369">
        <f>時系列!Q44</f>
        <v>205</v>
      </c>
      <c r="Q28" s="369">
        <f>時系列!R44</f>
        <v>208</v>
      </c>
      <c r="R28" s="369">
        <f>時系列!S44</f>
        <v>219</v>
      </c>
      <c r="S28" s="369">
        <f>時系列!T44</f>
        <v>231</v>
      </c>
      <c r="T28" s="369">
        <f>時系列!U44</f>
        <v>252</v>
      </c>
      <c r="U28" s="369">
        <f>時系列!V44</f>
        <v>288</v>
      </c>
      <c r="V28" s="369">
        <f>時系列!W44</f>
        <v>329</v>
      </c>
      <c r="W28" s="369">
        <f>時系列!X44</f>
        <v>350</v>
      </c>
      <c r="X28" s="369">
        <f>時系列!Y44</f>
        <v>380</v>
      </c>
      <c r="Y28" s="369">
        <f>時系列!Z44</f>
        <v>451</v>
      </c>
      <c r="Z28" s="369">
        <f>時系列!AA44</f>
        <v>545</v>
      </c>
      <c r="AA28" s="369">
        <f>時系列!AB44</f>
        <v>522</v>
      </c>
      <c r="AB28" s="369">
        <f>時系列!AC44</f>
        <v>490</v>
      </c>
      <c r="AC28" s="369">
        <f>時系列!AD44</f>
        <v>535</v>
      </c>
      <c r="AD28" s="369">
        <f>時系列!AE44</f>
        <v>630</v>
      </c>
      <c r="AE28" s="369">
        <f>時系列!AF44</f>
        <v>721</v>
      </c>
      <c r="AF28" s="369">
        <f>時系列!AG44</f>
        <v>731</v>
      </c>
    </row>
    <row r="29" spans="1:32" ht="15" customHeight="1">
      <c r="A29" s="371" t="s">
        <v>35</v>
      </c>
      <c r="B29" s="369">
        <f>時系列!C45</f>
        <v>260</v>
      </c>
      <c r="C29" s="369">
        <f>時系列!D45</f>
        <v>285</v>
      </c>
      <c r="D29" s="369">
        <f>時系列!E45</f>
        <v>321</v>
      </c>
      <c r="E29" s="369">
        <f>時系列!F45</f>
        <v>301</v>
      </c>
      <c r="F29" s="369">
        <f>時系列!G45</f>
        <v>297</v>
      </c>
      <c r="G29" s="369">
        <f>時系列!H45</f>
        <v>299</v>
      </c>
      <c r="H29" s="369">
        <f>時系列!I45</f>
        <v>327</v>
      </c>
      <c r="I29" s="369">
        <f>時系列!J45</f>
        <v>312</v>
      </c>
      <c r="J29" s="369">
        <f>時系列!K45</f>
        <v>309</v>
      </c>
      <c r="K29" s="369">
        <f>時系列!L45</f>
        <v>316</v>
      </c>
      <c r="L29" s="369">
        <f>時系列!M45</f>
        <v>349</v>
      </c>
      <c r="M29" s="369">
        <f>時系列!N45</f>
        <v>392</v>
      </c>
      <c r="N29" s="369">
        <f>時系列!O45</f>
        <v>411</v>
      </c>
      <c r="O29" s="369">
        <f>時系列!P45</f>
        <v>404</v>
      </c>
      <c r="P29" s="369">
        <f>時系列!Q45</f>
        <v>412</v>
      </c>
      <c r="Q29" s="369">
        <f>時系列!R45</f>
        <v>400</v>
      </c>
      <c r="R29" s="369">
        <f>時系列!S45</f>
        <v>409</v>
      </c>
      <c r="S29" s="369">
        <f>時系列!T45</f>
        <v>393</v>
      </c>
      <c r="T29" s="369">
        <f>時系列!U45</f>
        <v>405</v>
      </c>
      <c r="U29" s="369">
        <f>時系列!V45</f>
        <v>412</v>
      </c>
      <c r="V29" s="369">
        <f>時系列!W45</f>
        <v>384</v>
      </c>
      <c r="W29" s="369">
        <f>時系列!X45</f>
        <v>417</v>
      </c>
      <c r="X29" s="369">
        <f>時系列!Y45</f>
        <v>428</v>
      </c>
      <c r="Y29" s="369">
        <f>時系列!Z45</f>
        <v>431</v>
      </c>
      <c r="Z29" s="369">
        <f>時系列!AA45</f>
        <v>515</v>
      </c>
      <c r="AA29" s="369">
        <f>時系列!AB45</f>
        <v>510</v>
      </c>
      <c r="AB29" s="369">
        <f>時系列!AC45</f>
        <v>482</v>
      </c>
      <c r="AC29" s="369">
        <f>時系列!AD45</f>
        <v>494</v>
      </c>
      <c r="AD29" s="369">
        <f>時系列!AE45</f>
        <v>581</v>
      </c>
      <c r="AE29" s="369">
        <f>時系列!AF45</f>
        <v>615</v>
      </c>
      <c r="AF29" s="369">
        <f>時系列!AG45</f>
        <v>644</v>
      </c>
    </row>
    <row r="30" spans="1:32" ht="15" customHeight="1">
      <c r="A30" s="388" t="s">
        <v>397</v>
      </c>
      <c r="B30" s="384">
        <f>SUM(B31:B36)</f>
        <v>2783</v>
      </c>
      <c r="C30" s="384">
        <f t="shared" ref="C30:AD30" si="10">SUM(C31:C36)</f>
        <v>2849</v>
      </c>
      <c r="D30" s="384">
        <f t="shared" si="10"/>
        <v>3034</v>
      </c>
      <c r="E30" s="384">
        <f t="shared" si="10"/>
        <v>3115</v>
      </c>
      <c r="F30" s="384">
        <f t="shared" si="10"/>
        <v>3025</v>
      </c>
      <c r="G30" s="384">
        <f t="shared" si="10"/>
        <v>2950</v>
      </c>
      <c r="H30" s="384">
        <f t="shared" si="10"/>
        <v>3214</v>
      </c>
      <c r="I30" s="384">
        <f t="shared" si="10"/>
        <v>3173</v>
      </c>
      <c r="J30" s="384">
        <f t="shared" si="10"/>
        <v>3252</v>
      </c>
      <c r="K30" s="384">
        <f t="shared" si="10"/>
        <v>3296</v>
      </c>
      <c r="L30" s="384">
        <f t="shared" si="10"/>
        <v>3531</v>
      </c>
      <c r="M30" s="384">
        <f t="shared" si="10"/>
        <v>3559</v>
      </c>
      <c r="N30" s="384">
        <f t="shared" si="10"/>
        <v>3555</v>
      </c>
      <c r="O30" s="384">
        <f t="shared" si="10"/>
        <v>3670</v>
      </c>
      <c r="P30" s="384">
        <f t="shared" si="10"/>
        <v>3509</v>
      </c>
      <c r="Q30" s="384">
        <f t="shared" si="10"/>
        <v>3312</v>
      </c>
      <c r="R30" s="384">
        <f t="shared" si="10"/>
        <v>3429</v>
      </c>
      <c r="S30" s="384">
        <f t="shared" si="10"/>
        <v>3527</v>
      </c>
      <c r="T30" s="384">
        <f t="shared" si="10"/>
        <v>3492</v>
      </c>
      <c r="U30" s="384">
        <f t="shared" si="10"/>
        <v>3537</v>
      </c>
      <c r="V30" s="384">
        <f t="shared" si="10"/>
        <v>3790</v>
      </c>
      <c r="W30" s="384">
        <f t="shared" si="10"/>
        <v>4229</v>
      </c>
      <c r="X30" s="384">
        <f t="shared" si="10"/>
        <v>4789</v>
      </c>
      <c r="Y30" s="384">
        <f t="shared" si="10"/>
        <v>5746</v>
      </c>
      <c r="Z30" s="384">
        <f t="shared" si="10"/>
        <v>6829</v>
      </c>
      <c r="AA30" s="384">
        <f t="shared" si="10"/>
        <v>7101</v>
      </c>
      <c r="AB30" s="384">
        <f t="shared" si="10"/>
        <v>6628</v>
      </c>
      <c r="AC30" s="384">
        <f t="shared" si="10"/>
        <v>7467</v>
      </c>
      <c r="AD30" s="384">
        <f t="shared" si="10"/>
        <v>8342</v>
      </c>
      <c r="AE30" s="384">
        <f t="shared" ref="AE30:AF30" si="11">SUM(AE31:AE36)</f>
        <v>9210</v>
      </c>
      <c r="AF30" s="384">
        <f t="shared" si="11"/>
        <v>9620</v>
      </c>
    </row>
    <row r="31" spans="1:32" ht="15" customHeight="1">
      <c r="A31" s="374" t="s">
        <v>979</v>
      </c>
      <c r="B31" s="369">
        <f>時系列!C25</f>
        <v>543</v>
      </c>
      <c r="C31" s="369">
        <f>時系列!D25</f>
        <v>529</v>
      </c>
      <c r="D31" s="369">
        <f>時系列!E25</f>
        <v>542</v>
      </c>
      <c r="E31" s="369">
        <f>時系列!F25</f>
        <v>572</v>
      </c>
      <c r="F31" s="369">
        <f>時系列!G25</f>
        <v>570</v>
      </c>
      <c r="G31" s="369">
        <f>時系列!H25</f>
        <v>546</v>
      </c>
      <c r="H31" s="369">
        <f>時系列!I25</f>
        <v>562</v>
      </c>
      <c r="I31" s="369">
        <f>時系列!J25</f>
        <v>545</v>
      </c>
      <c r="J31" s="369">
        <f>時系列!K25</f>
        <v>549</v>
      </c>
      <c r="K31" s="369">
        <f>時系列!L25</f>
        <v>516</v>
      </c>
      <c r="L31" s="369">
        <f>時系列!M25</f>
        <v>558</v>
      </c>
      <c r="M31" s="369">
        <f>時系列!N25</f>
        <v>525</v>
      </c>
      <c r="N31" s="369">
        <f>時系列!O25</f>
        <v>512</v>
      </c>
      <c r="O31" s="369">
        <f>時系列!P25</f>
        <v>503</v>
      </c>
      <c r="P31" s="369">
        <f>時系列!Q25</f>
        <v>447</v>
      </c>
      <c r="Q31" s="369">
        <f>時系列!R25</f>
        <v>425</v>
      </c>
      <c r="R31" s="369">
        <f>時系列!S25</f>
        <v>409</v>
      </c>
      <c r="S31" s="369">
        <f>時系列!T25</f>
        <v>416</v>
      </c>
      <c r="T31" s="369">
        <f>時系列!U25</f>
        <v>419</v>
      </c>
      <c r="U31" s="369">
        <f>時系列!V25</f>
        <v>422</v>
      </c>
      <c r="V31" s="369">
        <f>時系列!W25</f>
        <v>417</v>
      </c>
      <c r="W31" s="369">
        <f>時系列!X25</f>
        <v>416</v>
      </c>
      <c r="X31" s="369">
        <f>時系列!Y25</f>
        <v>460</v>
      </c>
      <c r="Y31" s="369">
        <f>時系列!Z25</f>
        <v>576</v>
      </c>
      <c r="Z31" s="369">
        <f>時系列!AA25</f>
        <v>708</v>
      </c>
      <c r="AA31" s="369">
        <f>時系列!AB25</f>
        <v>699</v>
      </c>
      <c r="AB31" s="369">
        <f>時系列!AC25</f>
        <v>550</v>
      </c>
      <c r="AC31" s="369">
        <f>時系列!AD25</f>
        <v>633</v>
      </c>
      <c r="AD31" s="369">
        <f>時系列!AE25</f>
        <v>730</v>
      </c>
      <c r="AE31" s="369">
        <f>時系列!AF25</f>
        <v>818</v>
      </c>
      <c r="AF31" s="369">
        <f>時系列!AG25</f>
        <v>841</v>
      </c>
    </row>
    <row r="32" spans="1:32" ht="15" customHeight="1">
      <c r="A32" s="371" t="s">
        <v>980</v>
      </c>
      <c r="B32" s="369">
        <f>時系列!C27</f>
        <v>708</v>
      </c>
      <c r="C32" s="369">
        <f>時系列!D27</f>
        <v>756</v>
      </c>
      <c r="D32" s="369">
        <f>時系列!E27</f>
        <v>778</v>
      </c>
      <c r="E32" s="369">
        <f>時系列!F27</f>
        <v>816</v>
      </c>
      <c r="F32" s="369">
        <f>時系列!G27</f>
        <v>794</v>
      </c>
      <c r="G32" s="369">
        <f>時系列!H27</f>
        <v>742</v>
      </c>
      <c r="H32" s="369">
        <f>時系列!I27</f>
        <v>758</v>
      </c>
      <c r="I32" s="369">
        <f>時系列!J27</f>
        <v>743</v>
      </c>
      <c r="J32" s="369">
        <f>時系列!K27</f>
        <v>716</v>
      </c>
      <c r="K32" s="369">
        <f>時系列!L27</f>
        <v>824</v>
      </c>
      <c r="L32" s="369">
        <f>時系列!M27</f>
        <v>848</v>
      </c>
      <c r="M32" s="369">
        <f>時系列!N27</f>
        <v>911</v>
      </c>
      <c r="N32" s="369">
        <f>時系列!O27</f>
        <v>902</v>
      </c>
      <c r="O32" s="369">
        <f>時系列!P27</f>
        <v>978</v>
      </c>
      <c r="P32" s="369">
        <f>時系列!Q27</f>
        <v>954</v>
      </c>
      <c r="Q32" s="369">
        <f>時系列!R27</f>
        <v>934</v>
      </c>
      <c r="R32" s="369">
        <f>時系列!S27</f>
        <v>958</v>
      </c>
      <c r="S32" s="369">
        <f>時系列!T27</f>
        <v>983</v>
      </c>
      <c r="T32" s="369">
        <f>時系列!U27</f>
        <v>984</v>
      </c>
      <c r="U32" s="369">
        <f>時系列!V27</f>
        <v>1015</v>
      </c>
      <c r="V32" s="369">
        <f>時系列!W27</f>
        <v>1148</v>
      </c>
      <c r="W32" s="369">
        <f>時系列!X27</f>
        <v>1184</v>
      </c>
      <c r="X32" s="369">
        <f>時系列!Y27</f>
        <v>1316</v>
      </c>
      <c r="Y32" s="369">
        <f>時系列!Z27</f>
        <v>1603</v>
      </c>
      <c r="Z32" s="369">
        <f>時系列!AA27</f>
        <v>1859</v>
      </c>
      <c r="AA32" s="369">
        <f>時系列!AB27</f>
        <v>1991</v>
      </c>
      <c r="AB32" s="369">
        <f>時系列!AC27</f>
        <v>1957</v>
      </c>
      <c r="AC32" s="369">
        <f>時系列!AD27</f>
        <v>2300</v>
      </c>
      <c r="AD32" s="369">
        <f>時系列!AE27</f>
        <v>2450</v>
      </c>
      <c r="AE32" s="369">
        <f>時系列!AF27</f>
        <v>2736</v>
      </c>
      <c r="AF32" s="369">
        <f>時系列!AG27</f>
        <v>2909</v>
      </c>
    </row>
    <row r="33" spans="1:32" ht="15" customHeight="1">
      <c r="A33" s="371" t="s">
        <v>21</v>
      </c>
      <c r="B33" s="369">
        <f>時系列!C30</f>
        <v>487</v>
      </c>
      <c r="C33" s="369">
        <f>時系列!D30</f>
        <v>482</v>
      </c>
      <c r="D33" s="369">
        <f>時系列!E30</f>
        <v>544</v>
      </c>
      <c r="E33" s="369">
        <f>時系列!F30</f>
        <v>567</v>
      </c>
      <c r="F33" s="369">
        <f>時系列!G30</f>
        <v>531</v>
      </c>
      <c r="G33" s="369">
        <f>時系列!H30</f>
        <v>521</v>
      </c>
      <c r="H33" s="369">
        <f>時系列!I30</f>
        <v>599</v>
      </c>
      <c r="I33" s="369">
        <f>時系列!J30</f>
        <v>596</v>
      </c>
      <c r="J33" s="369">
        <f>時系列!K30</f>
        <v>635</v>
      </c>
      <c r="K33" s="369">
        <f>時系列!L30</f>
        <v>621</v>
      </c>
      <c r="L33" s="369">
        <f>時系列!M30</f>
        <v>708</v>
      </c>
      <c r="M33" s="369">
        <f>時系列!N30</f>
        <v>694</v>
      </c>
      <c r="N33" s="369">
        <f>時系列!O30</f>
        <v>672</v>
      </c>
      <c r="O33" s="369">
        <f>時系列!P30</f>
        <v>716</v>
      </c>
      <c r="P33" s="369">
        <f>時系列!Q30</f>
        <v>681</v>
      </c>
      <c r="Q33" s="369">
        <f>時系列!R30</f>
        <v>624</v>
      </c>
      <c r="R33" s="369">
        <f>時系列!S30</f>
        <v>621</v>
      </c>
      <c r="S33" s="369">
        <f>時系列!T30</f>
        <v>618</v>
      </c>
      <c r="T33" s="369">
        <f>時系列!U30</f>
        <v>631</v>
      </c>
      <c r="U33" s="369">
        <f>時系列!V30</f>
        <v>576</v>
      </c>
      <c r="V33" s="369">
        <f>時系列!W30</f>
        <v>574</v>
      </c>
      <c r="W33" s="369">
        <f>時系列!X30</f>
        <v>631</v>
      </c>
      <c r="X33" s="369">
        <f>時系列!Y30</f>
        <v>710</v>
      </c>
      <c r="Y33" s="369">
        <f>時系列!Z30</f>
        <v>827</v>
      </c>
      <c r="Z33" s="369">
        <f>時系列!AA30</f>
        <v>932</v>
      </c>
      <c r="AA33" s="369">
        <f>時系列!AB30</f>
        <v>911</v>
      </c>
      <c r="AB33" s="369">
        <f>時系列!AC30</f>
        <v>993</v>
      </c>
      <c r="AC33" s="369">
        <f>時系列!AD30</f>
        <v>1158</v>
      </c>
      <c r="AD33" s="369">
        <f>時系列!AE30</f>
        <v>1352</v>
      </c>
      <c r="AE33" s="369">
        <f>時系列!AF30</f>
        <v>1555</v>
      </c>
      <c r="AF33" s="369">
        <f>時系列!AG30</f>
        <v>1690</v>
      </c>
    </row>
    <row r="34" spans="1:32" ht="15" customHeight="1">
      <c r="A34" s="371" t="s">
        <v>23</v>
      </c>
      <c r="B34" s="369">
        <f>時系列!C32</f>
        <v>621</v>
      </c>
      <c r="C34" s="369">
        <f>時系列!D32</f>
        <v>633</v>
      </c>
      <c r="D34" s="369">
        <f>時系列!E32</f>
        <v>694</v>
      </c>
      <c r="E34" s="369">
        <f>時系列!F32</f>
        <v>728</v>
      </c>
      <c r="F34" s="369">
        <f>時系列!G32</f>
        <v>714</v>
      </c>
      <c r="G34" s="369">
        <f>時系列!H32</f>
        <v>696</v>
      </c>
      <c r="H34" s="369">
        <f>時系列!I32</f>
        <v>840</v>
      </c>
      <c r="I34" s="369">
        <f>時系列!J32</f>
        <v>870</v>
      </c>
      <c r="J34" s="369">
        <f>時系列!K32</f>
        <v>924</v>
      </c>
      <c r="K34" s="369">
        <f>時系列!L32</f>
        <v>933</v>
      </c>
      <c r="L34" s="369">
        <f>時系列!M32</f>
        <v>983</v>
      </c>
      <c r="M34" s="369">
        <f>時系列!N32</f>
        <v>979</v>
      </c>
      <c r="N34" s="369">
        <f>時系列!O32</f>
        <v>969</v>
      </c>
      <c r="O34" s="369">
        <f>時系列!P32</f>
        <v>941</v>
      </c>
      <c r="P34" s="369">
        <f>時系列!Q32</f>
        <v>863</v>
      </c>
      <c r="Q34" s="369">
        <f>時系列!R32</f>
        <v>771</v>
      </c>
      <c r="R34" s="369">
        <f>時系列!S32</f>
        <v>797</v>
      </c>
      <c r="S34" s="369">
        <f>時系列!T32</f>
        <v>822</v>
      </c>
      <c r="T34" s="369">
        <f>時系列!U32</f>
        <v>775</v>
      </c>
      <c r="U34" s="369">
        <f>時系列!V32</f>
        <v>785</v>
      </c>
      <c r="V34" s="369">
        <f>時系列!W32</f>
        <v>768</v>
      </c>
      <c r="W34" s="369">
        <f>時系列!X32</f>
        <v>865</v>
      </c>
      <c r="X34" s="369">
        <f>時系列!Y32</f>
        <v>931</v>
      </c>
      <c r="Y34" s="369">
        <f>時系列!Z32</f>
        <v>1204</v>
      </c>
      <c r="Z34" s="369">
        <f>時系列!AA32</f>
        <v>1344</v>
      </c>
      <c r="AA34" s="369">
        <f>時系列!AB32</f>
        <v>1331</v>
      </c>
      <c r="AB34" s="369">
        <f>時系列!AC32</f>
        <v>1197</v>
      </c>
      <c r="AC34" s="369">
        <f>時系列!AD32</f>
        <v>1386</v>
      </c>
      <c r="AD34" s="369">
        <f>時系列!AE32</f>
        <v>1564</v>
      </c>
      <c r="AE34" s="369">
        <f>時系列!AF32</f>
        <v>1689</v>
      </c>
      <c r="AF34" s="369">
        <f>時系列!AG32</f>
        <v>1757</v>
      </c>
    </row>
    <row r="35" spans="1:32" ht="15" customHeight="1">
      <c r="A35" s="371" t="s">
        <v>981</v>
      </c>
      <c r="B35" s="369">
        <f>時系列!C40</f>
        <v>320</v>
      </c>
      <c r="C35" s="369">
        <f>時系列!D40</f>
        <v>349</v>
      </c>
      <c r="D35" s="369">
        <f>時系列!E40</f>
        <v>379</v>
      </c>
      <c r="E35" s="369">
        <f>時系列!F40</f>
        <v>346</v>
      </c>
      <c r="F35" s="369">
        <f>時系列!G40</f>
        <v>338</v>
      </c>
      <c r="G35" s="369">
        <f>時系列!H40</f>
        <v>349</v>
      </c>
      <c r="H35" s="369">
        <f>時系列!I40</f>
        <v>350</v>
      </c>
      <c r="I35" s="369">
        <f>時系列!J40</f>
        <v>310</v>
      </c>
      <c r="J35" s="369">
        <f>時系列!K40</f>
        <v>311</v>
      </c>
      <c r="K35" s="369">
        <f>時系列!L40</f>
        <v>291</v>
      </c>
      <c r="L35" s="369">
        <f>時系列!M40</f>
        <v>316</v>
      </c>
      <c r="M35" s="369">
        <f>時系列!N40</f>
        <v>317</v>
      </c>
      <c r="N35" s="369">
        <f>時系列!O40</f>
        <v>372</v>
      </c>
      <c r="O35" s="369">
        <f>時系列!P40</f>
        <v>399</v>
      </c>
      <c r="P35" s="369">
        <f>時系列!Q40</f>
        <v>442</v>
      </c>
      <c r="Q35" s="369">
        <f>時系列!R40</f>
        <v>415</v>
      </c>
      <c r="R35" s="369">
        <f>時系列!S40</f>
        <v>503</v>
      </c>
      <c r="S35" s="369">
        <f>時系列!T40</f>
        <v>541</v>
      </c>
      <c r="T35" s="369">
        <f>時系列!U40</f>
        <v>524</v>
      </c>
      <c r="U35" s="369">
        <f>時系列!V40</f>
        <v>570</v>
      </c>
      <c r="V35" s="369">
        <f>時系列!W40</f>
        <v>704</v>
      </c>
      <c r="W35" s="369">
        <f>時系列!X40</f>
        <v>954</v>
      </c>
      <c r="X35" s="369">
        <f>時系列!Y40</f>
        <v>1180</v>
      </c>
      <c r="Y35" s="369">
        <f>時系列!Z40</f>
        <v>1322</v>
      </c>
      <c r="Z35" s="369">
        <f>時系列!AA40</f>
        <v>1705</v>
      </c>
      <c r="AA35" s="369">
        <f>時系列!AB40</f>
        <v>1867</v>
      </c>
      <c r="AB35" s="369">
        <f>時系列!AC40</f>
        <v>1627</v>
      </c>
      <c r="AC35" s="369">
        <f>時系列!AD40</f>
        <v>1617</v>
      </c>
      <c r="AD35" s="369">
        <f>時系列!AE40</f>
        <v>1843</v>
      </c>
      <c r="AE35" s="369">
        <f>時系列!AF40</f>
        <v>1947</v>
      </c>
      <c r="AF35" s="369">
        <f>時系列!AG40</f>
        <v>1925</v>
      </c>
    </row>
    <row r="36" spans="1:32" ht="15" customHeight="1">
      <c r="A36" s="381" t="s">
        <v>982</v>
      </c>
      <c r="B36" s="385">
        <f>時系列!C43</f>
        <v>104</v>
      </c>
      <c r="C36" s="385">
        <f>時系列!D43</f>
        <v>100</v>
      </c>
      <c r="D36" s="385">
        <f>時系列!E43</f>
        <v>97</v>
      </c>
      <c r="E36" s="385">
        <f>時系列!F43</f>
        <v>86</v>
      </c>
      <c r="F36" s="385">
        <f>時系列!G43</f>
        <v>78</v>
      </c>
      <c r="G36" s="385">
        <f>時系列!H43</f>
        <v>96</v>
      </c>
      <c r="H36" s="385">
        <f>時系列!I43</f>
        <v>105</v>
      </c>
      <c r="I36" s="385">
        <f>時系列!J43</f>
        <v>109</v>
      </c>
      <c r="J36" s="385">
        <f>時系列!K43</f>
        <v>117</v>
      </c>
      <c r="K36" s="385">
        <f>時系列!L43</f>
        <v>111</v>
      </c>
      <c r="L36" s="385">
        <f>時系列!M43</f>
        <v>118</v>
      </c>
      <c r="M36" s="385">
        <f>時系列!N43</f>
        <v>133</v>
      </c>
      <c r="N36" s="385">
        <f>時系列!O43</f>
        <v>128</v>
      </c>
      <c r="O36" s="385">
        <f>時系列!P43</f>
        <v>133</v>
      </c>
      <c r="P36" s="385">
        <f>時系列!Q43</f>
        <v>122</v>
      </c>
      <c r="Q36" s="385">
        <f>時系列!R43</f>
        <v>143</v>
      </c>
      <c r="R36" s="385">
        <f>時系列!S43</f>
        <v>141</v>
      </c>
      <c r="S36" s="385">
        <f>時系列!T43</f>
        <v>147</v>
      </c>
      <c r="T36" s="385">
        <f>時系列!U43</f>
        <v>159</v>
      </c>
      <c r="U36" s="385">
        <f>時系列!V43</f>
        <v>169</v>
      </c>
      <c r="V36" s="385">
        <f>時系列!W43</f>
        <v>179</v>
      </c>
      <c r="W36" s="385">
        <f>時系列!X43</f>
        <v>179</v>
      </c>
      <c r="X36" s="385">
        <f>時系列!Y43</f>
        <v>192</v>
      </c>
      <c r="Y36" s="385">
        <f>時系列!Z43</f>
        <v>214</v>
      </c>
      <c r="Z36" s="385">
        <f>時系列!AA43</f>
        <v>281</v>
      </c>
      <c r="AA36" s="385">
        <f>時系列!AB43</f>
        <v>302</v>
      </c>
      <c r="AB36" s="385">
        <f>時系列!AC43</f>
        <v>304</v>
      </c>
      <c r="AC36" s="385">
        <f>時系列!AD43</f>
        <v>373</v>
      </c>
      <c r="AD36" s="385">
        <f>時系列!AE43</f>
        <v>403</v>
      </c>
      <c r="AE36" s="385">
        <f>時系列!AF43</f>
        <v>465</v>
      </c>
      <c r="AF36" s="385">
        <f>時系列!AG43</f>
        <v>498</v>
      </c>
    </row>
    <row r="37" spans="1:32" ht="15" customHeight="1">
      <c r="A37" s="373" t="s">
        <v>398</v>
      </c>
      <c r="B37" s="370">
        <f>SUM(B38:B41)</f>
        <v>10582</v>
      </c>
      <c r="C37" s="370">
        <f t="shared" ref="C37:AD37" si="12">SUM(C38:C41)</f>
        <v>10615</v>
      </c>
      <c r="D37" s="370">
        <f t="shared" si="12"/>
        <v>10741</v>
      </c>
      <c r="E37" s="370">
        <f t="shared" si="12"/>
        <v>10885</v>
      </c>
      <c r="F37" s="370">
        <f t="shared" si="12"/>
        <v>10980</v>
      </c>
      <c r="G37" s="370">
        <f t="shared" si="12"/>
        <v>10909</v>
      </c>
      <c r="H37" s="370">
        <f t="shared" si="12"/>
        <v>11407</v>
      </c>
      <c r="I37" s="370">
        <f t="shared" si="12"/>
        <v>11466</v>
      </c>
      <c r="J37" s="370">
        <f t="shared" si="12"/>
        <v>11679</v>
      </c>
      <c r="K37" s="370">
        <f t="shared" si="12"/>
        <v>11713</v>
      </c>
      <c r="L37" s="370">
        <f t="shared" si="12"/>
        <v>11913</v>
      </c>
      <c r="M37" s="370">
        <f t="shared" si="12"/>
        <v>11708</v>
      </c>
      <c r="N37" s="370">
        <f t="shared" si="12"/>
        <v>11564</v>
      </c>
      <c r="O37" s="370">
        <f t="shared" si="12"/>
        <v>11558</v>
      </c>
      <c r="P37" s="370">
        <f t="shared" si="12"/>
        <v>11255</v>
      </c>
      <c r="Q37" s="370">
        <f t="shared" si="12"/>
        <v>10961</v>
      </c>
      <c r="R37" s="370">
        <f t="shared" si="12"/>
        <v>10816</v>
      </c>
      <c r="S37" s="370">
        <f t="shared" si="12"/>
        <v>10576</v>
      </c>
      <c r="T37" s="370">
        <f t="shared" si="12"/>
        <v>10626</v>
      </c>
      <c r="U37" s="370">
        <f t="shared" si="12"/>
        <v>10591</v>
      </c>
      <c r="V37" s="370">
        <f t="shared" si="12"/>
        <v>10756</v>
      </c>
      <c r="W37" s="370">
        <f t="shared" si="12"/>
        <v>10987</v>
      </c>
      <c r="X37" s="370">
        <f t="shared" si="12"/>
        <v>11340</v>
      </c>
      <c r="Y37" s="370">
        <f t="shared" si="12"/>
        <v>11843</v>
      </c>
      <c r="Z37" s="370">
        <f t="shared" si="12"/>
        <v>12383</v>
      </c>
      <c r="AA37" s="370">
        <f t="shared" si="12"/>
        <v>12284</v>
      </c>
      <c r="AB37" s="370">
        <f t="shared" si="12"/>
        <v>11957</v>
      </c>
      <c r="AC37" s="370">
        <f t="shared" si="12"/>
        <v>12994</v>
      </c>
      <c r="AD37" s="370">
        <f t="shared" si="12"/>
        <v>14086</v>
      </c>
      <c r="AE37" s="370">
        <f t="shared" ref="AE37:AF37" si="13">SUM(AE38:AE41)</f>
        <v>15186</v>
      </c>
      <c r="AF37" s="370">
        <f t="shared" si="13"/>
        <v>15534</v>
      </c>
    </row>
    <row r="38" spans="1:32" ht="15" customHeight="1">
      <c r="A38" s="374" t="s">
        <v>983</v>
      </c>
      <c r="B38" s="369">
        <f>時系列!C14</f>
        <v>10345</v>
      </c>
      <c r="C38" s="369">
        <f>時系列!D14</f>
        <v>10383</v>
      </c>
      <c r="D38" s="369">
        <f>時系列!E14</f>
        <v>10518</v>
      </c>
      <c r="E38" s="369">
        <f>時系列!F14</f>
        <v>10637</v>
      </c>
      <c r="F38" s="369">
        <f>時系列!G14</f>
        <v>10717</v>
      </c>
      <c r="G38" s="369">
        <f>時系列!H14</f>
        <v>10599</v>
      </c>
      <c r="H38" s="369">
        <f>時系列!I14</f>
        <v>10996</v>
      </c>
      <c r="I38" s="369">
        <f>時系列!J14</f>
        <v>11037</v>
      </c>
      <c r="J38" s="369">
        <f>時系列!K14</f>
        <v>11218</v>
      </c>
      <c r="K38" s="369">
        <f>時系列!L14</f>
        <v>11202</v>
      </c>
      <c r="L38" s="369">
        <f>時系列!M14</f>
        <v>11354</v>
      </c>
      <c r="M38" s="369">
        <f>時系列!N14</f>
        <v>11132</v>
      </c>
      <c r="N38" s="369">
        <f>時系列!O14</f>
        <v>10988</v>
      </c>
      <c r="O38" s="369">
        <f>時系列!P14</f>
        <v>10967</v>
      </c>
      <c r="P38" s="369">
        <f>時系列!Q14</f>
        <v>10703</v>
      </c>
      <c r="Q38" s="369">
        <f>時系列!R14</f>
        <v>10450</v>
      </c>
      <c r="R38" s="369">
        <f>時系列!S14</f>
        <v>10356</v>
      </c>
      <c r="S38" s="369">
        <f>時系列!T14</f>
        <v>10154</v>
      </c>
      <c r="T38" s="369">
        <f>時系列!U14</f>
        <v>10189</v>
      </c>
      <c r="U38" s="369">
        <f>時系列!V14</f>
        <v>10158</v>
      </c>
      <c r="V38" s="369">
        <f>時系列!W14</f>
        <v>10272</v>
      </c>
      <c r="W38" s="369">
        <f>時系列!X14</f>
        <v>10419</v>
      </c>
      <c r="X38" s="369">
        <f>時系列!Y14</f>
        <v>10725</v>
      </c>
      <c r="Y38" s="369">
        <f>時系列!Z14</f>
        <v>11123</v>
      </c>
      <c r="Z38" s="369">
        <f>時系列!AA14</f>
        <v>11605</v>
      </c>
      <c r="AA38" s="369">
        <f>時系列!AB14</f>
        <v>11591</v>
      </c>
      <c r="AB38" s="369">
        <f>時系列!AC14</f>
        <v>11367</v>
      </c>
      <c r="AC38" s="369">
        <f>時系列!AD14</f>
        <v>12335</v>
      </c>
      <c r="AD38" s="369">
        <f>時系列!AE14</f>
        <v>13273</v>
      </c>
      <c r="AE38" s="369">
        <f>時系列!AF14</f>
        <v>14327</v>
      </c>
      <c r="AF38" s="369">
        <f>時系列!AG14</f>
        <v>14652</v>
      </c>
    </row>
    <row r="39" spans="1:32" ht="15" customHeight="1">
      <c r="A39" s="371" t="s">
        <v>36</v>
      </c>
      <c r="B39" s="369">
        <f>時系列!C46</f>
        <v>73</v>
      </c>
      <c r="C39" s="369">
        <f>時系列!D46</f>
        <v>72</v>
      </c>
      <c r="D39" s="369">
        <f>時系列!E46</f>
        <v>69</v>
      </c>
      <c r="E39" s="369">
        <f>時系列!F46</f>
        <v>77</v>
      </c>
      <c r="F39" s="369">
        <f>時系列!G46</f>
        <v>81</v>
      </c>
      <c r="G39" s="369">
        <f>時系列!H46</f>
        <v>58</v>
      </c>
      <c r="H39" s="369">
        <f>時系列!I46</f>
        <v>70</v>
      </c>
      <c r="I39" s="369">
        <f>時系列!J46</f>
        <v>41</v>
      </c>
      <c r="J39" s="369">
        <f>時系列!K46</f>
        <v>35</v>
      </c>
      <c r="K39" s="369">
        <f>時系列!L46</f>
        <v>42</v>
      </c>
      <c r="L39" s="369">
        <f>時系列!M46</f>
        <v>56</v>
      </c>
      <c r="M39" s="369">
        <f>時系列!N46</f>
        <v>85</v>
      </c>
      <c r="N39" s="369">
        <f>時系列!O46</f>
        <v>80</v>
      </c>
      <c r="O39" s="369">
        <f>時系列!P46</f>
        <v>93</v>
      </c>
      <c r="P39" s="369">
        <f>時系列!Q46</f>
        <v>80</v>
      </c>
      <c r="Q39" s="369">
        <f>時系列!R46</f>
        <v>72</v>
      </c>
      <c r="R39" s="369">
        <f>時系列!S46</f>
        <v>70</v>
      </c>
      <c r="S39" s="369">
        <f>時系列!T46</f>
        <v>72</v>
      </c>
      <c r="T39" s="369">
        <f>時系列!U46</f>
        <v>76</v>
      </c>
      <c r="U39" s="369">
        <f>時系列!V46</f>
        <v>79</v>
      </c>
      <c r="V39" s="369">
        <f>時系列!W46</f>
        <v>99</v>
      </c>
      <c r="W39" s="369">
        <f>時系列!X46</f>
        <v>105</v>
      </c>
      <c r="X39" s="369">
        <f>時系列!Y46</f>
        <v>110</v>
      </c>
      <c r="Y39" s="369">
        <f>時系列!Z46</f>
        <v>116</v>
      </c>
      <c r="Z39" s="369">
        <f>時系列!AA46</f>
        <v>148</v>
      </c>
      <c r="AA39" s="369">
        <f>時系列!AB46</f>
        <v>147</v>
      </c>
      <c r="AB39" s="369">
        <f>時系列!AC46</f>
        <v>134</v>
      </c>
      <c r="AC39" s="369">
        <f>時系列!AD46</f>
        <v>143</v>
      </c>
      <c r="AD39" s="369">
        <f>時系列!AE46</f>
        <v>157</v>
      </c>
      <c r="AE39" s="369">
        <f>時系列!AF46</f>
        <v>175</v>
      </c>
      <c r="AF39" s="369">
        <f>時系列!AG46</f>
        <v>172</v>
      </c>
    </row>
    <row r="40" spans="1:32" ht="15" customHeight="1">
      <c r="A40" s="371" t="s">
        <v>37</v>
      </c>
      <c r="B40" s="369">
        <f>時系列!C47</f>
        <v>97</v>
      </c>
      <c r="C40" s="369">
        <f>時系列!D47</f>
        <v>95</v>
      </c>
      <c r="D40" s="369">
        <f>時系列!E47</f>
        <v>91</v>
      </c>
      <c r="E40" s="369">
        <f>時系列!F47</f>
        <v>101</v>
      </c>
      <c r="F40" s="369">
        <f>時系列!G47</f>
        <v>107</v>
      </c>
      <c r="G40" s="369">
        <f>時系列!H47</f>
        <v>220</v>
      </c>
      <c r="H40" s="369">
        <f>時系列!I47</f>
        <v>306</v>
      </c>
      <c r="I40" s="369">
        <f>時系列!J47</f>
        <v>355</v>
      </c>
      <c r="J40" s="369">
        <f>時系列!K47</f>
        <v>390</v>
      </c>
      <c r="K40" s="369">
        <f>時系列!L47</f>
        <v>430</v>
      </c>
      <c r="L40" s="369">
        <f>時系列!M47</f>
        <v>465</v>
      </c>
      <c r="M40" s="369">
        <f>時系列!N47</f>
        <v>463</v>
      </c>
      <c r="N40" s="369">
        <f>時系列!O47</f>
        <v>467</v>
      </c>
      <c r="O40" s="369">
        <f>時系列!P47</f>
        <v>470</v>
      </c>
      <c r="P40" s="369">
        <f>時系列!Q47</f>
        <v>443</v>
      </c>
      <c r="Q40" s="369">
        <f>時系列!R47</f>
        <v>416</v>
      </c>
      <c r="R40" s="369">
        <f>時系列!S47</f>
        <v>367</v>
      </c>
      <c r="S40" s="369">
        <f>時系列!T47</f>
        <v>328</v>
      </c>
      <c r="T40" s="369">
        <f>時系列!U47</f>
        <v>333</v>
      </c>
      <c r="U40" s="369">
        <f>時系列!V47</f>
        <v>327</v>
      </c>
      <c r="V40" s="369">
        <f>時系列!W47</f>
        <v>354</v>
      </c>
      <c r="W40" s="369">
        <f>時系列!X47</f>
        <v>427</v>
      </c>
      <c r="X40" s="369">
        <f>時系列!Y47</f>
        <v>462</v>
      </c>
      <c r="Y40" s="369">
        <f>時系列!Z47</f>
        <v>553</v>
      </c>
      <c r="Z40" s="369">
        <f>時系列!AA47</f>
        <v>567</v>
      </c>
      <c r="AA40" s="369">
        <f>時系列!AB47</f>
        <v>475</v>
      </c>
      <c r="AB40" s="369">
        <f>時系列!AC47</f>
        <v>381</v>
      </c>
      <c r="AC40" s="369">
        <f>時系列!AD47</f>
        <v>421</v>
      </c>
      <c r="AD40" s="369">
        <f>時系列!AE47</f>
        <v>541</v>
      </c>
      <c r="AE40" s="369">
        <f>時系列!AF47</f>
        <v>566</v>
      </c>
      <c r="AF40" s="369">
        <f>時系列!AG47</f>
        <v>579</v>
      </c>
    </row>
    <row r="41" spans="1:32" ht="15" customHeight="1">
      <c r="A41" s="371" t="s">
        <v>984</v>
      </c>
      <c r="B41" s="369">
        <f>時系列!C48</f>
        <v>67</v>
      </c>
      <c r="C41" s="369">
        <f>時系列!D48</f>
        <v>65</v>
      </c>
      <c r="D41" s="369">
        <f>時系列!E48</f>
        <v>63</v>
      </c>
      <c r="E41" s="369">
        <f>時系列!F48</f>
        <v>70</v>
      </c>
      <c r="F41" s="369">
        <f>時系列!G48</f>
        <v>75</v>
      </c>
      <c r="G41" s="369">
        <f>時系列!H48</f>
        <v>32</v>
      </c>
      <c r="H41" s="369">
        <f>時系列!I48</f>
        <v>35</v>
      </c>
      <c r="I41" s="369">
        <f>時系列!J48</f>
        <v>33</v>
      </c>
      <c r="J41" s="369">
        <f>時系列!K48</f>
        <v>36</v>
      </c>
      <c r="K41" s="369">
        <f>時系列!L48</f>
        <v>39</v>
      </c>
      <c r="L41" s="369">
        <f>時系列!M48</f>
        <v>38</v>
      </c>
      <c r="M41" s="369">
        <f>時系列!N48</f>
        <v>28</v>
      </c>
      <c r="N41" s="369">
        <f>時系列!O48</f>
        <v>29</v>
      </c>
      <c r="O41" s="369">
        <f>時系列!P48</f>
        <v>28</v>
      </c>
      <c r="P41" s="369">
        <f>時系列!Q48</f>
        <v>29</v>
      </c>
      <c r="Q41" s="369">
        <f>時系列!R48</f>
        <v>23</v>
      </c>
      <c r="R41" s="369">
        <f>時系列!S48</f>
        <v>23</v>
      </c>
      <c r="S41" s="369">
        <f>時系列!T48</f>
        <v>22</v>
      </c>
      <c r="T41" s="369">
        <f>時系列!U48</f>
        <v>28</v>
      </c>
      <c r="U41" s="369">
        <f>時系列!V48</f>
        <v>27</v>
      </c>
      <c r="V41" s="369">
        <f>時系列!W48</f>
        <v>31</v>
      </c>
      <c r="W41" s="369">
        <f>時系列!X48</f>
        <v>36</v>
      </c>
      <c r="X41" s="369">
        <f>時系列!Y48</f>
        <v>43</v>
      </c>
      <c r="Y41" s="369">
        <f>時系列!Z48</f>
        <v>51</v>
      </c>
      <c r="Z41" s="369">
        <f>時系列!AA48</f>
        <v>63</v>
      </c>
      <c r="AA41" s="369">
        <f>時系列!AB48</f>
        <v>71</v>
      </c>
      <c r="AB41" s="369">
        <f>時系列!AC48</f>
        <v>75</v>
      </c>
      <c r="AC41" s="369">
        <f>時系列!AD48</f>
        <v>95</v>
      </c>
      <c r="AD41" s="369">
        <f>時系列!AE48</f>
        <v>115</v>
      </c>
      <c r="AE41" s="369">
        <f>時系列!AF48</f>
        <v>118</v>
      </c>
      <c r="AF41" s="369">
        <f>時系列!AG48</f>
        <v>131</v>
      </c>
    </row>
    <row r="42" spans="1:32" ht="15" customHeight="1">
      <c r="A42" s="388" t="s">
        <v>175</v>
      </c>
      <c r="B42" s="384">
        <f>SUM(B43:B49)</f>
        <v>1633</v>
      </c>
      <c r="C42" s="384">
        <f t="shared" ref="C42:AD42" si="14">SUM(C43:C49)</f>
        <v>1674</v>
      </c>
      <c r="D42" s="384">
        <f t="shared" si="14"/>
        <v>1647</v>
      </c>
      <c r="E42" s="384">
        <f t="shared" si="14"/>
        <v>1694</v>
      </c>
      <c r="F42" s="384">
        <f t="shared" si="14"/>
        <v>1667</v>
      </c>
      <c r="G42" s="384">
        <f t="shared" si="14"/>
        <v>1660</v>
      </c>
      <c r="H42" s="384">
        <f t="shared" si="14"/>
        <v>1744</v>
      </c>
      <c r="I42" s="384">
        <f t="shared" si="14"/>
        <v>1737</v>
      </c>
      <c r="J42" s="384">
        <f t="shared" si="14"/>
        <v>1723</v>
      </c>
      <c r="K42" s="384">
        <f t="shared" si="14"/>
        <v>1756</v>
      </c>
      <c r="L42" s="384">
        <f t="shared" si="14"/>
        <v>1808</v>
      </c>
      <c r="M42" s="384">
        <f t="shared" si="14"/>
        <v>1869</v>
      </c>
      <c r="N42" s="384">
        <f t="shared" si="14"/>
        <v>1873</v>
      </c>
      <c r="O42" s="384">
        <f t="shared" si="14"/>
        <v>1917</v>
      </c>
      <c r="P42" s="384">
        <f t="shared" si="14"/>
        <v>1888</v>
      </c>
      <c r="Q42" s="384">
        <f t="shared" si="14"/>
        <v>1799</v>
      </c>
      <c r="R42" s="384">
        <f t="shared" si="14"/>
        <v>1754</v>
      </c>
      <c r="S42" s="384">
        <f t="shared" si="14"/>
        <v>1700</v>
      </c>
      <c r="T42" s="384">
        <f t="shared" si="14"/>
        <v>1669</v>
      </c>
      <c r="U42" s="384">
        <f t="shared" si="14"/>
        <v>1698</v>
      </c>
      <c r="V42" s="384">
        <f t="shared" si="14"/>
        <v>1704</v>
      </c>
      <c r="W42" s="384">
        <f t="shared" si="14"/>
        <v>1874</v>
      </c>
      <c r="X42" s="384">
        <f t="shared" si="14"/>
        <v>1982</v>
      </c>
      <c r="Y42" s="384">
        <f t="shared" si="14"/>
        <v>2163</v>
      </c>
      <c r="Z42" s="384">
        <f t="shared" si="14"/>
        <v>2429</v>
      </c>
      <c r="AA42" s="384">
        <f t="shared" si="14"/>
        <v>2476</v>
      </c>
      <c r="AB42" s="384">
        <f t="shared" si="14"/>
        <v>2515</v>
      </c>
      <c r="AC42" s="384">
        <f t="shared" si="14"/>
        <v>3002</v>
      </c>
      <c r="AD42" s="384">
        <f t="shared" si="14"/>
        <v>3350</v>
      </c>
      <c r="AE42" s="384">
        <f t="shared" ref="AE42:AF42" si="15">SUM(AE43:AE49)</f>
        <v>3629</v>
      </c>
      <c r="AF42" s="384">
        <f t="shared" si="15"/>
        <v>3718</v>
      </c>
    </row>
    <row r="43" spans="1:32" ht="15" customHeight="1">
      <c r="A43" s="371" t="s">
        <v>12</v>
      </c>
      <c r="B43" s="369">
        <f>時系列!C21</f>
        <v>430</v>
      </c>
      <c r="C43" s="369">
        <f>時系列!D21</f>
        <v>420</v>
      </c>
      <c r="D43" s="369">
        <f>時系列!E21</f>
        <v>434</v>
      </c>
      <c r="E43" s="369">
        <f>時系列!F21</f>
        <v>437</v>
      </c>
      <c r="F43" s="369">
        <f>時系列!G21</f>
        <v>437</v>
      </c>
      <c r="G43" s="369">
        <f>時系列!H21</f>
        <v>418</v>
      </c>
      <c r="H43" s="369">
        <f>時系列!I21</f>
        <v>404</v>
      </c>
      <c r="I43" s="369">
        <f>時系列!J21</f>
        <v>411</v>
      </c>
      <c r="J43" s="369">
        <f>時系列!K21</f>
        <v>391</v>
      </c>
      <c r="K43" s="369">
        <f>時系列!L21</f>
        <v>411</v>
      </c>
      <c r="L43" s="369">
        <f>時系列!M21</f>
        <v>431</v>
      </c>
      <c r="M43" s="369">
        <f>時系列!N21</f>
        <v>448</v>
      </c>
      <c r="N43" s="369">
        <f>時系列!O21</f>
        <v>447</v>
      </c>
      <c r="O43" s="369">
        <f>時系列!P21</f>
        <v>450</v>
      </c>
      <c r="P43" s="369">
        <f>時系列!Q21</f>
        <v>471</v>
      </c>
      <c r="Q43" s="369">
        <f>時系列!R21</f>
        <v>401</v>
      </c>
      <c r="R43" s="369">
        <f>時系列!S21</f>
        <v>366</v>
      </c>
      <c r="S43" s="369">
        <f>時系列!T21</f>
        <v>348</v>
      </c>
      <c r="T43" s="369">
        <f>時系列!U21</f>
        <v>342</v>
      </c>
      <c r="U43" s="369">
        <f>時系列!V21</f>
        <v>341</v>
      </c>
      <c r="V43" s="369">
        <f>時系列!W21</f>
        <v>368</v>
      </c>
      <c r="W43" s="369">
        <f>時系列!X21</f>
        <v>430</v>
      </c>
      <c r="X43" s="369">
        <f>時系列!Y21</f>
        <v>478</v>
      </c>
      <c r="Y43" s="369">
        <f>時系列!Z21</f>
        <v>494</v>
      </c>
      <c r="Z43" s="369">
        <f>時系列!AA21</f>
        <v>523</v>
      </c>
      <c r="AA43" s="369">
        <f>時系列!AB21</f>
        <v>480</v>
      </c>
      <c r="AB43" s="369">
        <f>時系列!AC21</f>
        <v>449</v>
      </c>
      <c r="AC43" s="369">
        <f>時系列!AD21</f>
        <v>523</v>
      </c>
      <c r="AD43" s="369">
        <f>時系列!AE21</f>
        <v>560</v>
      </c>
      <c r="AE43" s="369">
        <f>時系列!AF21</f>
        <v>636</v>
      </c>
      <c r="AF43" s="369">
        <f>時系列!AG21</f>
        <v>661</v>
      </c>
    </row>
    <row r="44" spans="1:32" ht="15" customHeight="1">
      <c r="A44" s="371" t="s">
        <v>15</v>
      </c>
      <c r="B44" s="369">
        <f>時系列!C24</f>
        <v>288</v>
      </c>
      <c r="C44" s="369">
        <f>時系列!D24</f>
        <v>291</v>
      </c>
      <c r="D44" s="369">
        <f>時系列!E24</f>
        <v>307</v>
      </c>
      <c r="E44" s="369">
        <f>時系列!F24</f>
        <v>350</v>
      </c>
      <c r="F44" s="369">
        <f>時系列!G24</f>
        <v>338</v>
      </c>
      <c r="G44" s="369">
        <f>時系列!H24</f>
        <v>334</v>
      </c>
      <c r="H44" s="369">
        <f>時系列!I24</f>
        <v>325</v>
      </c>
      <c r="I44" s="369">
        <f>時系列!J24</f>
        <v>326</v>
      </c>
      <c r="J44" s="369">
        <f>時系列!K24</f>
        <v>322</v>
      </c>
      <c r="K44" s="369">
        <f>時系列!L24</f>
        <v>323</v>
      </c>
      <c r="L44" s="369">
        <f>時系列!M24</f>
        <v>322</v>
      </c>
      <c r="M44" s="369">
        <f>時系列!N24</f>
        <v>303</v>
      </c>
      <c r="N44" s="369">
        <f>時系列!O24</f>
        <v>305</v>
      </c>
      <c r="O44" s="369">
        <f>時系列!P24</f>
        <v>327</v>
      </c>
      <c r="P44" s="369">
        <f>時系列!Q24</f>
        <v>324</v>
      </c>
      <c r="Q44" s="369">
        <f>時系列!R24</f>
        <v>318</v>
      </c>
      <c r="R44" s="369">
        <f>時系列!S24</f>
        <v>305</v>
      </c>
      <c r="S44" s="369">
        <f>時系列!T24</f>
        <v>320</v>
      </c>
      <c r="T44" s="369">
        <f>時系列!U24</f>
        <v>321</v>
      </c>
      <c r="U44" s="369">
        <f>時系列!V24</f>
        <v>345</v>
      </c>
      <c r="V44" s="369">
        <f>時系列!W24</f>
        <v>327</v>
      </c>
      <c r="W44" s="369">
        <f>時系列!X24</f>
        <v>358</v>
      </c>
      <c r="X44" s="369">
        <f>時系列!Y24</f>
        <v>341</v>
      </c>
      <c r="Y44" s="369">
        <f>時系列!Z24</f>
        <v>370</v>
      </c>
      <c r="Z44" s="369">
        <f>時系列!AA24</f>
        <v>409</v>
      </c>
      <c r="AA44" s="369">
        <f>時系列!AB24</f>
        <v>413</v>
      </c>
      <c r="AB44" s="369">
        <f>時系列!AC24</f>
        <v>416</v>
      </c>
      <c r="AC44" s="369">
        <f>時系列!AD24</f>
        <v>458</v>
      </c>
      <c r="AD44" s="369">
        <f>時系列!AE24</f>
        <v>502</v>
      </c>
      <c r="AE44" s="369">
        <f>時系列!AF24</f>
        <v>556</v>
      </c>
      <c r="AF44" s="369">
        <f>時系列!AG24</f>
        <v>536</v>
      </c>
    </row>
    <row r="45" spans="1:32" ht="15" customHeight="1">
      <c r="A45" s="371" t="s">
        <v>985</v>
      </c>
      <c r="B45" s="369">
        <f>時系列!C39</f>
        <v>194</v>
      </c>
      <c r="C45" s="369">
        <f>時系列!D39</f>
        <v>194</v>
      </c>
      <c r="D45" s="369">
        <f>時系列!E39</f>
        <v>178</v>
      </c>
      <c r="E45" s="369">
        <f>時系列!F39</f>
        <v>168</v>
      </c>
      <c r="F45" s="369">
        <f>時系列!G39</f>
        <v>156</v>
      </c>
      <c r="G45" s="369">
        <f>時系列!H39</f>
        <v>138</v>
      </c>
      <c r="H45" s="369">
        <f>時系列!I39</f>
        <v>171</v>
      </c>
      <c r="I45" s="369">
        <f>時系列!J39</f>
        <v>172</v>
      </c>
      <c r="J45" s="369">
        <f>時系列!K39</f>
        <v>194</v>
      </c>
      <c r="K45" s="369">
        <f>時系列!L39</f>
        <v>218</v>
      </c>
      <c r="L45" s="369">
        <f>時系列!M39</f>
        <v>239</v>
      </c>
      <c r="M45" s="369">
        <f>時系列!N39</f>
        <v>262</v>
      </c>
      <c r="N45" s="369">
        <f>時系列!O39</f>
        <v>256</v>
      </c>
      <c r="O45" s="369">
        <f>時系列!P39</f>
        <v>252</v>
      </c>
      <c r="P45" s="369">
        <f>時系列!Q39</f>
        <v>246</v>
      </c>
      <c r="Q45" s="369">
        <f>時系列!R39</f>
        <v>238</v>
      </c>
      <c r="R45" s="369">
        <f>時系列!S39</f>
        <v>236</v>
      </c>
      <c r="S45" s="369">
        <f>時系列!T39</f>
        <v>191</v>
      </c>
      <c r="T45" s="369">
        <f>時系列!U39</f>
        <v>183</v>
      </c>
      <c r="U45" s="369">
        <f>時系列!V39</f>
        <v>181</v>
      </c>
      <c r="V45" s="369">
        <f>時系列!W39</f>
        <v>176</v>
      </c>
      <c r="W45" s="369">
        <f>時系列!X39</f>
        <v>188</v>
      </c>
      <c r="X45" s="369">
        <f>時系列!Y39</f>
        <v>192</v>
      </c>
      <c r="Y45" s="369">
        <f>時系列!Z39</f>
        <v>242</v>
      </c>
      <c r="Z45" s="369">
        <f>時系列!AA39</f>
        <v>267</v>
      </c>
      <c r="AA45" s="369">
        <f>時系列!AB39</f>
        <v>287</v>
      </c>
      <c r="AB45" s="369">
        <f>時系列!AC39</f>
        <v>296</v>
      </c>
      <c r="AC45" s="369">
        <f>時系列!AD39</f>
        <v>346</v>
      </c>
      <c r="AD45" s="369">
        <f>時系列!AE39</f>
        <v>402</v>
      </c>
      <c r="AE45" s="369">
        <f>時系列!AF39</f>
        <v>377</v>
      </c>
      <c r="AF45" s="369">
        <f>時系列!AG39</f>
        <v>380</v>
      </c>
    </row>
    <row r="46" spans="1:32" ht="15" customHeight="1">
      <c r="A46" s="371" t="s">
        <v>986</v>
      </c>
      <c r="B46" s="369">
        <f>時系列!C41</f>
        <v>391</v>
      </c>
      <c r="C46" s="369">
        <f>時系列!D41</f>
        <v>438</v>
      </c>
      <c r="D46" s="369">
        <f>時系列!E41</f>
        <v>425</v>
      </c>
      <c r="E46" s="369">
        <f>時系列!F41</f>
        <v>425</v>
      </c>
      <c r="F46" s="369">
        <f>時系列!G41</f>
        <v>408</v>
      </c>
      <c r="G46" s="369">
        <f>時系列!H41</f>
        <v>403</v>
      </c>
      <c r="H46" s="369">
        <f>時系列!I41</f>
        <v>425</v>
      </c>
      <c r="I46" s="369">
        <f>時系列!J41</f>
        <v>420</v>
      </c>
      <c r="J46" s="369">
        <f>時系列!K41</f>
        <v>406</v>
      </c>
      <c r="K46" s="369">
        <f>時系列!L41</f>
        <v>386</v>
      </c>
      <c r="L46" s="369">
        <f>時系列!M41</f>
        <v>393</v>
      </c>
      <c r="M46" s="369">
        <f>時系列!N41</f>
        <v>423</v>
      </c>
      <c r="N46" s="369">
        <f>時系列!O41</f>
        <v>416</v>
      </c>
      <c r="O46" s="369">
        <f>時系列!P41</f>
        <v>444</v>
      </c>
      <c r="P46" s="369">
        <f>時系列!Q41</f>
        <v>421</v>
      </c>
      <c r="Q46" s="369">
        <f>時系列!R41</f>
        <v>420</v>
      </c>
      <c r="R46" s="369">
        <f>時系列!S41</f>
        <v>430</v>
      </c>
      <c r="S46" s="369">
        <f>時系列!T41</f>
        <v>420</v>
      </c>
      <c r="T46" s="369">
        <f>時系列!U41</f>
        <v>422</v>
      </c>
      <c r="U46" s="369">
        <f>時系列!V41</f>
        <v>425</v>
      </c>
      <c r="V46" s="369">
        <f>時系列!W41</f>
        <v>423</v>
      </c>
      <c r="W46" s="369">
        <f>時系列!X41</f>
        <v>454</v>
      </c>
      <c r="X46" s="369">
        <f>時系列!Y41</f>
        <v>501</v>
      </c>
      <c r="Y46" s="369">
        <f>時系列!Z41</f>
        <v>562</v>
      </c>
      <c r="Z46" s="369">
        <f>時系列!AA41</f>
        <v>674</v>
      </c>
      <c r="AA46" s="369">
        <f>時系列!AB41</f>
        <v>688</v>
      </c>
      <c r="AB46" s="369">
        <f>時系列!AC41</f>
        <v>752</v>
      </c>
      <c r="AC46" s="369">
        <f>時系列!AD41</f>
        <v>920</v>
      </c>
      <c r="AD46" s="369">
        <f>時系列!AE41</f>
        <v>1011</v>
      </c>
      <c r="AE46" s="369">
        <f>時系列!AF41</f>
        <v>1108</v>
      </c>
      <c r="AF46" s="369">
        <f>時系列!AG41</f>
        <v>1131</v>
      </c>
    </row>
    <row r="47" spans="1:32" ht="15" customHeight="1">
      <c r="A47" s="371" t="s">
        <v>2</v>
      </c>
      <c r="B47" s="369">
        <f>時系列!C49</f>
        <v>175</v>
      </c>
      <c r="C47" s="369">
        <f>時系列!D49</f>
        <v>179</v>
      </c>
      <c r="D47" s="369">
        <f>時系列!E49</f>
        <v>174</v>
      </c>
      <c r="E47" s="369">
        <f>時系列!F49</f>
        <v>178</v>
      </c>
      <c r="F47" s="369">
        <f>時系列!G49</f>
        <v>169</v>
      </c>
      <c r="G47" s="369">
        <f>時系列!H49</f>
        <v>193</v>
      </c>
      <c r="H47" s="369">
        <f>時系列!I49</f>
        <v>207</v>
      </c>
      <c r="I47" s="369">
        <f>時系列!J49</f>
        <v>205</v>
      </c>
      <c r="J47" s="369">
        <f>時系列!K49</f>
        <v>202</v>
      </c>
      <c r="K47" s="369">
        <f>時系列!L49</f>
        <v>196</v>
      </c>
      <c r="L47" s="369">
        <f>時系列!M49</f>
        <v>189</v>
      </c>
      <c r="M47" s="369">
        <f>時系列!N49</f>
        <v>184</v>
      </c>
      <c r="N47" s="369">
        <f>時系列!O49</f>
        <v>175</v>
      </c>
      <c r="O47" s="369">
        <f>時系列!P49</f>
        <v>181</v>
      </c>
      <c r="P47" s="369">
        <f>時系列!Q49</f>
        <v>187</v>
      </c>
      <c r="Q47" s="369">
        <f>時系列!R49</f>
        <v>194</v>
      </c>
      <c r="R47" s="369">
        <f>時系列!S49</f>
        <v>200</v>
      </c>
      <c r="S47" s="369">
        <f>時系列!T49</f>
        <v>209</v>
      </c>
      <c r="T47" s="369">
        <f>時系列!U49</f>
        <v>213</v>
      </c>
      <c r="U47" s="369">
        <f>時系列!V49</f>
        <v>216</v>
      </c>
      <c r="V47" s="369">
        <f>時系列!W49</f>
        <v>217</v>
      </c>
      <c r="W47" s="369">
        <f>時系列!X49</f>
        <v>233</v>
      </c>
      <c r="X47" s="369">
        <f>時系列!Y49</f>
        <v>243</v>
      </c>
      <c r="Y47" s="369">
        <f>時系列!Z49</f>
        <v>241</v>
      </c>
      <c r="Z47" s="369">
        <f>時系列!AA49</f>
        <v>246</v>
      </c>
      <c r="AA47" s="369">
        <f>時系列!AB49</f>
        <v>256</v>
      </c>
      <c r="AB47" s="369">
        <f>時系列!AC49</f>
        <v>259</v>
      </c>
      <c r="AC47" s="369">
        <f>時系列!AD49</f>
        <v>309</v>
      </c>
      <c r="AD47" s="369">
        <f>時系列!AE49</f>
        <v>333</v>
      </c>
      <c r="AE47" s="369">
        <f>時系列!AF49</f>
        <v>399</v>
      </c>
      <c r="AF47" s="369">
        <f>時系列!AG49</f>
        <v>422</v>
      </c>
    </row>
    <row r="48" spans="1:32" ht="15" customHeight="1">
      <c r="A48" s="371" t="s">
        <v>39</v>
      </c>
      <c r="B48" s="369">
        <f>時系列!C50</f>
        <v>81</v>
      </c>
      <c r="C48" s="369">
        <f>時系列!D50</f>
        <v>86</v>
      </c>
      <c r="D48" s="369">
        <f>時系列!E50</f>
        <v>83</v>
      </c>
      <c r="E48" s="369">
        <f>時系列!F50</f>
        <v>81</v>
      </c>
      <c r="F48" s="369">
        <f>時系列!G50</f>
        <v>101</v>
      </c>
      <c r="G48" s="369">
        <f>時系列!H50</f>
        <v>109</v>
      </c>
      <c r="H48" s="369">
        <f>時系列!I50</f>
        <v>134</v>
      </c>
      <c r="I48" s="369">
        <f>時系列!J50</f>
        <v>128</v>
      </c>
      <c r="J48" s="369">
        <f>時系列!K50</f>
        <v>131</v>
      </c>
      <c r="K48" s="369">
        <f>時系列!L50</f>
        <v>139</v>
      </c>
      <c r="L48" s="369">
        <f>時系列!M50</f>
        <v>134</v>
      </c>
      <c r="M48" s="369">
        <f>時系列!N50</f>
        <v>134</v>
      </c>
      <c r="N48" s="369">
        <f>時系列!O50</f>
        <v>141</v>
      </c>
      <c r="O48" s="369">
        <f>時系列!P50</f>
        <v>140</v>
      </c>
      <c r="P48" s="369">
        <f>時系列!Q50</f>
        <v>129</v>
      </c>
      <c r="Q48" s="369">
        <f>時系列!R50</f>
        <v>123</v>
      </c>
      <c r="R48" s="369">
        <f>時系列!S50</f>
        <v>105</v>
      </c>
      <c r="S48" s="369">
        <f>時系列!T50</f>
        <v>109</v>
      </c>
      <c r="T48" s="369">
        <f>時系列!U50</f>
        <v>98</v>
      </c>
      <c r="U48" s="369">
        <f>時系列!V50</f>
        <v>99</v>
      </c>
      <c r="V48" s="369">
        <f>時系列!W50</f>
        <v>96</v>
      </c>
      <c r="W48" s="369">
        <f>時系列!X50</f>
        <v>110</v>
      </c>
      <c r="X48" s="369">
        <f>時系列!Y50</f>
        <v>118</v>
      </c>
      <c r="Y48" s="369">
        <f>時系列!Z50</f>
        <v>131</v>
      </c>
      <c r="Z48" s="369">
        <f>時系列!AA50</f>
        <v>148</v>
      </c>
      <c r="AA48" s="369">
        <f>時系列!AB50</f>
        <v>169</v>
      </c>
      <c r="AB48" s="369">
        <f>時系列!AC50</f>
        <v>185</v>
      </c>
      <c r="AC48" s="369">
        <f>時系列!AD50</f>
        <v>220</v>
      </c>
      <c r="AD48" s="369">
        <f>時系列!AE50</f>
        <v>277</v>
      </c>
      <c r="AE48" s="369">
        <f>時系列!AF50</f>
        <v>253</v>
      </c>
      <c r="AF48" s="369">
        <f>時系列!AG50</f>
        <v>282</v>
      </c>
    </row>
    <row r="49" spans="1:32" ht="15" customHeight="1">
      <c r="A49" s="381" t="s">
        <v>987</v>
      </c>
      <c r="B49" s="385">
        <f>時系列!C51</f>
        <v>74</v>
      </c>
      <c r="C49" s="385">
        <f>時系列!D51</f>
        <v>66</v>
      </c>
      <c r="D49" s="385">
        <f>時系列!E51</f>
        <v>46</v>
      </c>
      <c r="E49" s="385">
        <f>時系列!F51</f>
        <v>55</v>
      </c>
      <c r="F49" s="385">
        <f>時系列!G51</f>
        <v>58</v>
      </c>
      <c r="G49" s="385">
        <f>時系列!H51</f>
        <v>65</v>
      </c>
      <c r="H49" s="385">
        <f>時系列!I51</f>
        <v>78</v>
      </c>
      <c r="I49" s="385">
        <f>時系列!J51</f>
        <v>75</v>
      </c>
      <c r="J49" s="385">
        <f>時系列!K51</f>
        <v>77</v>
      </c>
      <c r="K49" s="385">
        <f>時系列!L51</f>
        <v>83</v>
      </c>
      <c r="L49" s="385">
        <f>時系列!M51</f>
        <v>100</v>
      </c>
      <c r="M49" s="385">
        <f>時系列!N51</f>
        <v>115</v>
      </c>
      <c r="N49" s="385">
        <f>時系列!O51</f>
        <v>133</v>
      </c>
      <c r="O49" s="385">
        <f>時系列!P51</f>
        <v>123</v>
      </c>
      <c r="P49" s="385">
        <f>時系列!Q51</f>
        <v>110</v>
      </c>
      <c r="Q49" s="385">
        <f>時系列!R51</f>
        <v>105</v>
      </c>
      <c r="R49" s="385">
        <f>時系列!S51</f>
        <v>112</v>
      </c>
      <c r="S49" s="385">
        <f>時系列!T51</f>
        <v>103</v>
      </c>
      <c r="T49" s="385">
        <f>時系列!U51</f>
        <v>90</v>
      </c>
      <c r="U49" s="385">
        <f>時系列!V51</f>
        <v>91</v>
      </c>
      <c r="V49" s="385">
        <f>時系列!W51</f>
        <v>97</v>
      </c>
      <c r="W49" s="385">
        <f>時系列!X51</f>
        <v>101</v>
      </c>
      <c r="X49" s="385">
        <f>時系列!Y51</f>
        <v>109</v>
      </c>
      <c r="Y49" s="385">
        <f>時系列!Z51</f>
        <v>123</v>
      </c>
      <c r="Z49" s="385">
        <f>時系列!AA51</f>
        <v>162</v>
      </c>
      <c r="AA49" s="385">
        <f>時系列!AB51</f>
        <v>183</v>
      </c>
      <c r="AB49" s="385">
        <f>時系列!AC51</f>
        <v>158</v>
      </c>
      <c r="AC49" s="385">
        <f>時系列!AD51</f>
        <v>226</v>
      </c>
      <c r="AD49" s="385">
        <f>時系列!AE51</f>
        <v>265</v>
      </c>
      <c r="AE49" s="385">
        <f>時系列!AF51</f>
        <v>300</v>
      </c>
      <c r="AF49" s="385">
        <f>時系列!AG51</f>
        <v>306</v>
      </c>
    </row>
    <row r="50" spans="1:32" ht="15" customHeight="1">
      <c r="A50" s="375" t="s">
        <v>134</v>
      </c>
      <c r="B50" s="370">
        <f>SUM(B51:B55)</f>
        <v>818</v>
      </c>
      <c r="C50" s="370">
        <f t="shared" ref="C50:AD50" si="16">SUM(C51:C55)</f>
        <v>867</v>
      </c>
      <c r="D50" s="370">
        <f t="shared" si="16"/>
        <v>942</v>
      </c>
      <c r="E50" s="370">
        <f t="shared" si="16"/>
        <v>906</v>
      </c>
      <c r="F50" s="370">
        <f t="shared" si="16"/>
        <v>871</v>
      </c>
      <c r="G50" s="370">
        <f t="shared" si="16"/>
        <v>973</v>
      </c>
      <c r="H50" s="370">
        <f t="shared" si="16"/>
        <v>1071</v>
      </c>
      <c r="I50" s="370">
        <f t="shared" si="16"/>
        <v>1085</v>
      </c>
      <c r="J50" s="370">
        <f t="shared" si="16"/>
        <v>1112</v>
      </c>
      <c r="K50" s="370">
        <f t="shared" si="16"/>
        <v>1153</v>
      </c>
      <c r="L50" s="370">
        <f t="shared" si="16"/>
        <v>1207</v>
      </c>
      <c r="M50" s="370">
        <f t="shared" si="16"/>
        <v>1198</v>
      </c>
      <c r="N50" s="370">
        <f t="shared" si="16"/>
        <v>1229</v>
      </c>
      <c r="O50" s="370">
        <f t="shared" si="16"/>
        <v>1214</v>
      </c>
      <c r="P50" s="370">
        <f t="shared" si="16"/>
        <v>1184</v>
      </c>
      <c r="Q50" s="370">
        <f t="shared" si="16"/>
        <v>1075</v>
      </c>
      <c r="R50" s="370">
        <f t="shared" si="16"/>
        <v>1030</v>
      </c>
      <c r="S50" s="370">
        <f t="shared" si="16"/>
        <v>1042</v>
      </c>
      <c r="T50" s="370">
        <f t="shared" si="16"/>
        <v>1035</v>
      </c>
      <c r="U50" s="370">
        <f t="shared" si="16"/>
        <v>1023</v>
      </c>
      <c r="V50" s="370">
        <f t="shared" si="16"/>
        <v>1063</v>
      </c>
      <c r="W50" s="370">
        <f t="shared" si="16"/>
        <v>1167</v>
      </c>
      <c r="X50" s="370">
        <f t="shared" si="16"/>
        <v>1344</v>
      </c>
      <c r="Y50" s="370">
        <f t="shared" si="16"/>
        <v>1459</v>
      </c>
      <c r="Z50" s="370">
        <f t="shared" si="16"/>
        <v>1572</v>
      </c>
      <c r="AA50" s="370">
        <f t="shared" si="16"/>
        <v>1543</v>
      </c>
      <c r="AB50" s="370">
        <f t="shared" si="16"/>
        <v>1529</v>
      </c>
      <c r="AC50" s="370">
        <f t="shared" si="16"/>
        <v>1808</v>
      </c>
      <c r="AD50" s="370">
        <f t="shared" si="16"/>
        <v>2067</v>
      </c>
      <c r="AE50" s="370">
        <f t="shared" ref="AE50:AF50" si="17">SUM(AE51:AE55)</f>
        <v>2314</v>
      </c>
      <c r="AF50" s="370">
        <f t="shared" si="17"/>
        <v>2321</v>
      </c>
    </row>
    <row r="51" spans="1:32" ht="15" customHeight="1">
      <c r="A51" s="376" t="s">
        <v>988</v>
      </c>
      <c r="B51" s="369">
        <f>時系列!C22</f>
        <v>440</v>
      </c>
      <c r="C51" s="369">
        <f>時系列!D22</f>
        <v>475</v>
      </c>
      <c r="D51" s="369">
        <f>時系列!E22</f>
        <v>528</v>
      </c>
      <c r="E51" s="369">
        <f>時系列!F22</f>
        <v>459</v>
      </c>
      <c r="F51" s="369">
        <f>時系列!G22</f>
        <v>407</v>
      </c>
      <c r="G51" s="369">
        <f>時系列!H22</f>
        <v>507</v>
      </c>
      <c r="H51" s="369">
        <f>時系列!I22</f>
        <v>537</v>
      </c>
      <c r="I51" s="369">
        <f>時系列!J22</f>
        <v>577</v>
      </c>
      <c r="J51" s="369">
        <f>時系列!K22</f>
        <v>592</v>
      </c>
      <c r="K51" s="369">
        <f>時系列!L22</f>
        <v>573</v>
      </c>
      <c r="L51" s="369">
        <f>時系列!M22</f>
        <v>580</v>
      </c>
      <c r="M51" s="369">
        <f>時系列!N22</f>
        <v>565</v>
      </c>
      <c r="N51" s="369">
        <f>時系列!O22</f>
        <v>596</v>
      </c>
      <c r="O51" s="369">
        <f>時系列!P22</f>
        <v>610</v>
      </c>
      <c r="P51" s="369">
        <f>時系列!Q22</f>
        <v>653</v>
      </c>
      <c r="Q51" s="369">
        <f>時系列!R22</f>
        <v>576</v>
      </c>
      <c r="R51" s="369">
        <f>時系列!S22</f>
        <v>543</v>
      </c>
      <c r="S51" s="369">
        <f>時系列!T22</f>
        <v>515</v>
      </c>
      <c r="T51" s="369">
        <f>時系列!U22</f>
        <v>518</v>
      </c>
      <c r="U51" s="369">
        <f>時系列!V22</f>
        <v>521</v>
      </c>
      <c r="V51" s="369">
        <f>時系列!W22</f>
        <v>528</v>
      </c>
      <c r="W51" s="369">
        <f>時系列!X22</f>
        <v>576</v>
      </c>
      <c r="X51" s="369">
        <f>時系列!Y22</f>
        <v>706</v>
      </c>
      <c r="Y51" s="369">
        <f>時系列!Z22</f>
        <v>741</v>
      </c>
      <c r="Z51" s="369">
        <f>時系列!AA22</f>
        <v>828</v>
      </c>
      <c r="AA51" s="369">
        <f>時系列!AB22</f>
        <v>807</v>
      </c>
      <c r="AB51" s="369">
        <f>時系列!AC22</f>
        <v>837</v>
      </c>
      <c r="AC51" s="369">
        <f>時系列!AD22</f>
        <v>972</v>
      </c>
      <c r="AD51" s="369">
        <f>時系列!AE22</f>
        <v>1126</v>
      </c>
      <c r="AE51" s="369">
        <f>時系列!AF22</f>
        <v>1265</v>
      </c>
      <c r="AF51" s="369">
        <f>時系列!AG22</f>
        <v>1266</v>
      </c>
    </row>
    <row r="52" spans="1:32" ht="15" customHeight="1">
      <c r="A52" s="371" t="s">
        <v>989</v>
      </c>
      <c r="B52" s="369">
        <f>時系列!C34</f>
        <v>83</v>
      </c>
      <c r="C52" s="369">
        <f>時系列!D34</f>
        <v>87</v>
      </c>
      <c r="D52" s="369">
        <f>時系列!E34</f>
        <v>104</v>
      </c>
      <c r="E52" s="369">
        <f>時系列!F34</f>
        <v>105</v>
      </c>
      <c r="F52" s="369">
        <f>時系列!G34</f>
        <v>99</v>
      </c>
      <c r="G52" s="369">
        <f>時系列!H34</f>
        <v>87</v>
      </c>
      <c r="H52" s="369">
        <f>時系列!I34</f>
        <v>83</v>
      </c>
      <c r="I52" s="369">
        <f>時系列!J34</f>
        <v>72</v>
      </c>
      <c r="J52" s="369">
        <f>時系列!K34</f>
        <v>71</v>
      </c>
      <c r="K52" s="369">
        <f>時系列!L34</f>
        <v>86</v>
      </c>
      <c r="L52" s="369">
        <f>時系列!M34</f>
        <v>85</v>
      </c>
      <c r="M52" s="369">
        <f>時系列!N34</f>
        <v>104</v>
      </c>
      <c r="N52" s="369">
        <f>時系列!O34</f>
        <v>121</v>
      </c>
      <c r="O52" s="369">
        <f>時系列!P34</f>
        <v>121</v>
      </c>
      <c r="P52" s="369">
        <f>時系列!Q34</f>
        <v>107</v>
      </c>
      <c r="Q52" s="369">
        <f>時系列!R34</f>
        <v>103</v>
      </c>
      <c r="R52" s="369">
        <f>時系列!S34</f>
        <v>105</v>
      </c>
      <c r="S52" s="369">
        <f>時系列!T34</f>
        <v>102</v>
      </c>
      <c r="T52" s="369">
        <f>時系列!U34</f>
        <v>110</v>
      </c>
      <c r="U52" s="369">
        <f>時系列!V34</f>
        <v>107</v>
      </c>
      <c r="V52" s="369">
        <f>時系列!W34</f>
        <v>104</v>
      </c>
      <c r="W52" s="369">
        <f>時系列!X34</f>
        <v>112</v>
      </c>
      <c r="X52" s="369">
        <f>時系列!Y34</f>
        <v>113</v>
      </c>
      <c r="Y52" s="369">
        <f>時系列!Z34</f>
        <v>117</v>
      </c>
      <c r="Z52" s="369">
        <f>時系列!AA34</f>
        <v>113</v>
      </c>
      <c r="AA52" s="369">
        <f>時系列!AB34</f>
        <v>115</v>
      </c>
      <c r="AB52" s="369">
        <f>時系列!AC34</f>
        <v>127</v>
      </c>
      <c r="AC52" s="369">
        <f>時系列!AD34</f>
        <v>128</v>
      </c>
      <c r="AD52" s="369">
        <f>時系列!AE34</f>
        <v>126</v>
      </c>
      <c r="AE52" s="369">
        <f>時系列!AF34</f>
        <v>149</v>
      </c>
      <c r="AF52" s="369">
        <f>時系列!AG34</f>
        <v>155</v>
      </c>
    </row>
    <row r="53" spans="1:32" ht="15" customHeight="1">
      <c r="A53" s="371" t="s">
        <v>990</v>
      </c>
      <c r="B53" s="369">
        <f>時系列!C37</f>
        <v>139</v>
      </c>
      <c r="C53" s="369">
        <f>時系列!D37</f>
        <v>137</v>
      </c>
      <c r="D53" s="369">
        <f>時系列!E37</f>
        <v>149</v>
      </c>
      <c r="E53" s="369">
        <f>時系列!F37</f>
        <v>174</v>
      </c>
      <c r="F53" s="369">
        <f>時系列!G37</f>
        <v>212</v>
      </c>
      <c r="G53" s="369">
        <f>時系列!H37</f>
        <v>275</v>
      </c>
      <c r="H53" s="369">
        <f>時系列!I37</f>
        <v>322</v>
      </c>
      <c r="I53" s="369">
        <f>時系列!J37</f>
        <v>312</v>
      </c>
      <c r="J53" s="369">
        <f>時系列!K37</f>
        <v>314</v>
      </c>
      <c r="K53" s="369">
        <f>時系列!L37</f>
        <v>349</v>
      </c>
      <c r="L53" s="369">
        <f>時系列!M37</f>
        <v>365</v>
      </c>
      <c r="M53" s="369">
        <f>時系列!N37</f>
        <v>340</v>
      </c>
      <c r="N53" s="369">
        <f>時系列!O37</f>
        <v>305</v>
      </c>
      <c r="O53" s="369">
        <f>時系列!P37</f>
        <v>271</v>
      </c>
      <c r="P53" s="369">
        <f>時系列!Q37</f>
        <v>212</v>
      </c>
      <c r="Q53" s="369">
        <f>時系列!R37</f>
        <v>201</v>
      </c>
      <c r="R53" s="369">
        <f>時系列!S37</f>
        <v>194</v>
      </c>
      <c r="S53" s="369">
        <f>時系列!T37</f>
        <v>215</v>
      </c>
      <c r="T53" s="369">
        <f>時系列!U37</f>
        <v>201</v>
      </c>
      <c r="U53" s="369">
        <f>時系列!V37</f>
        <v>185</v>
      </c>
      <c r="V53" s="369">
        <f>時系列!W37</f>
        <v>218</v>
      </c>
      <c r="W53" s="369">
        <f>時系列!X37</f>
        <v>249</v>
      </c>
      <c r="X53" s="369">
        <f>時系列!Y37</f>
        <v>276</v>
      </c>
      <c r="Y53" s="369">
        <f>時系列!Z37</f>
        <v>332</v>
      </c>
      <c r="Z53" s="369">
        <f>時系列!AA37</f>
        <v>349</v>
      </c>
      <c r="AA53" s="369">
        <f>時系列!AB37</f>
        <v>357</v>
      </c>
      <c r="AB53" s="369">
        <f>時系列!AC37</f>
        <v>351</v>
      </c>
      <c r="AC53" s="369">
        <f>時系列!AD37</f>
        <v>417</v>
      </c>
      <c r="AD53" s="369">
        <f>時系列!AE37</f>
        <v>450</v>
      </c>
      <c r="AE53" s="369">
        <f>時系列!AF37</f>
        <v>478</v>
      </c>
      <c r="AF53" s="369">
        <f>時系列!AG37</f>
        <v>489</v>
      </c>
    </row>
    <row r="54" spans="1:32" ht="15" customHeight="1">
      <c r="A54" s="371" t="s">
        <v>991</v>
      </c>
      <c r="B54" s="367">
        <f>時系列!C52</f>
        <v>113</v>
      </c>
      <c r="C54" s="367">
        <f>時系列!D52</f>
        <v>120</v>
      </c>
      <c r="D54" s="367">
        <f>時系列!E52</f>
        <v>116</v>
      </c>
      <c r="E54" s="367">
        <f>時系列!F52</f>
        <v>125</v>
      </c>
      <c r="F54" s="367">
        <f>時系列!G52</f>
        <v>115</v>
      </c>
      <c r="G54" s="367">
        <f>時系列!H52</f>
        <v>54</v>
      </c>
      <c r="H54" s="367">
        <f>時系列!I52</f>
        <v>64</v>
      </c>
      <c r="I54" s="367">
        <f>時系列!J52</f>
        <v>71</v>
      </c>
      <c r="J54" s="367">
        <f>時系列!K52</f>
        <v>83</v>
      </c>
      <c r="K54" s="367">
        <f>時系列!L52</f>
        <v>84</v>
      </c>
      <c r="L54" s="367">
        <f>時系列!M52</f>
        <v>95</v>
      </c>
      <c r="M54" s="367">
        <f>時系列!N52</f>
        <v>95</v>
      </c>
      <c r="N54" s="367">
        <f>時系列!O52</f>
        <v>117</v>
      </c>
      <c r="O54" s="367">
        <f>時系列!P52</f>
        <v>113</v>
      </c>
      <c r="P54" s="367">
        <f>時系列!Q52</f>
        <v>129</v>
      </c>
      <c r="Q54" s="367">
        <f>時系列!R52</f>
        <v>117</v>
      </c>
      <c r="R54" s="367">
        <f>時系列!S52</f>
        <v>111</v>
      </c>
      <c r="S54" s="367">
        <f>時系列!T52</f>
        <v>112</v>
      </c>
      <c r="T54" s="367">
        <f>時系列!U52</f>
        <v>106</v>
      </c>
      <c r="U54" s="367">
        <f>時系列!V52</f>
        <v>105</v>
      </c>
      <c r="V54" s="367">
        <f>時系列!W52</f>
        <v>115</v>
      </c>
      <c r="W54" s="367">
        <f>時系列!X52</f>
        <v>115</v>
      </c>
      <c r="X54" s="367">
        <f>時系列!Y52</f>
        <v>133</v>
      </c>
      <c r="Y54" s="367">
        <f>時系列!Z52</f>
        <v>140</v>
      </c>
      <c r="Z54" s="367">
        <f>時系列!AA52</f>
        <v>141</v>
      </c>
      <c r="AA54" s="367">
        <f>時系列!AB52</f>
        <v>123</v>
      </c>
      <c r="AB54" s="367">
        <f>時系列!AC52</f>
        <v>104</v>
      </c>
      <c r="AC54" s="367">
        <f>時系列!AD52</f>
        <v>151</v>
      </c>
      <c r="AD54" s="367">
        <f>時系列!AE52</f>
        <v>189</v>
      </c>
      <c r="AE54" s="367">
        <f>時系列!AF52</f>
        <v>217</v>
      </c>
      <c r="AF54" s="367">
        <f>時系列!AG52</f>
        <v>201</v>
      </c>
    </row>
    <row r="55" spans="1:32" ht="15" customHeight="1">
      <c r="A55" s="371" t="s">
        <v>992</v>
      </c>
      <c r="B55" s="367">
        <f>時系列!C53</f>
        <v>43</v>
      </c>
      <c r="C55" s="367">
        <f>時系列!D53</f>
        <v>48</v>
      </c>
      <c r="D55" s="367">
        <f>時系列!E53</f>
        <v>45</v>
      </c>
      <c r="E55" s="367">
        <f>時系列!F53</f>
        <v>43</v>
      </c>
      <c r="F55" s="367">
        <f>時系列!G53</f>
        <v>38</v>
      </c>
      <c r="G55" s="367">
        <f>時系列!H53</f>
        <v>50</v>
      </c>
      <c r="H55" s="367">
        <f>時系列!I53</f>
        <v>65</v>
      </c>
      <c r="I55" s="367">
        <f>時系列!J53</f>
        <v>53</v>
      </c>
      <c r="J55" s="367">
        <f>時系列!K53</f>
        <v>52</v>
      </c>
      <c r="K55" s="367">
        <f>時系列!L53</f>
        <v>61</v>
      </c>
      <c r="L55" s="367">
        <f>時系列!M53</f>
        <v>82</v>
      </c>
      <c r="M55" s="367">
        <f>時系列!N53</f>
        <v>94</v>
      </c>
      <c r="N55" s="367">
        <f>時系列!O53</f>
        <v>90</v>
      </c>
      <c r="O55" s="367">
        <f>時系列!P53</f>
        <v>99</v>
      </c>
      <c r="P55" s="367">
        <f>時系列!Q53</f>
        <v>83</v>
      </c>
      <c r="Q55" s="367">
        <f>時系列!R53</f>
        <v>78</v>
      </c>
      <c r="R55" s="367">
        <f>時系列!S53</f>
        <v>77</v>
      </c>
      <c r="S55" s="367">
        <f>時系列!T53</f>
        <v>98</v>
      </c>
      <c r="T55" s="367">
        <f>時系列!U53</f>
        <v>100</v>
      </c>
      <c r="U55" s="367">
        <f>時系列!V53</f>
        <v>105</v>
      </c>
      <c r="V55" s="367">
        <f>時系列!W53</f>
        <v>98</v>
      </c>
      <c r="W55" s="367">
        <f>時系列!X53</f>
        <v>115</v>
      </c>
      <c r="X55" s="367">
        <f>時系列!Y53</f>
        <v>116</v>
      </c>
      <c r="Y55" s="367">
        <f>時系列!Z53</f>
        <v>129</v>
      </c>
      <c r="Z55" s="367">
        <f>時系列!AA53</f>
        <v>141</v>
      </c>
      <c r="AA55" s="367">
        <f>時系列!AB53</f>
        <v>141</v>
      </c>
      <c r="AB55" s="367">
        <f>時系列!AC53</f>
        <v>110</v>
      </c>
      <c r="AC55" s="367">
        <f>時系列!AD53</f>
        <v>140</v>
      </c>
      <c r="AD55" s="367">
        <f>時系列!AE53</f>
        <v>176</v>
      </c>
      <c r="AE55" s="367">
        <f>時系列!AF53</f>
        <v>205</v>
      </c>
      <c r="AF55" s="367">
        <f>時系列!AG53</f>
        <v>210</v>
      </c>
    </row>
    <row r="56" spans="1:32" ht="15" customHeight="1">
      <c r="A56" s="389" t="s">
        <v>135</v>
      </c>
      <c r="B56" s="390">
        <f>SUM(B57:B58)</f>
        <v>666</v>
      </c>
      <c r="C56" s="390">
        <f t="shared" ref="C56:AD56" si="18">SUM(C57:C58)</f>
        <v>748</v>
      </c>
      <c r="D56" s="390">
        <f t="shared" si="18"/>
        <v>825</v>
      </c>
      <c r="E56" s="390">
        <f t="shared" si="18"/>
        <v>872</v>
      </c>
      <c r="F56" s="390">
        <f t="shared" si="18"/>
        <v>982</v>
      </c>
      <c r="G56" s="390">
        <f t="shared" si="18"/>
        <v>1069</v>
      </c>
      <c r="H56" s="390">
        <f t="shared" si="18"/>
        <v>1189</v>
      </c>
      <c r="I56" s="390">
        <f t="shared" si="18"/>
        <v>1147</v>
      </c>
      <c r="J56" s="390">
        <f t="shared" si="18"/>
        <v>1114</v>
      </c>
      <c r="K56" s="390">
        <f t="shared" si="18"/>
        <v>1201</v>
      </c>
      <c r="L56" s="390">
        <f t="shared" si="18"/>
        <v>1373</v>
      </c>
      <c r="M56" s="390">
        <f t="shared" si="18"/>
        <v>1302</v>
      </c>
      <c r="N56" s="390">
        <f t="shared" si="18"/>
        <v>1262</v>
      </c>
      <c r="O56" s="390">
        <f t="shared" si="18"/>
        <v>1246</v>
      </c>
      <c r="P56" s="390">
        <f t="shared" si="18"/>
        <v>1209</v>
      </c>
      <c r="Q56" s="390">
        <f t="shared" si="18"/>
        <v>1204</v>
      </c>
      <c r="R56" s="390">
        <f t="shared" si="18"/>
        <v>1213</v>
      </c>
      <c r="S56" s="390">
        <f t="shared" si="18"/>
        <v>1226</v>
      </c>
      <c r="T56" s="390">
        <f t="shared" si="18"/>
        <v>1183</v>
      </c>
      <c r="U56" s="390">
        <f t="shared" si="18"/>
        <v>1167</v>
      </c>
      <c r="V56" s="390">
        <f t="shared" si="18"/>
        <v>1204</v>
      </c>
      <c r="W56" s="390">
        <f t="shared" si="18"/>
        <v>1323</v>
      </c>
      <c r="X56" s="390">
        <f t="shared" si="18"/>
        <v>1472</v>
      </c>
      <c r="Y56" s="390">
        <f t="shared" si="18"/>
        <v>1728</v>
      </c>
      <c r="Z56" s="390">
        <f t="shared" si="18"/>
        <v>1879</v>
      </c>
      <c r="AA56" s="390">
        <f t="shared" si="18"/>
        <v>1864</v>
      </c>
      <c r="AB56" s="390">
        <f t="shared" si="18"/>
        <v>1810</v>
      </c>
      <c r="AC56" s="390">
        <f t="shared" si="18"/>
        <v>2135</v>
      </c>
      <c r="AD56" s="390">
        <f t="shared" si="18"/>
        <v>2355</v>
      </c>
      <c r="AE56" s="390">
        <f t="shared" ref="AE56:AF56" si="19">SUM(AE57:AE58)</f>
        <v>2503</v>
      </c>
      <c r="AF56" s="390">
        <f t="shared" si="19"/>
        <v>2563</v>
      </c>
    </row>
    <row r="57" spans="1:32" ht="15" customHeight="1">
      <c r="A57" s="371" t="s">
        <v>993</v>
      </c>
      <c r="B57" s="367">
        <f>時系列!C33</f>
        <v>290</v>
      </c>
      <c r="C57" s="367">
        <f>時系列!D33</f>
        <v>303</v>
      </c>
      <c r="D57" s="367">
        <f>時系列!E33</f>
        <v>324</v>
      </c>
      <c r="E57" s="367">
        <f>時系列!F33</f>
        <v>374</v>
      </c>
      <c r="F57" s="367">
        <f>時系列!G33</f>
        <v>559</v>
      </c>
      <c r="G57" s="367">
        <f>時系列!H33</f>
        <v>426</v>
      </c>
      <c r="H57" s="367">
        <f>時系列!I33</f>
        <v>506</v>
      </c>
      <c r="I57" s="367">
        <f>時系列!J33</f>
        <v>510</v>
      </c>
      <c r="J57" s="367">
        <f>時系列!K33</f>
        <v>496</v>
      </c>
      <c r="K57" s="367">
        <f>時系列!L33</f>
        <v>549</v>
      </c>
      <c r="L57" s="367">
        <f>時系列!M33</f>
        <v>581</v>
      </c>
      <c r="M57" s="367">
        <f>時系列!N33</f>
        <v>535</v>
      </c>
      <c r="N57" s="367">
        <f>時系列!O33</f>
        <v>523</v>
      </c>
      <c r="O57" s="367">
        <f>時系列!P33</f>
        <v>528</v>
      </c>
      <c r="P57" s="367">
        <f>時系列!Q33</f>
        <v>555</v>
      </c>
      <c r="Q57" s="367">
        <f>時系列!R33</f>
        <v>558</v>
      </c>
      <c r="R57" s="367">
        <f>時系列!S33</f>
        <v>542</v>
      </c>
      <c r="S57" s="367">
        <f>時系列!T33</f>
        <v>558</v>
      </c>
      <c r="T57" s="367">
        <f>時系列!U33</f>
        <v>538</v>
      </c>
      <c r="U57" s="367">
        <f>時系列!V33</f>
        <v>481</v>
      </c>
      <c r="V57" s="367">
        <f>時系列!W33</f>
        <v>491</v>
      </c>
      <c r="W57" s="367">
        <f>時系列!X33</f>
        <v>541</v>
      </c>
      <c r="X57" s="367">
        <f>時系列!Y33</f>
        <v>634</v>
      </c>
      <c r="Y57" s="367">
        <f>時系列!Z33</f>
        <v>781</v>
      </c>
      <c r="Z57" s="367">
        <f>時系列!AA33</f>
        <v>870</v>
      </c>
      <c r="AA57" s="367">
        <f>時系列!AB33</f>
        <v>899</v>
      </c>
      <c r="AB57" s="367">
        <f>時系列!AC33</f>
        <v>902</v>
      </c>
      <c r="AC57" s="367">
        <f>時系列!AD33</f>
        <v>1037</v>
      </c>
      <c r="AD57" s="367">
        <f>時系列!AE33</f>
        <v>1078</v>
      </c>
      <c r="AE57" s="367">
        <f>時系列!AF33</f>
        <v>1113</v>
      </c>
      <c r="AF57" s="367">
        <f>時系列!AG33</f>
        <v>1112</v>
      </c>
    </row>
    <row r="58" spans="1:32" ht="15" customHeight="1">
      <c r="A58" s="381" t="s">
        <v>994</v>
      </c>
      <c r="B58" s="382">
        <f>時系列!C35</f>
        <v>376</v>
      </c>
      <c r="C58" s="382">
        <f>時系列!D35</f>
        <v>445</v>
      </c>
      <c r="D58" s="382">
        <f>時系列!E35</f>
        <v>501</v>
      </c>
      <c r="E58" s="382">
        <f>時系列!F35</f>
        <v>498</v>
      </c>
      <c r="F58" s="382">
        <f>時系列!G35</f>
        <v>423</v>
      </c>
      <c r="G58" s="382">
        <f>時系列!H35</f>
        <v>643</v>
      </c>
      <c r="H58" s="382">
        <f>時系列!I35</f>
        <v>683</v>
      </c>
      <c r="I58" s="382">
        <f>時系列!J35</f>
        <v>637</v>
      </c>
      <c r="J58" s="382">
        <f>時系列!K35</f>
        <v>618</v>
      </c>
      <c r="K58" s="382">
        <f>時系列!L35</f>
        <v>652</v>
      </c>
      <c r="L58" s="382">
        <f>時系列!M35</f>
        <v>792</v>
      </c>
      <c r="M58" s="382">
        <f>時系列!N35</f>
        <v>767</v>
      </c>
      <c r="N58" s="382">
        <f>時系列!O35</f>
        <v>739</v>
      </c>
      <c r="O58" s="382">
        <f>時系列!P35</f>
        <v>718</v>
      </c>
      <c r="P58" s="382">
        <f>時系列!Q35</f>
        <v>654</v>
      </c>
      <c r="Q58" s="382">
        <f>時系列!R35</f>
        <v>646</v>
      </c>
      <c r="R58" s="382">
        <f>時系列!S35</f>
        <v>671</v>
      </c>
      <c r="S58" s="382">
        <f>時系列!T35</f>
        <v>668</v>
      </c>
      <c r="T58" s="382">
        <f>時系列!U35</f>
        <v>645</v>
      </c>
      <c r="U58" s="382">
        <f>時系列!V35</f>
        <v>686</v>
      </c>
      <c r="V58" s="382">
        <f>時系列!W35</f>
        <v>713</v>
      </c>
      <c r="W58" s="382">
        <f>時系列!X35</f>
        <v>782</v>
      </c>
      <c r="X58" s="382">
        <f>時系列!Y35</f>
        <v>838</v>
      </c>
      <c r="Y58" s="382">
        <f>時系列!Z35</f>
        <v>947</v>
      </c>
      <c r="Z58" s="382">
        <f>時系列!AA35</f>
        <v>1009</v>
      </c>
      <c r="AA58" s="382">
        <f>時系列!AB35</f>
        <v>965</v>
      </c>
      <c r="AB58" s="382">
        <f>時系列!AC35</f>
        <v>908</v>
      </c>
      <c r="AC58" s="382">
        <f>時系列!AD35</f>
        <v>1098</v>
      </c>
      <c r="AD58" s="382">
        <f>時系列!AE35</f>
        <v>1277</v>
      </c>
      <c r="AE58" s="382">
        <f>時系列!AF35</f>
        <v>1390</v>
      </c>
      <c r="AF58" s="382">
        <f>時系列!AG35</f>
        <v>1451</v>
      </c>
    </row>
    <row r="59" spans="1:32" ht="15" customHeight="1">
      <c r="A59" s="378" t="s">
        <v>136</v>
      </c>
      <c r="B59" s="377">
        <f>SUM(B60:B62)</f>
        <v>490</v>
      </c>
      <c r="C59" s="377">
        <f t="shared" ref="C59:AD59" si="20">SUM(C60:C62)</f>
        <v>493</v>
      </c>
      <c r="D59" s="377">
        <f t="shared" si="20"/>
        <v>431</v>
      </c>
      <c r="E59" s="377">
        <f t="shared" si="20"/>
        <v>428</v>
      </c>
      <c r="F59" s="377">
        <f t="shared" si="20"/>
        <v>465</v>
      </c>
      <c r="G59" s="377">
        <f t="shared" si="20"/>
        <v>549</v>
      </c>
      <c r="H59" s="377">
        <f t="shared" si="20"/>
        <v>555</v>
      </c>
      <c r="I59" s="377">
        <f t="shared" si="20"/>
        <v>582</v>
      </c>
      <c r="J59" s="377">
        <f t="shared" si="20"/>
        <v>590</v>
      </c>
      <c r="K59" s="377">
        <f t="shared" si="20"/>
        <v>594</v>
      </c>
      <c r="L59" s="377">
        <f t="shared" si="20"/>
        <v>586</v>
      </c>
      <c r="M59" s="377">
        <f t="shared" si="20"/>
        <v>598</v>
      </c>
      <c r="N59" s="377">
        <f t="shared" si="20"/>
        <v>610</v>
      </c>
      <c r="O59" s="377">
        <f t="shared" si="20"/>
        <v>644</v>
      </c>
      <c r="P59" s="377">
        <f t="shared" si="20"/>
        <v>696</v>
      </c>
      <c r="Q59" s="377">
        <f t="shared" si="20"/>
        <v>668</v>
      </c>
      <c r="R59" s="377">
        <f t="shared" si="20"/>
        <v>679</v>
      </c>
      <c r="S59" s="377">
        <f t="shared" si="20"/>
        <v>674</v>
      </c>
      <c r="T59" s="377">
        <f t="shared" si="20"/>
        <v>676</v>
      </c>
      <c r="U59" s="377">
        <f t="shared" si="20"/>
        <v>675</v>
      </c>
      <c r="V59" s="377">
        <f t="shared" si="20"/>
        <v>738</v>
      </c>
      <c r="W59" s="377">
        <f t="shared" si="20"/>
        <v>823</v>
      </c>
      <c r="X59" s="377">
        <f t="shared" si="20"/>
        <v>952</v>
      </c>
      <c r="Y59" s="377">
        <f t="shared" si="20"/>
        <v>996</v>
      </c>
      <c r="Z59" s="377">
        <f t="shared" si="20"/>
        <v>1207</v>
      </c>
      <c r="AA59" s="377">
        <f t="shared" si="20"/>
        <v>1282</v>
      </c>
      <c r="AB59" s="377">
        <f t="shared" si="20"/>
        <v>1280</v>
      </c>
      <c r="AC59" s="377">
        <f t="shared" si="20"/>
        <v>1586</v>
      </c>
      <c r="AD59" s="377">
        <f t="shared" si="20"/>
        <v>1909</v>
      </c>
      <c r="AE59" s="377">
        <f t="shared" ref="AE59:AF59" si="21">SUM(AE60:AE62)</f>
        <v>2072</v>
      </c>
      <c r="AF59" s="377">
        <f t="shared" si="21"/>
        <v>2224</v>
      </c>
    </row>
    <row r="60" spans="1:32" ht="15" customHeight="1">
      <c r="A60" s="376" t="s">
        <v>995</v>
      </c>
      <c r="B60" s="367">
        <f>時系列!C18</f>
        <v>152</v>
      </c>
      <c r="C60" s="367">
        <f>時系列!D18</f>
        <v>163</v>
      </c>
      <c r="D60" s="367">
        <f>時系列!E18</f>
        <v>154</v>
      </c>
      <c r="E60" s="367">
        <f>時系列!F18</f>
        <v>156</v>
      </c>
      <c r="F60" s="367">
        <f>時系列!G18</f>
        <v>165</v>
      </c>
      <c r="G60" s="367">
        <f>時系列!H18</f>
        <v>192</v>
      </c>
      <c r="H60" s="367">
        <f>時系列!I18</f>
        <v>206</v>
      </c>
      <c r="I60" s="367">
        <f>時系列!J18</f>
        <v>238</v>
      </c>
      <c r="J60" s="367">
        <f>時系列!K18</f>
        <v>242</v>
      </c>
      <c r="K60" s="367">
        <f>時系列!L18</f>
        <v>254</v>
      </c>
      <c r="L60" s="367">
        <f>時系列!M18</f>
        <v>229</v>
      </c>
      <c r="M60" s="367">
        <f>時系列!N18</f>
        <v>216</v>
      </c>
      <c r="N60" s="367">
        <f>時系列!O18</f>
        <v>211</v>
      </c>
      <c r="O60" s="367">
        <f>時系列!P18</f>
        <v>228</v>
      </c>
      <c r="P60" s="367">
        <f>時系列!Q18</f>
        <v>254</v>
      </c>
      <c r="Q60" s="367">
        <f>時系列!R18</f>
        <v>240</v>
      </c>
      <c r="R60" s="367">
        <f>時系列!S18</f>
        <v>237</v>
      </c>
      <c r="S60" s="367">
        <f>時系列!T18</f>
        <v>227</v>
      </c>
      <c r="T60" s="367">
        <f>時系列!U18</f>
        <v>229</v>
      </c>
      <c r="U60" s="367">
        <f>時系列!V18</f>
        <v>221</v>
      </c>
      <c r="V60" s="367">
        <f>時系列!W18</f>
        <v>225</v>
      </c>
      <c r="W60" s="367">
        <f>時系列!X18</f>
        <v>247</v>
      </c>
      <c r="X60" s="367">
        <f>時系列!Y18</f>
        <v>285</v>
      </c>
      <c r="Y60" s="367">
        <f>時系列!Z18</f>
        <v>294</v>
      </c>
      <c r="Z60" s="367">
        <f>時系列!AA18</f>
        <v>309</v>
      </c>
      <c r="AA60" s="367">
        <f>時系列!AB18</f>
        <v>356</v>
      </c>
      <c r="AB60" s="367">
        <f>時系列!AC18</f>
        <v>338</v>
      </c>
      <c r="AC60" s="367">
        <f>時系列!AD18</f>
        <v>409</v>
      </c>
      <c r="AD60" s="367">
        <f>時系列!AE18</f>
        <v>471</v>
      </c>
      <c r="AE60" s="367">
        <f>時系列!AF18</f>
        <v>499</v>
      </c>
      <c r="AF60" s="367">
        <f>時系列!AG18</f>
        <v>599</v>
      </c>
    </row>
    <row r="61" spans="1:32" ht="15" customHeight="1">
      <c r="A61" s="371" t="s">
        <v>996</v>
      </c>
      <c r="B61" s="367">
        <f>時系列!C36</f>
        <v>151</v>
      </c>
      <c r="C61" s="367">
        <f>時系列!D36</f>
        <v>132</v>
      </c>
      <c r="D61" s="367">
        <f>時系列!E36</f>
        <v>125</v>
      </c>
      <c r="E61" s="367">
        <f>時系列!F36</f>
        <v>130</v>
      </c>
      <c r="F61" s="367">
        <f>時系列!G36</f>
        <v>139</v>
      </c>
      <c r="G61" s="367">
        <f>時系列!H36</f>
        <v>141</v>
      </c>
      <c r="H61" s="367">
        <f>時系列!I36</f>
        <v>156</v>
      </c>
      <c r="I61" s="367">
        <f>時系列!J36</f>
        <v>149</v>
      </c>
      <c r="J61" s="367">
        <f>時系列!K36</f>
        <v>152</v>
      </c>
      <c r="K61" s="367">
        <f>時系列!L36</f>
        <v>143</v>
      </c>
      <c r="L61" s="367">
        <f>時系列!M36</f>
        <v>149</v>
      </c>
      <c r="M61" s="367">
        <f>時系列!N36</f>
        <v>166</v>
      </c>
      <c r="N61" s="367">
        <f>時系列!O36</f>
        <v>184</v>
      </c>
      <c r="O61" s="367">
        <f>時系列!P36</f>
        <v>185</v>
      </c>
      <c r="P61" s="367">
        <f>時系列!Q36</f>
        <v>212</v>
      </c>
      <c r="Q61" s="367">
        <f>時系列!R36</f>
        <v>202</v>
      </c>
      <c r="R61" s="367">
        <f>時系列!S36</f>
        <v>220</v>
      </c>
      <c r="S61" s="367">
        <f>時系列!T36</f>
        <v>227</v>
      </c>
      <c r="T61" s="367">
        <f>時系列!U36</f>
        <v>243</v>
      </c>
      <c r="U61" s="367">
        <f>時系列!V36</f>
        <v>258</v>
      </c>
      <c r="V61" s="367">
        <f>時系列!W36</f>
        <v>288</v>
      </c>
      <c r="W61" s="367">
        <f>時系列!X36</f>
        <v>335</v>
      </c>
      <c r="X61" s="367">
        <f>時系列!Y36</f>
        <v>350</v>
      </c>
      <c r="Y61" s="367">
        <f>時系列!Z36</f>
        <v>384</v>
      </c>
      <c r="Z61" s="367">
        <f>時系列!AA36</f>
        <v>503</v>
      </c>
      <c r="AA61" s="367">
        <f>時系列!AB36</f>
        <v>514</v>
      </c>
      <c r="AB61" s="367">
        <f>時系列!AC36</f>
        <v>548</v>
      </c>
      <c r="AC61" s="367">
        <f>時系列!AD36</f>
        <v>656</v>
      </c>
      <c r="AD61" s="367">
        <f>時系列!AE36</f>
        <v>731</v>
      </c>
      <c r="AE61" s="367">
        <f>時系列!AF36</f>
        <v>776</v>
      </c>
      <c r="AF61" s="367">
        <f>時系列!AG36</f>
        <v>824</v>
      </c>
    </row>
    <row r="62" spans="1:32" ht="15" customHeight="1">
      <c r="A62" s="381" t="s">
        <v>997</v>
      </c>
      <c r="B62" s="382">
        <f>時系列!C38</f>
        <v>187</v>
      </c>
      <c r="C62" s="382">
        <f>時系列!D38</f>
        <v>198</v>
      </c>
      <c r="D62" s="382">
        <f>時系列!E38</f>
        <v>152</v>
      </c>
      <c r="E62" s="382">
        <f>時系列!F38</f>
        <v>142</v>
      </c>
      <c r="F62" s="382">
        <f>時系列!G38</f>
        <v>161</v>
      </c>
      <c r="G62" s="382">
        <f>時系列!H38</f>
        <v>216</v>
      </c>
      <c r="H62" s="382">
        <f>時系列!I38</f>
        <v>193</v>
      </c>
      <c r="I62" s="382">
        <f>時系列!J38</f>
        <v>195</v>
      </c>
      <c r="J62" s="382">
        <f>時系列!K38</f>
        <v>196</v>
      </c>
      <c r="K62" s="382">
        <f>時系列!L38</f>
        <v>197</v>
      </c>
      <c r="L62" s="382">
        <f>時系列!M38</f>
        <v>208</v>
      </c>
      <c r="M62" s="382">
        <f>時系列!N38</f>
        <v>216</v>
      </c>
      <c r="N62" s="382">
        <f>時系列!O38</f>
        <v>215</v>
      </c>
      <c r="O62" s="382">
        <f>時系列!P38</f>
        <v>231</v>
      </c>
      <c r="P62" s="382">
        <f>時系列!Q38</f>
        <v>230</v>
      </c>
      <c r="Q62" s="382">
        <f>時系列!R38</f>
        <v>226</v>
      </c>
      <c r="R62" s="382">
        <f>時系列!S38</f>
        <v>222</v>
      </c>
      <c r="S62" s="382">
        <f>時系列!T38</f>
        <v>220</v>
      </c>
      <c r="T62" s="382">
        <f>時系列!U38</f>
        <v>204</v>
      </c>
      <c r="U62" s="382">
        <f>時系列!V38</f>
        <v>196</v>
      </c>
      <c r="V62" s="382">
        <f>時系列!W38</f>
        <v>225</v>
      </c>
      <c r="W62" s="382">
        <f>時系列!X38</f>
        <v>241</v>
      </c>
      <c r="X62" s="382">
        <f>時系列!Y38</f>
        <v>317</v>
      </c>
      <c r="Y62" s="382">
        <f>時系列!Z38</f>
        <v>318</v>
      </c>
      <c r="Z62" s="382">
        <f>時系列!AA38</f>
        <v>395</v>
      </c>
      <c r="AA62" s="382">
        <f>時系列!AB38</f>
        <v>412</v>
      </c>
      <c r="AB62" s="382">
        <f>時系列!AC38</f>
        <v>394</v>
      </c>
      <c r="AC62" s="382">
        <f>時系列!AD38</f>
        <v>521</v>
      </c>
      <c r="AD62" s="382">
        <f>時系列!AE38</f>
        <v>707</v>
      </c>
      <c r="AE62" s="382">
        <f>時系列!AF38</f>
        <v>797</v>
      </c>
      <c r="AF62" s="382">
        <f>時系列!AG38</f>
        <v>801</v>
      </c>
    </row>
    <row r="63" spans="1:32">
      <c r="A63" s="366"/>
      <c r="B63" s="367"/>
    </row>
    <row r="64" spans="1:32">
      <c r="A64" s="367"/>
      <c r="B64" s="367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2E0D-C01F-4C94-B4C1-374FB2D9F19E}">
  <sheetPr>
    <tabColor theme="7" tint="0.79998168889431442"/>
  </sheetPr>
  <dimension ref="A1:Y7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7.75" defaultRowHeight="13"/>
  <cols>
    <col min="1" max="1" width="3.75" style="100" customWidth="1"/>
    <col min="2" max="2" width="14.33203125" style="100" customWidth="1"/>
    <col min="3" max="25" width="10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25" ht="16.149999999999999" customHeight="1">
      <c r="A1" s="100" t="s">
        <v>807</v>
      </c>
    </row>
    <row r="2" spans="1:25">
      <c r="Y2" s="114" t="s">
        <v>402</v>
      </c>
    </row>
    <row r="3" spans="1:25" ht="26">
      <c r="A3" s="486" t="s">
        <v>403</v>
      </c>
      <c r="B3" s="487"/>
      <c r="C3" s="135" t="s">
        <v>44</v>
      </c>
      <c r="D3" s="355" t="s">
        <v>404</v>
      </c>
      <c r="E3" s="356" t="s">
        <v>0</v>
      </c>
      <c r="F3" s="356" t="s">
        <v>194</v>
      </c>
      <c r="G3" s="136" t="s">
        <v>193</v>
      </c>
      <c r="H3" s="356" t="s">
        <v>1</v>
      </c>
      <c r="I3" s="136" t="s">
        <v>412</v>
      </c>
      <c r="J3" s="136" t="s">
        <v>157</v>
      </c>
      <c r="K3" s="136" t="s">
        <v>195</v>
      </c>
      <c r="L3" s="355" t="s">
        <v>196</v>
      </c>
      <c r="M3" s="136" t="s">
        <v>413</v>
      </c>
      <c r="N3" s="136" t="s">
        <v>199</v>
      </c>
      <c r="O3" s="128" t="s">
        <v>197</v>
      </c>
      <c r="P3" s="136" t="s">
        <v>198</v>
      </c>
      <c r="Q3" s="136" t="s">
        <v>156</v>
      </c>
      <c r="R3" s="136" t="s">
        <v>200</v>
      </c>
      <c r="S3" s="356" t="s">
        <v>43</v>
      </c>
      <c r="T3" s="136" t="s">
        <v>201</v>
      </c>
      <c r="U3" s="136" t="s">
        <v>203</v>
      </c>
      <c r="V3" s="128" t="s">
        <v>202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418</v>
      </c>
      <c r="C4" s="138">
        <v>101865</v>
      </c>
      <c r="D4" s="139">
        <v>59475</v>
      </c>
      <c r="E4" s="139">
        <v>20864</v>
      </c>
      <c r="F4" s="139">
        <v>3168</v>
      </c>
      <c r="G4" s="139">
        <v>3598</v>
      </c>
      <c r="H4" s="139">
        <v>3171</v>
      </c>
      <c r="I4" s="139">
        <v>2330</v>
      </c>
      <c r="J4" s="139">
        <v>1218</v>
      </c>
      <c r="K4" s="139">
        <v>942</v>
      </c>
      <c r="L4" s="139">
        <v>717</v>
      </c>
      <c r="M4" s="139">
        <v>785</v>
      </c>
      <c r="N4" s="139">
        <v>531</v>
      </c>
      <c r="O4" s="139">
        <v>609</v>
      </c>
      <c r="P4" s="139">
        <v>571</v>
      </c>
      <c r="Q4" s="139">
        <v>313</v>
      </c>
      <c r="R4" s="139">
        <v>262</v>
      </c>
      <c r="S4" s="139">
        <v>101</v>
      </c>
      <c r="T4" s="139">
        <v>201</v>
      </c>
      <c r="U4" s="139">
        <v>191</v>
      </c>
      <c r="V4" s="139">
        <v>216</v>
      </c>
      <c r="W4" s="139">
        <v>111</v>
      </c>
      <c r="X4" s="139">
        <v>2411</v>
      </c>
      <c r="Y4" s="139">
        <v>80</v>
      </c>
    </row>
    <row r="5" spans="1:25" ht="11.25" hidden="1" customHeight="1">
      <c r="B5" s="132" t="s">
        <v>408</v>
      </c>
      <c r="C5" s="138">
        <v>102954</v>
      </c>
      <c r="D5" s="139">
        <v>58123</v>
      </c>
      <c r="E5" s="139">
        <v>22178</v>
      </c>
      <c r="F5" s="139">
        <v>3420</v>
      </c>
      <c r="G5" s="139">
        <v>3823</v>
      </c>
      <c r="H5" s="139">
        <v>3229</v>
      </c>
      <c r="I5" s="139">
        <v>2401</v>
      </c>
      <c r="J5" s="139">
        <v>1274</v>
      </c>
      <c r="K5" s="139">
        <v>952</v>
      </c>
      <c r="L5" s="139">
        <v>787</v>
      </c>
      <c r="M5" s="139">
        <v>790</v>
      </c>
      <c r="N5" s="139">
        <v>578</v>
      </c>
      <c r="O5" s="139">
        <v>652</v>
      </c>
      <c r="P5" s="139">
        <v>598</v>
      </c>
      <c r="Q5" s="139">
        <v>352</v>
      </c>
      <c r="R5" s="139">
        <v>262</v>
      </c>
      <c r="S5" s="139">
        <v>149</v>
      </c>
      <c r="T5" s="139">
        <v>231</v>
      </c>
      <c r="U5" s="139">
        <v>193</v>
      </c>
      <c r="V5" s="139">
        <v>224</v>
      </c>
      <c r="W5" s="139">
        <v>129</v>
      </c>
      <c r="X5" s="139">
        <v>2529</v>
      </c>
      <c r="Y5" s="139">
        <v>80</v>
      </c>
    </row>
    <row r="6" spans="1:25" ht="11.25" hidden="1" customHeight="1">
      <c r="B6" s="132" t="s">
        <v>409</v>
      </c>
      <c r="C6" s="138">
        <v>101691</v>
      </c>
      <c r="D6" s="139">
        <v>56601</v>
      </c>
      <c r="E6" s="139">
        <v>22723</v>
      </c>
      <c r="F6" s="139">
        <v>3695</v>
      </c>
      <c r="G6" s="139">
        <v>3556</v>
      </c>
      <c r="H6" s="139">
        <v>3167</v>
      </c>
      <c r="I6" s="139">
        <v>2372</v>
      </c>
      <c r="J6" s="139">
        <v>1286</v>
      </c>
      <c r="K6" s="139">
        <v>929</v>
      </c>
      <c r="L6" s="139">
        <v>778</v>
      </c>
      <c r="M6" s="139">
        <v>745</v>
      </c>
      <c r="N6" s="139">
        <v>637</v>
      </c>
      <c r="O6" s="139">
        <v>599</v>
      </c>
      <c r="P6" s="139">
        <v>561</v>
      </c>
      <c r="Q6" s="139">
        <v>315</v>
      </c>
      <c r="R6" s="139">
        <v>272</v>
      </c>
      <c r="S6" s="139">
        <v>181</v>
      </c>
      <c r="T6" s="139">
        <v>206</v>
      </c>
      <c r="U6" s="139">
        <v>190</v>
      </c>
      <c r="V6" s="139">
        <v>207</v>
      </c>
      <c r="W6" s="139">
        <v>132</v>
      </c>
      <c r="X6" s="139">
        <v>2462</v>
      </c>
      <c r="Y6" s="139">
        <v>77</v>
      </c>
    </row>
    <row r="7" spans="1:25" ht="11.25" hidden="1" customHeight="1">
      <c r="B7" s="132" t="s">
        <v>415</v>
      </c>
      <c r="C7" s="138">
        <v>101294</v>
      </c>
      <c r="D7" s="139">
        <v>55202</v>
      </c>
      <c r="E7" s="139">
        <v>23587</v>
      </c>
      <c r="F7" s="139">
        <v>4016</v>
      </c>
      <c r="G7" s="139">
        <v>3324</v>
      </c>
      <c r="H7" s="139">
        <v>3203</v>
      </c>
      <c r="I7" s="139">
        <v>2367</v>
      </c>
      <c r="J7" s="139">
        <v>1363</v>
      </c>
      <c r="K7" s="139">
        <v>899</v>
      </c>
      <c r="L7" s="139">
        <v>822</v>
      </c>
      <c r="M7" s="139">
        <v>683</v>
      </c>
      <c r="N7" s="139">
        <v>657</v>
      </c>
      <c r="O7" s="139">
        <v>549</v>
      </c>
      <c r="P7" s="139">
        <v>544</v>
      </c>
      <c r="Q7" s="139">
        <v>283</v>
      </c>
      <c r="R7" s="139">
        <v>281</v>
      </c>
      <c r="S7" s="139">
        <v>202</v>
      </c>
      <c r="T7" s="139">
        <v>204</v>
      </c>
      <c r="U7" s="139">
        <v>195</v>
      </c>
      <c r="V7" s="139">
        <v>185</v>
      </c>
      <c r="W7" s="139">
        <v>140</v>
      </c>
      <c r="X7" s="139">
        <v>2516</v>
      </c>
      <c r="Y7" s="139">
        <v>72</v>
      </c>
    </row>
    <row r="8" spans="1:25" ht="11.25" customHeight="1">
      <c r="B8" s="132" t="s">
        <v>419</v>
      </c>
      <c r="C8" s="138">
        <v>101773</v>
      </c>
      <c r="D8" s="139">
        <v>53864</v>
      </c>
      <c r="E8" s="139">
        <v>24742</v>
      </c>
      <c r="F8" s="139">
        <v>4232</v>
      </c>
      <c r="G8" s="139">
        <v>3612</v>
      </c>
      <c r="H8" s="139">
        <v>3301</v>
      </c>
      <c r="I8" s="139">
        <v>2405</v>
      </c>
      <c r="J8" s="139">
        <v>1435</v>
      </c>
      <c r="K8" s="139">
        <v>924</v>
      </c>
      <c r="L8" s="139">
        <v>842</v>
      </c>
      <c r="M8" s="139">
        <v>672</v>
      </c>
      <c r="N8" s="139">
        <v>641</v>
      </c>
      <c r="O8" s="139">
        <v>505</v>
      </c>
      <c r="P8" s="139">
        <v>490</v>
      </c>
      <c r="Q8" s="139">
        <v>281</v>
      </c>
      <c r="R8" s="139">
        <v>278</v>
      </c>
      <c r="S8" s="139">
        <v>219</v>
      </c>
      <c r="T8" s="139">
        <v>214</v>
      </c>
      <c r="U8" s="139">
        <v>182</v>
      </c>
      <c r="V8" s="139">
        <v>170</v>
      </c>
      <c r="W8" s="139">
        <v>143</v>
      </c>
      <c r="X8" s="139">
        <v>2547</v>
      </c>
      <c r="Y8" s="139">
        <v>74</v>
      </c>
    </row>
    <row r="9" spans="1:25" ht="15.7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.75" hidden="1" customHeight="1">
      <c r="B10" s="102" t="s">
        <v>211</v>
      </c>
      <c r="C10" s="138">
        <v>20711</v>
      </c>
      <c r="D10" s="139">
        <v>13829</v>
      </c>
      <c r="E10" s="139">
        <v>3510</v>
      </c>
      <c r="F10" s="139">
        <v>296</v>
      </c>
      <c r="G10" s="139">
        <v>433</v>
      </c>
      <c r="H10" s="139">
        <v>531</v>
      </c>
      <c r="I10" s="139">
        <v>498</v>
      </c>
      <c r="J10" s="139">
        <v>75</v>
      </c>
      <c r="K10" s="139">
        <v>144</v>
      </c>
      <c r="L10" s="139">
        <v>122</v>
      </c>
      <c r="M10" s="139">
        <v>136</v>
      </c>
      <c r="N10" s="139">
        <v>133</v>
      </c>
      <c r="O10" s="139">
        <v>111</v>
      </c>
      <c r="P10" s="139">
        <v>145</v>
      </c>
      <c r="Q10" s="139">
        <v>62</v>
      </c>
      <c r="R10" s="139">
        <v>81</v>
      </c>
      <c r="S10" s="139">
        <v>39</v>
      </c>
      <c r="T10" s="139">
        <v>25</v>
      </c>
      <c r="U10" s="139">
        <v>25</v>
      </c>
      <c r="V10" s="139">
        <v>41</v>
      </c>
      <c r="W10" s="139">
        <v>29</v>
      </c>
      <c r="X10" s="139">
        <v>433</v>
      </c>
      <c r="Y10" s="139">
        <v>13</v>
      </c>
    </row>
    <row r="11" spans="1:25" ht="15.75" hidden="1" customHeight="1">
      <c r="B11" s="102" t="s">
        <v>212</v>
      </c>
      <c r="C11" s="138">
        <v>9225</v>
      </c>
      <c r="D11" s="139">
        <v>6227</v>
      </c>
      <c r="E11" s="139">
        <v>1278</v>
      </c>
      <c r="F11" s="139">
        <v>146</v>
      </c>
      <c r="G11" s="139">
        <v>510</v>
      </c>
      <c r="H11" s="139">
        <v>177</v>
      </c>
      <c r="I11" s="139">
        <v>219</v>
      </c>
      <c r="J11" s="139">
        <v>124</v>
      </c>
      <c r="K11" s="139">
        <v>40</v>
      </c>
      <c r="L11" s="139">
        <v>65</v>
      </c>
      <c r="M11" s="139">
        <v>50</v>
      </c>
      <c r="N11" s="139">
        <v>58</v>
      </c>
      <c r="O11" s="139">
        <v>42</v>
      </c>
      <c r="P11" s="139">
        <v>41</v>
      </c>
      <c r="Q11" s="139">
        <v>18</v>
      </c>
      <c r="R11" s="139">
        <v>19</v>
      </c>
      <c r="S11" s="139">
        <v>24</v>
      </c>
      <c r="T11" s="139">
        <v>6</v>
      </c>
      <c r="U11" s="139">
        <v>10</v>
      </c>
      <c r="V11" s="139">
        <v>8</v>
      </c>
      <c r="W11" s="139">
        <v>2</v>
      </c>
      <c r="X11" s="139">
        <v>153</v>
      </c>
      <c r="Y11" s="139">
        <v>8</v>
      </c>
    </row>
    <row r="12" spans="1:25" ht="15.75" hidden="1" customHeight="1">
      <c r="B12" s="102" t="s">
        <v>213</v>
      </c>
      <c r="C12" s="138">
        <v>7523</v>
      </c>
      <c r="D12" s="139">
        <v>3650</v>
      </c>
      <c r="E12" s="139">
        <v>1621</v>
      </c>
      <c r="F12" s="139">
        <v>338</v>
      </c>
      <c r="G12" s="139">
        <v>548</v>
      </c>
      <c r="H12" s="139">
        <v>494</v>
      </c>
      <c r="I12" s="139">
        <v>88</v>
      </c>
      <c r="J12" s="139">
        <v>135</v>
      </c>
      <c r="K12" s="139">
        <v>191</v>
      </c>
      <c r="L12" s="139">
        <v>84</v>
      </c>
      <c r="M12" s="139">
        <v>19</v>
      </c>
      <c r="N12" s="139">
        <v>52</v>
      </c>
      <c r="O12" s="139">
        <v>35</v>
      </c>
      <c r="P12" s="139">
        <v>24</v>
      </c>
      <c r="Q12" s="139">
        <v>4</v>
      </c>
      <c r="R12" s="139">
        <v>8</v>
      </c>
      <c r="S12" s="139">
        <v>18</v>
      </c>
      <c r="T12" s="139">
        <v>10</v>
      </c>
      <c r="U12" s="139">
        <v>31</v>
      </c>
      <c r="V12" s="139">
        <v>9</v>
      </c>
      <c r="W12" s="139">
        <v>2</v>
      </c>
      <c r="X12" s="139">
        <v>155</v>
      </c>
      <c r="Y12" s="139">
        <v>7</v>
      </c>
    </row>
    <row r="13" spans="1:25" ht="15.75" hidden="1" customHeight="1">
      <c r="B13" s="102" t="s">
        <v>214</v>
      </c>
      <c r="C13" s="138">
        <v>3670</v>
      </c>
      <c r="D13" s="139">
        <v>965</v>
      </c>
      <c r="E13" s="139">
        <v>1042</v>
      </c>
      <c r="F13" s="139">
        <v>260</v>
      </c>
      <c r="G13" s="139">
        <v>659</v>
      </c>
      <c r="H13" s="139">
        <v>236</v>
      </c>
      <c r="I13" s="139">
        <v>60</v>
      </c>
      <c r="J13" s="139">
        <v>3</v>
      </c>
      <c r="K13" s="139">
        <v>126</v>
      </c>
      <c r="L13" s="139">
        <v>71</v>
      </c>
      <c r="M13" s="139">
        <v>5</v>
      </c>
      <c r="N13" s="139">
        <v>23</v>
      </c>
      <c r="O13" s="139">
        <v>11</v>
      </c>
      <c r="P13" s="139">
        <v>4</v>
      </c>
      <c r="Q13" s="139">
        <v>1</v>
      </c>
      <c r="R13" s="139">
        <v>1</v>
      </c>
      <c r="S13" s="139">
        <v>5</v>
      </c>
      <c r="T13" s="139">
        <v>1</v>
      </c>
      <c r="U13" s="139">
        <v>7</v>
      </c>
      <c r="V13" s="139">
        <v>2</v>
      </c>
      <c r="W13" s="139">
        <v>8</v>
      </c>
      <c r="X13" s="139">
        <v>180</v>
      </c>
      <c r="Y13" s="139">
        <v>0</v>
      </c>
    </row>
    <row r="14" spans="1:25" ht="15.75" hidden="1" customHeight="1">
      <c r="B14" s="102" t="s">
        <v>215</v>
      </c>
      <c r="C14" s="138">
        <v>11558</v>
      </c>
      <c r="D14" s="139">
        <v>6281</v>
      </c>
      <c r="E14" s="139">
        <v>2352</v>
      </c>
      <c r="F14" s="139">
        <v>1629</v>
      </c>
      <c r="G14" s="139">
        <v>293</v>
      </c>
      <c r="H14" s="139">
        <v>388</v>
      </c>
      <c r="I14" s="139">
        <v>99</v>
      </c>
      <c r="J14" s="139">
        <v>14</v>
      </c>
      <c r="K14" s="139">
        <v>118</v>
      </c>
      <c r="L14" s="139">
        <v>50</v>
      </c>
      <c r="M14" s="139">
        <v>19</v>
      </c>
      <c r="N14" s="139">
        <v>37</v>
      </c>
      <c r="O14" s="139">
        <v>36</v>
      </c>
      <c r="P14" s="139">
        <v>21</v>
      </c>
      <c r="Q14" s="139">
        <v>5</v>
      </c>
      <c r="R14" s="139">
        <v>3</v>
      </c>
      <c r="S14" s="139">
        <v>15</v>
      </c>
      <c r="T14" s="139">
        <v>5</v>
      </c>
      <c r="U14" s="139">
        <v>20</v>
      </c>
      <c r="V14" s="139">
        <v>6</v>
      </c>
      <c r="W14" s="139">
        <v>0</v>
      </c>
      <c r="X14" s="139">
        <v>165</v>
      </c>
      <c r="Y14" s="139">
        <v>2</v>
      </c>
    </row>
    <row r="15" spans="1:25" ht="15.75" hidden="1" customHeight="1">
      <c r="B15" s="102" t="s">
        <v>216</v>
      </c>
      <c r="C15" s="138">
        <v>1917</v>
      </c>
      <c r="D15" s="139">
        <v>733</v>
      </c>
      <c r="E15" s="139">
        <v>554</v>
      </c>
      <c r="F15" s="139">
        <v>51</v>
      </c>
      <c r="G15" s="139">
        <v>97</v>
      </c>
      <c r="H15" s="139">
        <v>111</v>
      </c>
      <c r="I15" s="139">
        <v>46</v>
      </c>
      <c r="J15" s="139">
        <v>18</v>
      </c>
      <c r="K15" s="139">
        <v>69</v>
      </c>
      <c r="L15" s="139">
        <v>122</v>
      </c>
      <c r="M15" s="139">
        <v>7</v>
      </c>
      <c r="N15" s="139">
        <v>13</v>
      </c>
      <c r="O15" s="139">
        <v>10</v>
      </c>
      <c r="P15" s="139">
        <v>5</v>
      </c>
      <c r="Q15" s="139">
        <v>4</v>
      </c>
      <c r="R15" s="139">
        <v>3</v>
      </c>
      <c r="S15" s="139">
        <v>0</v>
      </c>
      <c r="T15" s="139">
        <v>17</v>
      </c>
      <c r="U15" s="139">
        <v>6</v>
      </c>
      <c r="V15" s="139">
        <v>0</v>
      </c>
      <c r="W15" s="139">
        <v>1</v>
      </c>
      <c r="X15" s="139">
        <v>48</v>
      </c>
      <c r="Y15" s="139">
        <v>2</v>
      </c>
    </row>
    <row r="16" spans="1:25" ht="15.75" hidden="1" customHeight="1">
      <c r="B16" s="102" t="s">
        <v>218</v>
      </c>
      <c r="C16" s="138">
        <v>1214</v>
      </c>
      <c r="D16" s="139">
        <v>164</v>
      </c>
      <c r="E16" s="139">
        <v>642</v>
      </c>
      <c r="F16" s="139">
        <v>18</v>
      </c>
      <c r="G16" s="139">
        <v>78</v>
      </c>
      <c r="H16" s="139">
        <v>162</v>
      </c>
      <c r="I16" s="139">
        <v>30</v>
      </c>
      <c r="J16" s="139">
        <v>0</v>
      </c>
      <c r="K16" s="139">
        <v>2</v>
      </c>
      <c r="L16" s="139">
        <v>60</v>
      </c>
      <c r="M16" s="139">
        <v>2</v>
      </c>
      <c r="N16" s="139">
        <v>14</v>
      </c>
      <c r="O16" s="139">
        <v>7</v>
      </c>
      <c r="P16" s="139">
        <v>13</v>
      </c>
      <c r="Q16" s="139">
        <v>4</v>
      </c>
      <c r="R16" s="139">
        <v>1</v>
      </c>
      <c r="S16" s="139">
        <v>0</v>
      </c>
      <c r="T16" s="139">
        <v>4</v>
      </c>
      <c r="U16" s="139">
        <v>0</v>
      </c>
      <c r="V16" s="139">
        <v>4</v>
      </c>
      <c r="W16" s="139">
        <v>1</v>
      </c>
      <c r="X16" s="139">
        <v>8</v>
      </c>
      <c r="Y16" s="139">
        <v>0</v>
      </c>
    </row>
    <row r="17" spans="1:25" ht="15.75" hidden="1" customHeight="1">
      <c r="B17" s="102" t="s">
        <v>220</v>
      </c>
      <c r="C17" s="138">
        <v>1246</v>
      </c>
      <c r="D17" s="139">
        <v>178</v>
      </c>
      <c r="E17" s="139">
        <v>415</v>
      </c>
      <c r="F17" s="139">
        <v>108</v>
      </c>
      <c r="G17" s="139">
        <v>286</v>
      </c>
      <c r="H17" s="139">
        <v>143</v>
      </c>
      <c r="I17" s="139">
        <v>19</v>
      </c>
      <c r="J17" s="139">
        <v>2</v>
      </c>
      <c r="K17" s="139">
        <v>8</v>
      </c>
      <c r="L17" s="139">
        <v>8</v>
      </c>
      <c r="M17" s="139">
        <v>8</v>
      </c>
      <c r="N17" s="139">
        <v>14</v>
      </c>
      <c r="O17" s="139">
        <v>6</v>
      </c>
      <c r="P17" s="139">
        <v>4</v>
      </c>
      <c r="Q17" s="139">
        <v>3</v>
      </c>
      <c r="R17" s="139">
        <v>3</v>
      </c>
      <c r="S17" s="139">
        <v>5</v>
      </c>
      <c r="T17" s="139">
        <v>0</v>
      </c>
      <c r="U17" s="139">
        <v>1</v>
      </c>
      <c r="V17" s="139">
        <v>1</v>
      </c>
      <c r="W17" s="139">
        <v>0</v>
      </c>
      <c r="X17" s="139">
        <v>34</v>
      </c>
      <c r="Y17" s="139">
        <v>0</v>
      </c>
    </row>
    <row r="18" spans="1:25" ht="15.75" hidden="1" customHeight="1">
      <c r="B18" s="102" t="s">
        <v>222</v>
      </c>
      <c r="C18" s="138">
        <v>644</v>
      </c>
      <c r="D18" s="139">
        <v>167</v>
      </c>
      <c r="E18" s="139">
        <v>214</v>
      </c>
      <c r="F18" s="139">
        <v>18</v>
      </c>
      <c r="G18" s="139">
        <v>49</v>
      </c>
      <c r="H18" s="139">
        <v>77</v>
      </c>
      <c r="I18" s="139">
        <v>25</v>
      </c>
      <c r="J18" s="139">
        <v>3</v>
      </c>
      <c r="K18" s="139">
        <v>14</v>
      </c>
      <c r="L18" s="139">
        <v>7</v>
      </c>
      <c r="M18" s="139">
        <v>8</v>
      </c>
      <c r="N18" s="139">
        <v>26</v>
      </c>
      <c r="O18" s="139">
        <v>4</v>
      </c>
      <c r="P18" s="139">
        <v>6</v>
      </c>
      <c r="Q18" s="139">
        <v>0</v>
      </c>
      <c r="R18" s="139">
        <v>1</v>
      </c>
      <c r="S18" s="139">
        <v>0</v>
      </c>
      <c r="T18" s="139">
        <v>8</v>
      </c>
      <c r="U18" s="139">
        <v>2</v>
      </c>
      <c r="V18" s="139">
        <v>1</v>
      </c>
      <c r="W18" s="139">
        <v>0</v>
      </c>
      <c r="X18" s="139">
        <v>13</v>
      </c>
      <c r="Y18" s="139">
        <v>1</v>
      </c>
    </row>
    <row r="19" spans="1:25" ht="15.7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.75" customHeight="1">
      <c r="A20" s="100">
        <v>100</v>
      </c>
      <c r="B20" s="102" t="s">
        <v>223</v>
      </c>
      <c r="C20" s="138">
        <v>44065</v>
      </c>
      <c r="D20" s="139">
        <v>21670</v>
      </c>
      <c r="E20" s="139">
        <v>13114</v>
      </c>
      <c r="F20" s="139">
        <v>1368</v>
      </c>
      <c r="G20" s="139">
        <v>659</v>
      </c>
      <c r="H20" s="139">
        <v>982</v>
      </c>
      <c r="I20" s="139">
        <v>1321</v>
      </c>
      <c r="J20" s="139">
        <v>1061</v>
      </c>
      <c r="K20" s="139">
        <v>212</v>
      </c>
      <c r="L20" s="139">
        <v>253</v>
      </c>
      <c r="M20" s="139">
        <v>418</v>
      </c>
      <c r="N20" s="139">
        <v>271</v>
      </c>
      <c r="O20" s="139">
        <v>243</v>
      </c>
      <c r="P20" s="139">
        <v>227</v>
      </c>
      <c r="Q20" s="139">
        <v>180</v>
      </c>
      <c r="R20" s="139">
        <v>158</v>
      </c>
      <c r="S20" s="139">
        <v>113</v>
      </c>
      <c r="T20" s="139">
        <v>138</v>
      </c>
      <c r="U20" s="139">
        <v>80</v>
      </c>
      <c r="V20" s="139">
        <v>98</v>
      </c>
      <c r="W20" s="139">
        <v>100</v>
      </c>
      <c r="X20" s="139">
        <v>1358</v>
      </c>
      <c r="Y20" s="139">
        <v>41</v>
      </c>
    </row>
    <row r="21" spans="1:25" ht="15.75" customHeight="1">
      <c r="A21" s="100">
        <v>101</v>
      </c>
      <c r="B21" s="102" t="s">
        <v>224</v>
      </c>
      <c r="C21" s="138">
        <v>5192</v>
      </c>
      <c r="D21" s="139">
        <v>1743</v>
      </c>
      <c r="E21" s="139">
        <v>1054</v>
      </c>
      <c r="F21" s="139">
        <v>45</v>
      </c>
      <c r="G21" s="139">
        <v>400</v>
      </c>
      <c r="H21" s="139">
        <v>315</v>
      </c>
      <c r="I21" s="139">
        <v>504</v>
      </c>
      <c r="J21" s="139">
        <v>156</v>
      </c>
      <c r="K21" s="139">
        <v>101</v>
      </c>
      <c r="L21" s="139">
        <v>50</v>
      </c>
      <c r="M21" s="139">
        <v>95</v>
      </c>
      <c r="N21" s="139">
        <v>47</v>
      </c>
      <c r="O21" s="139">
        <v>66</v>
      </c>
      <c r="P21" s="139">
        <v>58</v>
      </c>
      <c r="Q21" s="139">
        <v>64</v>
      </c>
      <c r="R21" s="139">
        <v>29</v>
      </c>
      <c r="S21" s="139">
        <v>24</v>
      </c>
      <c r="T21" s="139">
        <v>39</v>
      </c>
      <c r="U21" s="139">
        <v>16</v>
      </c>
      <c r="V21" s="139">
        <v>45</v>
      </c>
      <c r="W21" s="139">
        <v>19</v>
      </c>
      <c r="X21" s="139">
        <v>317</v>
      </c>
      <c r="Y21" s="139">
        <v>5</v>
      </c>
    </row>
    <row r="22" spans="1:25" ht="15.75" customHeight="1">
      <c r="A22" s="100">
        <v>102</v>
      </c>
      <c r="B22" s="102" t="s">
        <v>225</v>
      </c>
      <c r="C22" s="138">
        <v>3845</v>
      </c>
      <c r="D22" s="139">
        <v>1820</v>
      </c>
      <c r="E22" s="139">
        <v>1104</v>
      </c>
      <c r="F22" s="139">
        <v>46</v>
      </c>
      <c r="G22" s="139">
        <v>15</v>
      </c>
      <c r="H22" s="139">
        <v>77</v>
      </c>
      <c r="I22" s="139">
        <v>166</v>
      </c>
      <c r="J22" s="139">
        <v>116</v>
      </c>
      <c r="K22" s="139">
        <v>8</v>
      </c>
      <c r="L22" s="139">
        <v>27</v>
      </c>
      <c r="M22" s="139">
        <v>56</v>
      </c>
      <c r="N22" s="139">
        <v>28</v>
      </c>
      <c r="O22" s="139">
        <v>29</v>
      </c>
      <c r="P22" s="139">
        <v>22</v>
      </c>
      <c r="Q22" s="139">
        <v>42</v>
      </c>
      <c r="R22" s="139">
        <v>31</v>
      </c>
      <c r="S22" s="139">
        <v>15</v>
      </c>
      <c r="T22" s="139">
        <v>21</v>
      </c>
      <c r="U22" s="139">
        <v>28</v>
      </c>
      <c r="V22" s="139">
        <v>6</v>
      </c>
      <c r="W22" s="139">
        <v>8</v>
      </c>
      <c r="X22" s="139">
        <v>175</v>
      </c>
      <c r="Y22" s="139">
        <v>5</v>
      </c>
    </row>
    <row r="23" spans="1:25" ht="15.75" customHeight="1">
      <c r="A23" s="100">
        <v>105</v>
      </c>
      <c r="B23" s="102" t="s">
        <v>226</v>
      </c>
      <c r="C23" s="138">
        <v>4094</v>
      </c>
      <c r="D23" s="139">
        <v>1696</v>
      </c>
      <c r="E23" s="139">
        <v>1861</v>
      </c>
      <c r="F23" s="139">
        <v>178</v>
      </c>
      <c r="G23" s="139">
        <v>77</v>
      </c>
      <c r="H23" s="139">
        <v>63</v>
      </c>
      <c r="I23" s="139">
        <v>13</v>
      </c>
      <c r="J23" s="139">
        <v>22</v>
      </c>
      <c r="K23" s="139">
        <v>11</v>
      </c>
      <c r="L23" s="139">
        <v>22</v>
      </c>
      <c r="M23" s="139">
        <v>19</v>
      </c>
      <c r="N23" s="139">
        <v>29</v>
      </c>
      <c r="O23" s="139">
        <v>11</v>
      </c>
      <c r="P23" s="139">
        <v>9</v>
      </c>
      <c r="Q23" s="139">
        <v>3</v>
      </c>
      <c r="R23" s="139">
        <v>5</v>
      </c>
      <c r="S23" s="139">
        <v>5</v>
      </c>
      <c r="T23" s="139">
        <v>3</v>
      </c>
      <c r="U23" s="139">
        <v>5</v>
      </c>
      <c r="V23" s="139">
        <v>4</v>
      </c>
      <c r="W23" s="139">
        <v>2</v>
      </c>
      <c r="X23" s="139">
        <v>53</v>
      </c>
      <c r="Y23" s="139">
        <v>3</v>
      </c>
    </row>
    <row r="24" spans="1:25" ht="15.75" customHeight="1">
      <c r="A24" s="100">
        <v>106</v>
      </c>
      <c r="B24" s="102" t="s">
        <v>227</v>
      </c>
      <c r="C24" s="138">
        <v>7437</v>
      </c>
      <c r="D24" s="139">
        <v>5876</v>
      </c>
      <c r="E24" s="139">
        <v>569</v>
      </c>
      <c r="F24" s="139">
        <v>775</v>
      </c>
      <c r="G24" s="139">
        <v>24</v>
      </c>
      <c r="H24" s="139">
        <v>70</v>
      </c>
      <c r="I24" s="139">
        <v>33</v>
      </c>
      <c r="J24" s="139">
        <v>5</v>
      </c>
      <c r="K24" s="139">
        <v>16</v>
      </c>
      <c r="L24" s="139">
        <v>6</v>
      </c>
      <c r="M24" s="139">
        <v>3</v>
      </c>
      <c r="N24" s="139">
        <v>6</v>
      </c>
      <c r="O24" s="139">
        <v>4</v>
      </c>
      <c r="P24" s="139">
        <v>7</v>
      </c>
      <c r="Q24" s="139">
        <v>2</v>
      </c>
      <c r="R24" s="139">
        <v>2</v>
      </c>
      <c r="S24" s="139">
        <v>3</v>
      </c>
      <c r="T24" s="139">
        <v>4</v>
      </c>
      <c r="U24" s="139">
        <v>0</v>
      </c>
      <c r="V24" s="139">
        <v>0</v>
      </c>
      <c r="W24" s="139">
        <v>0</v>
      </c>
      <c r="X24" s="139">
        <v>30</v>
      </c>
      <c r="Y24" s="139">
        <v>2</v>
      </c>
    </row>
    <row r="25" spans="1:25" ht="15.75" customHeight="1">
      <c r="A25" s="100">
        <v>107</v>
      </c>
      <c r="B25" s="102" t="s">
        <v>228</v>
      </c>
      <c r="C25" s="138">
        <v>4221</v>
      </c>
      <c r="D25" s="139">
        <v>3333</v>
      </c>
      <c r="E25" s="139">
        <v>480</v>
      </c>
      <c r="F25" s="139">
        <v>100</v>
      </c>
      <c r="G25" s="139">
        <v>16</v>
      </c>
      <c r="H25" s="139">
        <v>41</v>
      </c>
      <c r="I25" s="139">
        <v>52</v>
      </c>
      <c r="J25" s="139">
        <v>23</v>
      </c>
      <c r="K25" s="139">
        <v>20</v>
      </c>
      <c r="L25" s="139">
        <v>9</v>
      </c>
      <c r="M25" s="139">
        <v>12</v>
      </c>
      <c r="N25" s="139">
        <v>6</v>
      </c>
      <c r="O25" s="139">
        <v>19</v>
      </c>
      <c r="P25" s="139">
        <v>7</v>
      </c>
      <c r="Q25" s="139">
        <v>5</v>
      </c>
      <c r="R25" s="139">
        <v>4</v>
      </c>
      <c r="S25" s="139">
        <v>2</v>
      </c>
      <c r="T25" s="139">
        <v>10</v>
      </c>
      <c r="U25" s="139">
        <v>1</v>
      </c>
      <c r="V25" s="139">
        <v>4</v>
      </c>
      <c r="W25" s="139">
        <v>0</v>
      </c>
      <c r="X25" s="139">
        <v>76</v>
      </c>
      <c r="Y25" s="139">
        <v>1</v>
      </c>
    </row>
    <row r="26" spans="1:25" ht="15.75" customHeight="1">
      <c r="A26" s="100">
        <v>108</v>
      </c>
      <c r="B26" s="102" t="s">
        <v>229</v>
      </c>
      <c r="C26" s="138">
        <v>2771</v>
      </c>
      <c r="D26" s="139">
        <v>1396</v>
      </c>
      <c r="E26" s="139">
        <v>860</v>
      </c>
      <c r="F26" s="139">
        <v>22</v>
      </c>
      <c r="G26" s="139">
        <v>11</v>
      </c>
      <c r="H26" s="139">
        <v>54</v>
      </c>
      <c r="I26" s="139">
        <v>133</v>
      </c>
      <c r="J26" s="139">
        <v>12</v>
      </c>
      <c r="K26" s="139">
        <v>5</v>
      </c>
      <c r="L26" s="139">
        <v>10</v>
      </c>
      <c r="M26" s="139">
        <v>27</v>
      </c>
      <c r="N26" s="139">
        <v>17</v>
      </c>
      <c r="O26" s="139">
        <v>16</v>
      </c>
      <c r="P26" s="139">
        <v>16</v>
      </c>
      <c r="Q26" s="139">
        <v>3</v>
      </c>
      <c r="R26" s="139">
        <v>37</v>
      </c>
      <c r="S26" s="139">
        <v>4</v>
      </c>
      <c r="T26" s="139">
        <v>10</v>
      </c>
      <c r="U26" s="139">
        <v>6</v>
      </c>
      <c r="V26" s="139">
        <v>7</v>
      </c>
      <c r="W26" s="139">
        <v>6</v>
      </c>
      <c r="X26" s="139">
        <v>115</v>
      </c>
      <c r="Y26" s="139">
        <v>4</v>
      </c>
    </row>
    <row r="27" spans="1:25" ht="15.75" customHeight="1">
      <c r="A27" s="100">
        <v>109</v>
      </c>
      <c r="B27" s="102" t="s">
        <v>230</v>
      </c>
      <c r="C27" s="138">
        <v>2054</v>
      </c>
      <c r="D27" s="139">
        <v>1240</v>
      </c>
      <c r="E27" s="139">
        <v>447</v>
      </c>
      <c r="F27" s="139">
        <v>21</v>
      </c>
      <c r="G27" s="139">
        <v>26</v>
      </c>
      <c r="H27" s="139">
        <v>35</v>
      </c>
      <c r="I27" s="139">
        <v>77</v>
      </c>
      <c r="J27" s="139">
        <v>40</v>
      </c>
      <c r="K27" s="139">
        <v>3</v>
      </c>
      <c r="L27" s="139">
        <v>12</v>
      </c>
      <c r="M27" s="139">
        <v>19</v>
      </c>
      <c r="N27" s="139">
        <v>13</v>
      </c>
      <c r="O27" s="139">
        <v>12</v>
      </c>
      <c r="P27" s="139">
        <v>15</v>
      </c>
      <c r="Q27" s="139">
        <v>13</v>
      </c>
      <c r="R27" s="139">
        <v>6</v>
      </c>
      <c r="S27" s="139">
        <v>2</v>
      </c>
      <c r="T27" s="139">
        <v>2</v>
      </c>
      <c r="U27" s="139">
        <v>2</v>
      </c>
      <c r="V27" s="139">
        <v>8</v>
      </c>
      <c r="W27" s="139">
        <v>3</v>
      </c>
      <c r="X27" s="139">
        <v>53</v>
      </c>
      <c r="Y27" s="139">
        <v>5</v>
      </c>
    </row>
    <row r="28" spans="1:25" ht="15.75" customHeight="1">
      <c r="A28" s="100">
        <v>110</v>
      </c>
      <c r="B28" s="102" t="s">
        <v>231</v>
      </c>
      <c r="C28" s="138">
        <v>11965</v>
      </c>
      <c r="D28" s="139">
        <v>3228</v>
      </c>
      <c r="E28" s="139">
        <v>6042</v>
      </c>
      <c r="F28" s="139">
        <v>99</v>
      </c>
      <c r="G28" s="139">
        <v>62</v>
      </c>
      <c r="H28" s="139">
        <v>247</v>
      </c>
      <c r="I28" s="139">
        <v>283</v>
      </c>
      <c r="J28" s="139">
        <v>685</v>
      </c>
      <c r="K28" s="139">
        <v>31</v>
      </c>
      <c r="L28" s="139">
        <v>101</v>
      </c>
      <c r="M28" s="139">
        <v>163</v>
      </c>
      <c r="N28" s="139">
        <v>101</v>
      </c>
      <c r="O28" s="139">
        <v>75</v>
      </c>
      <c r="P28" s="139">
        <v>81</v>
      </c>
      <c r="Q28" s="139">
        <v>45</v>
      </c>
      <c r="R28" s="139">
        <v>43</v>
      </c>
      <c r="S28" s="139">
        <v>56</v>
      </c>
      <c r="T28" s="139">
        <v>38</v>
      </c>
      <c r="U28" s="139">
        <v>19</v>
      </c>
      <c r="V28" s="139">
        <v>20</v>
      </c>
      <c r="W28" s="139">
        <v>56</v>
      </c>
      <c r="X28" s="139">
        <v>477</v>
      </c>
      <c r="Y28" s="139">
        <v>13</v>
      </c>
    </row>
    <row r="29" spans="1:25" ht="15.75" customHeight="1">
      <c r="A29" s="100">
        <v>111</v>
      </c>
      <c r="B29" s="102" t="s">
        <v>232</v>
      </c>
      <c r="C29" s="138">
        <v>2486</v>
      </c>
      <c r="D29" s="139">
        <v>1338</v>
      </c>
      <c r="E29" s="139">
        <v>697</v>
      </c>
      <c r="F29" s="139">
        <v>82</v>
      </c>
      <c r="G29" s="139">
        <v>28</v>
      </c>
      <c r="H29" s="139">
        <v>80</v>
      </c>
      <c r="I29" s="139">
        <v>60</v>
      </c>
      <c r="J29" s="139">
        <v>2</v>
      </c>
      <c r="K29" s="139">
        <v>17</v>
      </c>
      <c r="L29" s="139">
        <v>16</v>
      </c>
      <c r="M29" s="139">
        <v>24</v>
      </c>
      <c r="N29" s="139">
        <v>24</v>
      </c>
      <c r="O29" s="139">
        <v>11</v>
      </c>
      <c r="P29" s="139">
        <v>12</v>
      </c>
      <c r="Q29" s="139">
        <v>3</v>
      </c>
      <c r="R29" s="139">
        <v>1</v>
      </c>
      <c r="S29" s="139">
        <v>2</v>
      </c>
      <c r="T29" s="139">
        <v>11</v>
      </c>
      <c r="U29" s="139">
        <v>3</v>
      </c>
      <c r="V29" s="139">
        <v>4</v>
      </c>
      <c r="W29" s="139">
        <v>6</v>
      </c>
      <c r="X29" s="139">
        <v>62</v>
      </c>
      <c r="Y29" s="139">
        <v>3</v>
      </c>
    </row>
    <row r="30" spans="1:25" ht="15.75" customHeight="1">
      <c r="A30" s="100">
        <v>201</v>
      </c>
      <c r="B30" s="102" t="s">
        <v>234</v>
      </c>
      <c r="C30" s="138">
        <v>10967</v>
      </c>
      <c r="D30" s="139">
        <v>6232</v>
      </c>
      <c r="E30" s="139">
        <v>1909</v>
      </c>
      <c r="F30" s="139">
        <v>1593</v>
      </c>
      <c r="G30" s="139">
        <v>282</v>
      </c>
      <c r="H30" s="139">
        <v>372</v>
      </c>
      <c r="I30" s="139">
        <v>95</v>
      </c>
      <c r="J30" s="139">
        <v>14</v>
      </c>
      <c r="K30" s="139">
        <v>117</v>
      </c>
      <c r="L30" s="139">
        <v>48</v>
      </c>
      <c r="M30" s="139">
        <v>19</v>
      </c>
      <c r="N30" s="139">
        <v>35</v>
      </c>
      <c r="O30" s="139">
        <v>34</v>
      </c>
      <c r="P30" s="139">
        <v>17</v>
      </c>
      <c r="Q30" s="139">
        <v>5</v>
      </c>
      <c r="R30" s="139">
        <v>3</v>
      </c>
      <c r="S30" s="139">
        <v>15</v>
      </c>
      <c r="T30" s="139">
        <v>5</v>
      </c>
      <c r="U30" s="139">
        <v>20</v>
      </c>
      <c r="V30" s="139">
        <v>6</v>
      </c>
      <c r="W30" s="139">
        <v>0</v>
      </c>
      <c r="X30" s="139">
        <v>144</v>
      </c>
      <c r="Y30" s="139">
        <v>2</v>
      </c>
    </row>
    <row r="31" spans="1:25" ht="15.75" customHeight="1">
      <c r="A31" s="100">
        <v>202</v>
      </c>
      <c r="B31" s="102" t="s">
        <v>235</v>
      </c>
      <c r="C31" s="138">
        <v>12196</v>
      </c>
      <c r="D31" s="139">
        <v>8947</v>
      </c>
      <c r="E31" s="139">
        <v>1950</v>
      </c>
      <c r="F31" s="139">
        <v>234</v>
      </c>
      <c r="G31" s="139">
        <v>233</v>
      </c>
      <c r="H31" s="139">
        <v>272</v>
      </c>
      <c r="I31" s="139">
        <v>108</v>
      </c>
      <c r="J31" s="139">
        <v>20</v>
      </c>
      <c r="K31" s="139">
        <v>64</v>
      </c>
      <c r="L31" s="139">
        <v>41</v>
      </c>
      <c r="M31" s="139">
        <v>31</v>
      </c>
      <c r="N31" s="139">
        <v>54</v>
      </c>
      <c r="O31" s="139">
        <v>23</v>
      </c>
      <c r="P31" s="139">
        <v>31</v>
      </c>
      <c r="Q31" s="139">
        <v>5</v>
      </c>
      <c r="R31" s="139">
        <v>13</v>
      </c>
      <c r="S31" s="139">
        <v>8</v>
      </c>
      <c r="T31" s="139">
        <v>9</v>
      </c>
      <c r="U31" s="139">
        <v>9</v>
      </c>
      <c r="V31" s="139">
        <v>14</v>
      </c>
      <c r="W31" s="139">
        <v>2</v>
      </c>
      <c r="X31" s="139">
        <v>123</v>
      </c>
      <c r="Y31" s="139">
        <v>5</v>
      </c>
    </row>
    <row r="32" spans="1:25" ht="15.75" customHeight="1">
      <c r="A32" s="100">
        <v>203</v>
      </c>
      <c r="B32" s="102" t="s">
        <v>236</v>
      </c>
      <c r="C32" s="138">
        <v>3295</v>
      </c>
      <c r="D32" s="139">
        <v>1528</v>
      </c>
      <c r="E32" s="139">
        <v>886</v>
      </c>
      <c r="F32" s="139">
        <v>109</v>
      </c>
      <c r="G32" s="139">
        <v>226</v>
      </c>
      <c r="H32" s="139">
        <v>157</v>
      </c>
      <c r="I32" s="139">
        <v>41</v>
      </c>
      <c r="J32" s="139">
        <v>40</v>
      </c>
      <c r="K32" s="139">
        <v>87</v>
      </c>
      <c r="L32" s="139">
        <v>43</v>
      </c>
      <c r="M32" s="139">
        <v>9</v>
      </c>
      <c r="N32" s="139">
        <v>20</v>
      </c>
      <c r="O32" s="139">
        <v>12</v>
      </c>
      <c r="P32" s="139">
        <v>11</v>
      </c>
      <c r="Q32" s="139">
        <v>4</v>
      </c>
      <c r="R32" s="139">
        <v>5</v>
      </c>
      <c r="S32" s="139">
        <v>4</v>
      </c>
      <c r="T32" s="139">
        <v>3</v>
      </c>
      <c r="U32" s="139">
        <v>29</v>
      </c>
      <c r="V32" s="139">
        <v>7</v>
      </c>
      <c r="W32" s="139">
        <v>1</v>
      </c>
      <c r="X32" s="139">
        <v>68</v>
      </c>
      <c r="Y32" s="139">
        <v>5</v>
      </c>
    </row>
    <row r="33" spans="1:25" ht="15.75" customHeight="1">
      <c r="A33" s="100">
        <v>204</v>
      </c>
      <c r="B33" s="102" t="s">
        <v>237</v>
      </c>
      <c r="C33" s="138">
        <v>6695</v>
      </c>
      <c r="D33" s="139">
        <v>4123</v>
      </c>
      <c r="E33" s="139">
        <v>1216</v>
      </c>
      <c r="F33" s="139">
        <v>41</v>
      </c>
      <c r="G33" s="139">
        <v>158</v>
      </c>
      <c r="H33" s="139">
        <v>171</v>
      </c>
      <c r="I33" s="139">
        <v>286</v>
      </c>
      <c r="J33" s="139">
        <v>18</v>
      </c>
      <c r="K33" s="139">
        <v>29</v>
      </c>
      <c r="L33" s="139">
        <v>40</v>
      </c>
      <c r="M33" s="139">
        <v>80</v>
      </c>
      <c r="N33" s="139">
        <v>57</v>
      </c>
      <c r="O33" s="139">
        <v>60</v>
      </c>
      <c r="P33" s="139">
        <v>80</v>
      </c>
      <c r="Q33" s="139">
        <v>29</v>
      </c>
      <c r="R33" s="139">
        <v>45</v>
      </c>
      <c r="S33" s="139">
        <v>12</v>
      </c>
      <c r="T33" s="139">
        <v>15</v>
      </c>
      <c r="U33" s="139">
        <v>8</v>
      </c>
      <c r="V33" s="139">
        <v>18</v>
      </c>
      <c r="W33" s="139">
        <v>7</v>
      </c>
      <c r="X33" s="139">
        <v>198</v>
      </c>
      <c r="Y33" s="139">
        <v>4</v>
      </c>
    </row>
    <row r="34" spans="1:25" ht="15.75" customHeight="1">
      <c r="A34" s="100">
        <v>205</v>
      </c>
      <c r="B34" s="102" t="s">
        <v>238</v>
      </c>
      <c r="C34" s="138">
        <v>228</v>
      </c>
      <c r="D34" s="139">
        <v>61</v>
      </c>
      <c r="E34" s="139">
        <v>80</v>
      </c>
      <c r="F34" s="139">
        <v>3</v>
      </c>
      <c r="G34" s="139">
        <v>2</v>
      </c>
      <c r="H34" s="139">
        <v>37</v>
      </c>
      <c r="I34" s="139">
        <v>12</v>
      </c>
      <c r="J34" s="139">
        <v>3</v>
      </c>
      <c r="K34" s="139">
        <v>0</v>
      </c>
      <c r="L34" s="139">
        <v>4</v>
      </c>
      <c r="M34" s="139">
        <v>3</v>
      </c>
      <c r="N34" s="139">
        <v>2</v>
      </c>
      <c r="O34" s="139">
        <v>1</v>
      </c>
      <c r="P34" s="139">
        <v>4</v>
      </c>
      <c r="Q34" s="139">
        <v>0</v>
      </c>
      <c r="R34" s="139">
        <v>1</v>
      </c>
      <c r="S34" s="139">
        <v>0</v>
      </c>
      <c r="T34" s="139">
        <v>6</v>
      </c>
      <c r="U34" s="139">
        <v>1</v>
      </c>
      <c r="V34" s="139">
        <v>1</v>
      </c>
      <c r="W34" s="139">
        <v>0</v>
      </c>
      <c r="X34" s="139">
        <v>7</v>
      </c>
      <c r="Y34" s="139">
        <v>0</v>
      </c>
    </row>
    <row r="35" spans="1:25" ht="15.75" customHeight="1">
      <c r="A35" s="100">
        <v>206</v>
      </c>
      <c r="B35" s="102" t="s">
        <v>239</v>
      </c>
      <c r="C35" s="138">
        <v>1820</v>
      </c>
      <c r="D35" s="139">
        <v>759</v>
      </c>
      <c r="E35" s="139">
        <v>344</v>
      </c>
      <c r="F35" s="139">
        <v>21</v>
      </c>
      <c r="G35" s="139">
        <v>42</v>
      </c>
      <c r="H35" s="139">
        <v>88</v>
      </c>
      <c r="I35" s="139">
        <v>104</v>
      </c>
      <c r="J35" s="139">
        <v>37</v>
      </c>
      <c r="K35" s="139">
        <v>51</v>
      </c>
      <c r="L35" s="139">
        <v>41</v>
      </c>
      <c r="M35" s="139">
        <v>25</v>
      </c>
      <c r="N35" s="139">
        <v>22</v>
      </c>
      <c r="O35" s="139">
        <v>28</v>
      </c>
      <c r="P35" s="139">
        <v>34</v>
      </c>
      <c r="Q35" s="139">
        <v>28</v>
      </c>
      <c r="R35" s="139">
        <v>23</v>
      </c>
      <c r="S35" s="139">
        <v>19</v>
      </c>
      <c r="T35" s="139">
        <v>1</v>
      </c>
      <c r="U35" s="139">
        <v>8</v>
      </c>
      <c r="V35" s="139">
        <v>9</v>
      </c>
      <c r="W35" s="139">
        <v>20</v>
      </c>
      <c r="X35" s="139">
        <v>112</v>
      </c>
      <c r="Y35" s="139">
        <v>4</v>
      </c>
    </row>
    <row r="36" spans="1:25" ht="15.75" customHeight="1">
      <c r="A36" s="100">
        <v>207</v>
      </c>
      <c r="B36" s="102" t="s">
        <v>240</v>
      </c>
      <c r="C36" s="138">
        <v>3524</v>
      </c>
      <c r="D36" s="139">
        <v>2397</v>
      </c>
      <c r="E36" s="139">
        <v>600</v>
      </c>
      <c r="F36" s="139">
        <v>64</v>
      </c>
      <c r="G36" s="139">
        <v>136</v>
      </c>
      <c r="H36" s="139">
        <v>71</v>
      </c>
      <c r="I36" s="139">
        <v>32</v>
      </c>
      <c r="J36" s="139">
        <v>74</v>
      </c>
      <c r="K36" s="139">
        <v>11</v>
      </c>
      <c r="L36" s="139">
        <v>42</v>
      </c>
      <c r="M36" s="139">
        <v>5</v>
      </c>
      <c r="N36" s="139">
        <v>21</v>
      </c>
      <c r="O36" s="139">
        <v>3</v>
      </c>
      <c r="P36" s="139">
        <v>6</v>
      </c>
      <c r="Q36" s="139">
        <v>2</v>
      </c>
      <c r="R36" s="139">
        <v>0</v>
      </c>
      <c r="S36" s="139">
        <v>9</v>
      </c>
      <c r="T36" s="139">
        <v>2</v>
      </c>
      <c r="U36" s="139">
        <v>2</v>
      </c>
      <c r="V36" s="139">
        <v>1</v>
      </c>
      <c r="W36" s="139">
        <v>0</v>
      </c>
      <c r="X36" s="139">
        <v>43</v>
      </c>
      <c r="Y36" s="139">
        <v>3</v>
      </c>
    </row>
    <row r="37" spans="1:25" ht="15.75" customHeight="1">
      <c r="A37" s="100">
        <v>208</v>
      </c>
      <c r="B37" s="102" t="s">
        <v>241</v>
      </c>
      <c r="C37" s="138">
        <v>450</v>
      </c>
      <c r="D37" s="139">
        <v>250</v>
      </c>
      <c r="E37" s="139">
        <v>63</v>
      </c>
      <c r="F37" s="139">
        <v>13</v>
      </c>
      <c r="G37" s="139">
        <v>12</v>
      </c>
      <c r="H37" s="139">
        <v>9</v>
      </c>
      <c r="I37" s="139">
        <v>8</v>
      </c>
      <c r="J37" s="139">
        <v>5</v>
      </c>
      <c r="K37" s="139">
        <v>0</v>
      </c>
      <c r="L37" s="139">
        <v>72</v>
      </c>
      <c r="M37" s="139">
        <v>1</v>
      </c>
      <c r="N37" s="139">
        <v>0</v>
      </c>
      <c r="O37" s="139">
        <v>2</v>
      </c>
      <c r="P37" s="139">
        <v>2</v>
      </c>
      <c r="Q37" s="139">
        <v>2</v>
      </c>
      <c r="R37" s="139">
        <v>1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9</v>
      </c>
      <c r="Y37" s="139">
        <v>0</v>
      </c>
    </row>
    <row r="38" spans="1:25" ht="15.75" customHeight="1">
      <c r="A38" s="100">
        <v>209</v>
      </c>
      <c r="B38" s="102" t="s">
        <v>242</v>
      </c>
      <c r="C38" s="138">
        <v>610</v>
      </c>
      <c r="D38" s="139">
        <v>112</v>
      </c>
      <c r="E38" s="139">
        <v>331</v>
      </c>
      <c r="F38" s="139">
        <v>9</v>
      </c>
      <c r="G38" s="139">
        <v>14</v>
      </c>
      <c r="H38" s="139">
        <v>79</v>
      </c>
      <c r="I38" s="139">
        <v>15</v>
      </c>
      <c r="J38" s="139">
        <v>0</v>
      </c>
      <c r="K38" s="139">
        <v>1</v>
      </c>
      <c r="L38" s="139">
        <v>15</v>
      </c>
      <c r="M38" s="139">
        <v>2</v>
      </c>
      <c r="N38" s="139">
        <v>13</v>
      </c>
      <c r="O38" s="139">
        <v>4</v>
      </c>
      <c r="P38" s="139">
        <v>5</v>
      </c>
      <c r="Q38" s="139">
        <v>0</v>
      </c>
      <c r="R38" s="139">
        <v>0</v>
      </c>
      <c r="S38" s="139">
        <v>0</v>
      </c>
      <c r="T38" s="139">
        <v>1</v>
      </c>
      <c r="U38" s="139">
        <v>0</v>
      </c>
      <c r="V38" s="139">
        <v>3</v>
      </c>
      <c r="W38" s="139">
        <v>1</v>
      </c>
      <c r="X38" s="139">
        <v>5</v>
      </c>
      <c r="Y38" s="139">
        <v>0</v>
      </c>
    </row>
    <row r="39" spans="1:25" ht="15.75" customHeight="1">
      <c r="A39" s="100">
        <v>210</v>
      </c>
      <c r="B39" s="102" t="s">
        <v>14</v>
      </c>
      <c r="C39" s="138">
        <v>2490</v>
      </c>
      <c r="D39" s="139">
        <v>1165</v>
      </c>
      <c r="E39" s="139">
        <v>464</v>
      </c>
      <c r="F39" s="139">
        <v>128</v>
      </c>
      <c r="G39" s="139">
        <v>227</v>
      </c>
      <c r="H39" s="139">
        <v>214</v>
      </c>
      <c r="I39" s="139">
        <v>34</v>
      </c>
      <c r="J39" s="139">
        <v>76</v>
      </c>
      <c r="K39" s="139">
        <v>62</v>
      </c>
      <c r="L39" s="139">
        <v>25</v>
      </c>
      <c r="M39" s="139">
        <v>8</v>
      </c>
      <c r="N39" s="139">
        <v>13</v>
      </c>
      <c r="O39" s="139">
        <v>8</v>
      </c>
      <c r="P39" s="139">
        <v>10</v>
      </c>
      <c r="Q39" s="139">
        <v>0</v>
      </c>
      <c r="R39" s="139">
        <v>1</v>
      </c>
      <c r="S39" s="139">
        <v>10</v>
      </c>
      <c r="T39" s="139">
        <v>3</v>
      </c>
      <c r="U39" s="139">
        <v>1</v>
      </c>
      <c r="V39" s="139">
        <v>2</v>
      </c>
      <c r="W39" s="139">
        <v>0</v>
      </c>
      <c r="X39" s="139">
        <v>38</v>
      </c>
      <c r="Y39" s="139">
        <v>1</v>
      </c>
    </row>
    <row r="40" spans="1:25" ht="15.75" customHeight="1">
      <c r="A40" s="100">
        <v>212</v>
      </c>
      <c r="B40" s="102" t="s">
        <v>243</v>
      </c>
      <c r="C40" s="138">
        <v>327</v>
      </c>
      <c r="D40" s="139">
        <v>178</v>
      </c>
      <c r="E40" s="139">
        <v>63</v>
      </c>
      <c r="F40" s="139">
        <v>0</v>
      </c>
      <c r="G40" s="139">
        <v>37</v>
      </c>
      <c r="H40" s="139">
        <v>16</v>
      </c>
      <c r="I40" s="139">
        <v>9</v>
      </c>
      <c r="J40" s="139">
        <v>3</v>
      </c>
      <c r="K40" s="139">
        <v>2</v>
      </c>
      <c r="L40" s="139">
        <v>3</v>
      </c>
      <c r="M40" s="139">
        <v>0</v>
      </c>
      <c r="N40" s="139">
        <v>1</v>
      </c>
      <c r="O40" s="139">
        <v>5</v>
      </c>
      <c r="P40" s="139">
        <v>1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1</v>
      </c>
      <c r="X40" s="139">
        <v>6</v>
      </c>
      <c r="Y40" s="139">
        <v>2</v>
      </c>
    </row>
    <row r="41" spans="1:25" ht="15.75" customHeight="1">
      <c r="A41" s="100">
        <v>213</v>
      </c>
      <c r="B41" s="102" t="s">
        <v>244</v>
      </c>
      <c r="C41" s="138">
        <v>503</v>
      </c>
      <c r="D41" s="139">
        <v>292</v>
      </c>
      <c r="E41" s="139">
        <v>100</v>
      </c>
      <c r="F41" s="139">
        <v>11</v>
      </c>
      <c r="G41" s="139">
        <v>13</v>
      </c>
      <c r="H41" s="139">
        <v>46</v>
      </c>
      <c r="I41" s="139">
        <v>11</v>
      </c>
      <c r="J41" s="139">
        <v>1</v>
      </c>
      <c r="K41" s="139">
        <v>10</v>
      </c>
      <c r="L41" s="139">
        <v>7</v>
      </c>
      <c r="M41" s="139">
        <v>2</v>
      </c>
      <c r="N41" s="139">
        <v>6</v>
      </c>
      <c r="O41" s="139">
        <v>1</v>
      </c>
      <c r="P41" s="139">
        <v>1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39">
        <v>2</v>
      </c>
      <c r="Y41" s="139">
        <v>0</v>
      </c>
    </row>
    <row r="42" spans="1:25" ht="15.75" customHeight="1">
      <c r="A42" s="100">
        <v>214</v>
      </c>
      <c r="B42" s="102" t="s">
        <v>245</v>
      </c>
      <c r="C42" s="138">
        <v>3265</v>
      </c>
      <c r="D42" s="139">
        <v>2240</v>
      </c>
      <c r="E42" s="139">
        <v>379</v>
      </c>
      <c r="F42" s="139">
        <v>10</v>
      </c>
      <c r="G42" s="139">
        <v>303</v>
      </c>
      <c r="H42" s="139">
        <v>47</v>
      </c>
      <c r="I42" s="139">
        <v>90</v>
      </c>
      <c r="J42" s="139">
        <v>16</v>
      </c>
      <c r="K42" s="139">
        <v>6</v>
      </c>
      <c r="L42" s="139">
        <v>10</v>
      </c>
      <c r="M42" s="139">
        <v>15</v>
      </c>
      <c r="N42" s="139">
        <v>14</v>
      </c>
      <c r="O42" s="139">
        <v>17</v>
      </c>
      <c r="P42" s="139">
        <v>25</v>
      </c>
      <c r="Q42" s="139">
        <v>7</v>
      </c>
      <c r="R42" s="139">
        <v>10</v>
      </c>
      <c r="S42" s="139">
        <v>11</v>
      </c>
      <c r="T42" s="139">
        <v>2</v>
      </c>
      <c r="U42" s="139">
        <v>1</v>
      </c>
      <c r="V42" s="139">
        <v>3</v>
      </c>
      <c r="W42" s="139">
        <v>1</v>
      </c>
      <c r="X42" s="139">
        <v>55</v>
      </c>
      <c r="Y42" s="139">
        <v>3</v>
      </c>
    </row>
    <row r="43" spans="1:25" ht="15.75" customHeight="1">
      <c r="A43" s="100">
        <v>215</v>
      </c>
      <c r="B43" s="102" t="s">
        <v>246</v>
      </c>
      <c r="C43" s="138">
        <v>978</v>
      </c>
      <c r="D43" s="139">
        <v>328</v>
      </c>
      <c r="E43" s="139">
        <v>151</v>
      </c>
      <c r="F43" s="139">
        <v>34</v>
      </c>
      <c r="G43" s="139">
        <v>258</v>
      </c>
      <c r="H43" s="139">
        <v>48</v>
      </c>
      <c r="I43" s="139">
        <v>12</v>
      </c>
      <c r="J43" s="139">
        <v>2</v>
      </c>
      <c r="K43" s="139">
        <v>33</v>
      </c>
      <c r="L43" s="139">
        <v>7</v>
      </c>
      <c r="M43" s="139">
        <v>1</v>
      </c>
      <c r="N43" s="139">
        <v>7</v>
      </c>
      <c r="O43" s="139">
        <v>6</v>
      </c>
      <c r="P43" s="139">
        <v>2</v>
      </c>
      <c r="Q43" s="139">
        <v>0</v>
      </c>
      <c r="R43" s="139">
        <v>0</v>
      </c>
      <c r="S43" s="139">
        <v>4</v>
      </c>
      <c r="T43" s="139">
        <v>1</v>
      </c>
      <c r="U43" s="139">
        <v>3</v>
      </c>
      <c r="V43" s="139">
        <v>0</v>
      </c>
      <c r="W43" s="139">
        <v>8</v>
      </c>
      <c r="X43" s="139">
        <v>73</v>
      </c>
      <c r="Y43" s="139">
        <v>0</v>
      </c>
    </row>
    <row r="44" spans="1:25" ht="15.75" customHeight="1">
      <c r="A44" s="100">
        <v>216</v>
      </c>
      <c r="B44" s="102" t="s">
        <v>247</v>
      </c>
      <c r="C44" s="138">
        <v>1109</v>
      </c>
      <c r="D44" s="139">
        <v>763</v>
      </c>
      <c r="E44" s="139">
        <v>115</v>
      </c>
      <c r="F44" s="139">
        <v>55</v>
      </c>
      <c r="G44" s="139">
        <v>27</v>
      </c>
      <c r="H44" s="139">
        <v>51</v>
      </c>
      <c r="I44" s="139">
        <v>8</v>
      </c>
      <c r="J44" s="139">
        <v>16</v>
      </c>
      <c r="K44" s="139">
        <v>38</v>
      </c>
      <c r="L44" s="139">
        <v>8</v>
      </c>
      <c r="M44" s="139">
        <v>2</v>
      </c>
      <c r="N44" s="139">
        <v>6</v>
      </c>
      <c r="O44" s="139">
        <v>2</v>
      </c>
      <c r="P44" s="139">
        <v>1</v>
      </c>
      <c r="Q44" s="139">
        <v>0</v>
      </c>
      <c r="R44" s="139">
        <v>0</v>
      </c>
      <c r="S44" s="139">
        <v>4</v>
      </c>
      <c r="T44" s="139">
        <v>3</v>
      </c>
      <c r="U44" s="139">
        <v>0</v>
      </c>
      <c r="V44" s="139">
        <v>0</v>
      </c>
      <c r="W44" s="139">
        <v>0</v>
      </c>
      <c r="X44" s="139">
        <v>10</v>
      </c>
      <c r="Y44" s="139">
        <v>0</v>
      </c>
    </row>
    <row r="45" spans="1:25" ht="15.75" customHeight="1">
      <c r="A45" s="100">
        <v>217</v>
      </c>
      <c r="B45" s="102" t="s">
        <v>248</v>
      </c>
      <c r="C45" s="138">
        <v>1309</v>
      </c>
      <c r="D45" s="139">
        <v>991</v>
      </c>
      <c r="E45" s="139">
        <v>109</v>
      </c>
      <c r="F45" s="139">
        <v>2</v>
      </c>
      <c r="G45" s="139">
        <v>41</v>
      </c>
      <c r="H45" s="139">
        <v>30</v>
      </c>
      <c r="I45" s="139">
        <v>39</v>
      </c>
      <c r="J45" s="139">
        <v>9</v>
      </c>
      <c r="K45" s="139">
        <v>2</v>
      </c>
      <c r="L45" s="139">
        <v>6</v>
      </c>
      <c r="M45" s="139">
        <v>15</v>
      </c>
      <c r="N45" s="139">
        <v>10</v>
      </c>
      <c r="O45" s="139">
        <v>5</v>
      </c>
      <c r="P45" s="139">
        <v>6</v>
      </c>
      <c r="Q45" s="139">
        <v>6</v>
      </c>
      <c r="R45" s="139">
        <v>2</v>
      </c>
      <c r="S45" s="139">
        <v>4</v>
      </c>
      <c r="T45" s="139">
        <v>1</v>
      </c>
      <c r="U45" s="139">
        <v>6</v>
      </c>
      <c r="V45" s="139">
        <v>2</v>
      </c>
      <c r="W45" s="139">
        <v>0</v>
      </c>
      <c r="X45" s="139">
        <v>22</v>
      </c>
      <c r="Y45" s="139">
        <v>1</v>
      </c>
    </row>
    <row r="46" spans="1:25" ht="15.75" customHeight="1">
      <c r="A46" s="100">
        <v>218</v>
      </c>
      <c r="B46" s="102" t="s">
        <v>249</v>
      </c>
      <c r="C46" s="138">
        <v>716</v>
      </c>
      <c r="D46" s="139">
        <v>166</v>
      </c>
      <c r="E46" s="139">
        <v>129</v>
      </c>
      <c r="F46" s="139">
        <v>106</v>
      </c>
      <c r="G46" s="139">
        <v>196</v>
      </c>
      <c r="H46" s="139">
        <v>25</v>
      </c>
      <c r="I46" s="139">
        <v>18</v>
      </c>
      <c r="J46" s="139">
        <v>0</v>
      </c>
      <c r="K46" s="139">
        <v>34</v>
      </c>
      <c r="L46" s="139">
        <v>22</v>
      </c>
      <c r="M46" s="139">
        <v>1</v>
      </c>
      <c r="N46" s="139">
        <v>2</v>
      </c>
      <c r="O46" s="139">
        <v>0</v>
      </c>
      <c r="P46" s="139">
        <v>0</v>
      </c>
      <c r="Q46" s="139">
        <v>1</v>
      </c>
      <c r="R46" s="139">
        <v>0</v>
      </c>
      <c r="S46" s="139">
        <v>0</v>
      </c>
      <c r="T46" s="139">
        <v>0</v>
      </c>
      <c r="U46" s="139">
        <v>1</v>
      </c>
      <c r="V46" s="139">
        <v>1</v>
      </c>
      <c r="W46" s="139">
        <v>0</v>
      </c>
      <c r="X46" s="139">
        <v>14</v>
      </c>
      <c r="Y46" s="139">
        <v>0</v>
      </c>
    </row>
    <row r="47" spans="1:25" ht="15.75" customHeight="1">
      <c r="A47" s="100">
        <v>219</v>
      </c>
      <c r="B47" s="102" t="s">
        <v>250</v>
      </c>
      <c r="C47" s="138">
        <v>957</v>
      </c>
      <c r="D47" s="139">
        <v>535</v>
      </c>
      <c r="E47" s="139">
        <v>127</v>
      </c>
      <c r="F47" s="139">
        <v>62</v>
      </c>
      <c r="G47" s="139">
        <v>28</v>
      </c>
      <c r="H47" s="139">
        <v>25</v>
      </c>
      <c r="I47" s="139">
        <v>47</v>
      </c>
      <c r="J47" s="139">
        <v>25</v>
      </c>
      <c r="K47" s="139">
        <v>20</v>
      </c>
      <c r="L47" s="139">
        <v>6</v>
      </c>
      <c r="M47" s="139">
        <v>11</v>
      </c>
      <c r="N47" s="139">
        <v>12</v>
      </c>
      <c r="O47" s="139">
        <v>15</v>
      </c>
      <c r="P47" s="139">
        <v>3</v>
      </c>
      <c r="Q47" s="139">
        <v>3</v>
      </c>
      <c r="R47" s="139">
        <v>7</v>
      </c>
      <c r="S47" s="139">
        <v>0</v>
      </c>
      <c r="T47" s="139">
        <v>1</v>
      </c>
      <c r="U47" s="139">
        <v>1</v>
      </c>
      <c r="V47" s="139">
        <v>2</v>
      </c>
      <c r="W47" s="139">
        <v>1</v>
      </c>
      <c r="X47" s="139">
        <v>25</v>
      </c>
      <c r="Y47" s="139">
        <v>1</v>
      </c>
    </row>
    <row r="48" spans="1:25" ht="15.75" customHeight="1">
      <c r="A48" s="100">
        <v>220</v>
      </c>
      <c r="B48" s="102" t="s">
        <v>251</v>
      </c>
      <c r="C48" s="138">
        <v>941</v>
      </c>
      <c r="D48" s="139">
        <v>78</v>
      </c>
      <c r="E48" s="139">
        <v>456</v>
      </c>
      <c r="F48" s="139">
        <v>85</v>
      </c>
      <c r="G48" s="139">
        <v>147</v>
      </c>
      <c r="H48" s="139">
        <v>57</v>
      </c>
      <c r="I48" s="139">
        <v>6</v>
      </c>
      <c r="J48" s="139">
        <v>0</v>
      </c>
      <c r="K48" s="139">
        <v>3</v>
      </c>
      <c r="L48" s="139">
        <v>29</v>
      </c>
      <c r="M48" s="139">
        <v>0</v>
      </c>
      <c r="N48" s="139">
        <v>0</v>
      </c>
      <c r="O48" s="139">
        <v>2</v>
      </c>
      <c r="P48" s="139">
        <v>1</v>
      </c>
      <c r="Q48" s="139">
        <v>0</v>
      </c>
      <c r="R48" s="139">
        <v>0</v>
      </c>
      <c r="S48" s="139">
        <v>0</v>
      </c>
      <c r="T48" s="139">
        <v>0</v>
      </c>
      <c r="U48" s="139">
        <v>1</v>
      </c>
      <c r="V48" s="139">
        <v>1</v>
      </c>
      <c r="W48" s="139">
        <v>0</v>
      </c>
      <c r="X48" s="139">
        <v>75</v>
      </c>
      <c r="Y48" s="139">
        <v>0</v>
      </c>
    </row>
    <row r="49" spans="1:25" ht="15.75" customHeight="1">
      <c r="A49" s="100">
        <v>221</v>
      </c>
      <c r="B49" s="102" t="s">
        <v>252</v>
      </c>
      <c r="C49" s="138">
        <v>528</v>
      </c>
      <c r="D49" s="139">
        <v>101</v>
      </c>
      <c r="E49" s="139">
        <v>106</v>
      </c>
      <c r="F49" s="139">
        <v>54</v>
      </c>
      <c r="G49" s="139">
        <v>158</v>
      </c>
      <c r="H49" s="139">
        <v>47</v>
      </c>
      <c r="I49" s="139">
        <v>11</v>
      </c>
      <c r="J49" s="139">
        <v>2</v>
      </c>
      <c r="K49" s="139">
        <v>5</v>
      </c>
      <c r="L49" s="139">
        <v>0</v>
      </c>
      <c r="M49" s="139">
        <v>6</v>
      </c>
      <c r="N49" s="139">
        <v>10</v>
      </c>
      <c r="O49" s="139">
        <v>1</v>
      </c>
      <c r="P49" s="139">
        <v>2</v>
      </c>
      <c r="Q49" s="139">
        <v>3</v>
      </c>
      <c r="R49" s="139">
        <v>3</v>
      </c>
      <c r="S49" s="139">
        <v>5</v>
      </c>
      <c r="T49" s="139">
        <v>0</v>
      </c>
      <c r="U49" s="139">
        <v>1</v>
      </c>
      <c r="V49" s="139">
        <v>1</v>
      </c>
      <c r="W49" s="139">
        <v>0</v>
      </c>
      <c r="X49" s="139">
        <v>12</v>
      </c>
      <c r="Y49" s="139">
        <v>0</v>
      </c>
    </row>
    <row r="50" spans="1:25" ht="15.75" customHeight="1">
      <c r="A50" s="100">
        <v>222</v>
      </c>
      <c r="B50" s="102" t="s">
        <v>253</v>
      </c>
      <c r="C50" s="138">
        <v>121</v>
      </c>
      <c r="D50" s="139">
        <v>3</v>
      </c>
      <c r="E50" s="139">
        <v>55</v>
      </c>
      <c r="F50" s="139">
        <v>5</v>
      </c>
      <c r="G50" s="139">
        <v>0</v>
      </c>
      <c r="H50" s="139">
        <v>36</v>
      </c>
      <c r="I50" s="139">
        <v>3</v>
      </c>
      <c r="J50" s="139">
        <v>0</v>
      </c>
      <c r="K50" s="139">
        <v>1</v>
      </c>
      <c r="L50" s="139">
        <v>12</v>
      </c>
      <c r="M50" s="139">
        <v>0</v>
      </c>
      <c r="N50" s="139">
        <v>0</v>
      </c>
      <c r="O50" s="139">
        <v>1</v>
      </c>
      <c r="P50" s="139">
        <v>1</v>
      </c>
      <c r="Q50" s="139">
        <v>1</v>
      </c>
      <c r="R50" s="139">
        <v>0</v>
      </c>
      <c r="S50" s="139">
        <v>0</v>
      </c>
      <c r="T50" s="139">
        <v>3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.75" customHeight="1">
      <c r="A51" s="100">
        <v>223</v>
      </c>
      <c r="B51" s="102" t="s">
        <v>254</v>
      </c>
      <c r="C51" s="138">
        <v>718</v>
      </c>
      <c r="D51" s="139">
        <v>77</v>
      </c>
      <c r="E51" s="139">
        <v>309</v>
      </c>
      <c r="F51" s="139">
        <v>54</v>
      </c>
      <c r="G51" s="139">
        <v>128</v>
      </c>
      <c r="H51" s="139">
        <v>96</v>
      </c>
      <c r="I51" s="139">
        <v>8</v>
      </c>
      <c r="J51" s="139">
        <v>0</v>
      </c>
      <c r="K51" s="139">
        <v>3</v>
      </c>
      <c r="L51" s="139">
        <v>8</v>
      </c>
      <c r="M51" s="139">
        <v>2</v>
      </c>
      <c r="N51" s="139">
        <v>4</v>
      </c>
      <c r="O51" s="139">
        <v>5</v>
      </c>
      <c r="P51" s="139">
        <v>2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22</v>
      </c>
      <c r="Y51" s="139">
        <v>0</v>
      </c>
    </row>
    <row r="52" spans="1:25" ht="15.75" customHeight="1">
      <c r="A52" s="100">
        <v>224</v>
      </c>
      <c r="B52" s="102" t="s">
        <v>255</v>
      </c>
      <c r="C52" s="138">
        <v>185</v>
      </c>
      <c r="D52" s="139">
        <v>32</v>
      </c>
      <c r="E52" s="139">
        <v>65</v>
      </c>
      <c r="F52" s="139">
        <v>0</v>
      </c>
      <c r="G52" s="139">
        <v>40</v>
      </c>
      <c r="H52" s="139">
        <v>15</v>
      </c>
      <c r="I52" s="139">
        <v>7</v>
      </c>
      <c r="J52" s="139">
        <v>0</v>
      </c>
      <c r="K52" s="139">
        <v>13</v>
      </c>
      <c r="L52" s="139">
        <v>3</v>
      </c>
      <c r="M52" s="139">
        <v>2</v>
      </c>
      <c r="N52" s="139">
        <v>1</v>
      </c>
      <c r="O52" s="139">
        <v>1</v>
      </c>
      <c r="P52" s="139">
        <v>1</v>
      </c>
      <c r="Q52" s="139">
        <v>0</v>
      </c>
      <c r="R52" s="139">
        <v>0</v>
      </c>
      <c r="S52" s="139">
        <v>0</v>
      </c>
      <c r="T52" s="139">
        <v>1</v>
      </c>
      <c r="U52" s="139">
        <v>1</v>
      </c>
      <c r="V52" s="139">
        <v>0</v>
      </c>
      <c r="W52" s="139">
        <v>0</v>
      </c>
      <c r="X52" s="139">
        <v>3</v>
      </c>
      <c r="Y52" s="139">
        <v>0</v>
      </c>
    </row>
    <row r="53" spans="1:25" ht="15.75" customHeight="1">
      <c r="A53" s="100">
        <v>225</v>
      </c>
      <c r="B53" s="102" t="s">
        <v>256</v>
      </c>
      <c r="C53" s="138">
        <v>271</v>
      </c>
      <c r="D53" s="139">
        <v>18</v>
      </c>
      <c r="E53" s="139">
        <v>112</v>
      </c>
      <c r="F53" s="139">
        <v>2</v>
      </c>
      <c r="G53" s="139">
        <v>64</v>
      </c>
      <c r="H53" s="139">
        <v>33</v>
      </c>
      <c r="I53" s="139">
        <v>9</v>
      </c>
      <c r="J53" s="139">
        <v>0</v>
      </c>
      <c r="K53" s="139">
        <v>0</v>
      </c>
      <c r="L53" s="139">
        <v>22</v>
      </c>
      <c r="M53" s="139">
        <v>0</v>
      </c>
      <c r="N53" s="139">
        <v>1</v>
      </c>
      <c r="O53" s="139">
        <v>0</v>
      </c>
      <c r="P53" s="139">
        <v>6</v>
      </c>
      <c r="Q53" s="139">
        <v>2</v>
      </c>
      <c r="R53" s="139">
        <v>1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.75" customHeight="1">
      <c r="A54" s="100">
        <v>226</v>
      </c>
      <c r="B54" s="102" t="s">
        <v>257</v>
      </c>
      <c r="C54" s="138">
        <v>231</v>
      </c>
      <c r="D54" s="139">
        <v>74</v>
      </c>
      <c r="E54" s="139">
        <v>69</v>
      </c>
      <c r="F54" s="139">
        <v>15</v>
      </c>
      <c r="G54" s="139">
        <v>7</v>
      </c>
      <c r="H54" s="139">
        <v>25</v>
      </c>
      <c r="I54" s="139">
        <v>6</v>
      </c>
      <c r="J54" s="139">
        <v>0</v>
      </c>
      <c r="K54" s="139">
        <v>1</v>
      </c>
      <c r="L54" s="139">
        <v>0</v>
      </c>
      <c r="M54" s="139">
        <v>3</v>
      </c>
      <c r="N54" s="139">
        <v>23</v>
      </c>
      <c r="O54" s="139">
        <v>2</v>
      </c>
      <c r="P54" s="139">
        <v>1</v>
      </c>
      <c r="Q54" s="139">
        <v>0</v>
      </c>
      <c r="R54" s="139">
        <v>0</v>
      </c>
      <c r="S54" s="139">
        <v>0</v>
      </c>
      <c r="T54" s="139">
        <v>1</v>
      </c>
      <c r="U54" s="139">
        <v>0</v>
      </c>
      <c r="V54" s="139">
        <v>0</v>
      </c>
      <c r="W54" s="139">
        <v>0</v>
      </c>
      <c r="X54" s="139">
        <v>3</v>
      </c>
      <c r="Y54" s="139">
        <v>1</v>
      </c>
    </row>
    <row r="55" spans="1:25" ht="15.75" customHeight="1">
      <c r="A55" s="100">
        <v>227</v>
      </c>
      <c r="B55" s="102" t="s">
        <v>258</v>
      </c>
      <c r="C55" s="138">
        <v>252</v>
      </c>
      <c r="D55" s="139">
        <v>25</v>
      </c>
      <c r="E55" s="139">
        <v>162</v>
      </c>
      <c r="F55" s="139">
        <v>0</v>
      </c>
      <c r="G55" s="139">
        <v>4</v>
      </c>
      <c r="H55" s="139">
        <v>29</v>
      </c>
      <c r="I55" s="139">
        <v>14</v>
      </c>
      <c r="J55" s="139">
        <v>0</v>
      </c>
      <c r="K55" s="139">
        <v>13</v>
      </c>
      <c r="L55" s="139">
        <v>0</v>
      </c>
      <c r="M55" s="139">
        <v>1</v>
      </c>
      <c r="N55" s="139">
        <v>1</v>
      </c>
      <c r="O55" s="139">
        <v>0</v>
      </c>
      <c r="P55" s="139">
        <v>1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.75" customHeight="1">
      <c r="A56" s="100">
        <v>228</v>
      </c>
      <c r="B56" s="102" t="s">
        <v>410</v>
      </c>
      <c r="C56" s="138">
        <v>399</v>
      </c>
      <c r="D56" s="139">
        <v>86</v>
      </c>
      <c r="E56" s="139">
        <v>142</v>
      </c>
      <c r="F56" s="139">
        <v>19</v>
      </c>
      <c r="G56" s="139">
        <v>27</v>
      </c>
      <c r="H56" s="139">
        <v>37</v>
      </c>
      <c r="I56" s="139">
        <v>9</v>
      </c>
      <c r="J56" s="139">
        <v>0</v>
      </c>
      <c r="K56" s="139">
        <v>45</v>
      </c>
      <c r="L56" s="139">
        <v>6</v>
      </c>
      <c r="M56" s="139">
        <v>0</v>
      </c>
      <c r="N56" s="139">
        <v>8</v>
      </c>
      <c r="O56" s="139">
        <v>2</v>
      </c>
      <c r="P56" s="139">
        <v>0</v>
      </c>
      <c r="Q56" s="139">
        <v>0</v>
      </c>
      <c r="R56" s="139">
        <v>1</v>
      </c>
      <c r="S56" s="139">
        <v>1</v>
      </c>
      <c r="T56" s="139">
        <v>0</v>
      </c>
      <c r="U56" s="139">
        <v>1</v>
      </c>
      <c r="V56" s="139">
        <v>0</v>
      </c>
      <c r="W56" s="139">
        <v>0</v>
      </c>
      <c r="X56" s="139">
        <v>15</v>
      </c>
      <c r="Y56" s="139">
        <v>0</v>
      </c>
    </row>
    <row r="57" spans="1:25" ht="15.75" customHeight="1">
      <c r="A57" s="100">
        <v>229</v>
      </c>
      <c r="B57" s="102" t="s">
        <v>259</v>
      </c>
      <c r="C57" s="138">
        <v>444</v>
      </c>
      <c r="D57" s="139">
        <v>144</v>
      </c>
      <c r="E57" s="139">
        <v>129</v>
      </c>
      <c r="F57" s="139">
        <v>13</v>
      </c>
      <c r="G57" s="139">
        <v>23</v>
      </c>
      <c r="H57" s="139">
        <v>16</v>
      </c>
      <c r="I57" s="139">
        <v>10</v>
      </c>
      <c r="J57" s="139">
        <v>9</v>
      </c>
      <c r="K57" s="139">
        <v>49</v>
      </c>
      <c r="L57" s="139">
        <v>14</v>
      </c>
      <c r="M57" s="139">
        <v>5</v>
      </c>
      <c r="N57" s="139">
        <v>2</v>
      </c>
      <c r="O57" s="139">
        <v>2</v>
      </c>
      <c r="P57" s="139">
        <v>0</v>
      </c>
      <c r="Q57" s="139">
        <v>1</v>
      </c>
      <c r="R57" s="139">
        <v>2</v>
      </c>
      <c r="S57" s="139">
        <v>0</v>
      </c>
      <c r="T57" s="139">
        <v>11</v>
      </c>
      <c r="U57" s="139">
        <v>1</v>
      </c>
      <c r="V57" s="139">
        <v>0</v>
      </c>
      <c r="W57" s="139">
        <v>0</v>
      </c>
      <c r="X57" s="139">
        <v>13</v>
      </c>
      <c r="Y57" s="139">
        <v>0</v>
      </c>
    </row>
    <row r="58" spans="1:25" ht="15.75" customHeight="1">
      <c r="A58" s="100">
        <v>301</v>
      </c>
      <c r="B58" s="102" t="s">
        <v>261</v>
      </c>
      <c r="C58" s="138">
        <v>170</v>
      </c>
      <c r="D58" s="139">
        <v>64</v>
      </c>
      <c r="E58" s="139">
        <v>63</v>
      </c>
      <c r="F58" s="139">
        <v>8</v>
      </c>
      <c r="G58" s="139">
        <v>2</v>
      </c>
      <c r="H58" s="139">
        <v>4</v>
      </c>
      <c r="I58" s="139">
        <v>11</v>
      </c>
      <c r="J58" s="139">
        <v>0</v>
      </c>
      <c r="K58" s="139">
        <v>1</v>
      </c>
      <c r="L58" s="139">
        <v>1</v>
      </c>
      <c r="M58" s="139">
        <v>4</v>
      </c>
      <c r="N58" s="139">
        <v>1</v>
      </c>
      <c r="O58" s="139">
        <v>2</v>
      </c>
      <c r="P58" s="139">
        <v>1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8</v>
      </c>
      <c r="Y58" s="139">
        <v>0</v>
      </c>
    </row>
    <row r="59" spans="1:25" ht="15.75" customHeight="1">
      <c r="A59" s="100">
        <v>365</v>
      </c>
      <c r="B59" s="102" t="s">
        <v>265</v>
      </c>
      <c r="C59" s="138">
        <v>133</v>
      </c>
      <c r="D59" s="139">
        <v>15</v>
      </c>
      <c r="E59" s="139">
        <v>64</v>
      </c>
      <c r="F59" s="139">
        <v>5</v>
      </c>
      <c r="G59" s="139">
        <v>18</v>
      </c>
      <c r="H59" s="139">
        <v>23</v>
      </c>
      <c r="I59" s="139">
        <v>4</v>
      </c>
      <c r="J59" s="139">
        <v>0</v>
      </c>
      <c r="K59" s="139">
        <v>1</v>
      </c>
      <c r="L59" s="139">
        <v>0</v>
      </c>
      <c r="M59" s="139">
        <v>1</v>
      </c>
      <c r="N59" s="139">
        <v>0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1</v>
      </c>
      <c r="V59" s="139">
        <v>0</v>
      </c>
      <c r="W59" s="139">
        <v>0</v>
      </c>
      <c r="X59" s="139">
        <v>1</v>
      </c>
      <c r="Y59" s="139">
        <v>0</v>
      </c>
    </row>
    <row r="60" spans="1:25" ht="15.75" customHeight="1">
      <c r="A60" s="100">
        <v>381</v>
      </c>
      <c r="B60" s="102" t="s">
        <v>266</v>
      </c>
      <c r="C60" s="138">
        <v>225</v>
      </c>
      <c r="D60" s="139">
        <v>47</v>
      </c>
      <c r="E60" s="139">
        <v>42</v>
      </c>
      <c r="F60" s="139">
        <v>30</v>
      </c>
      <c r="G60" s="139">
        <v>23</v>
      </c>
      <c r="H60" s="139">
        <v>31</v>
      </c>
      <c r="I60" s="139">
        <v>0</v>
      </c>
      <c r="J60" s="139">
        <v>1</v>
      </c>
      <c r="K60" s="139">
        <v>0</v>
      </c>
      <c r="L60" s="139">
        <v>7</v>
      </c>
      <c r="M60" s="139">
        <v>0</v>
      </c>
      <c r="N60" s="139">
        <v>13</v>
      </c>
      <c r="O60" s="139">
        <v>8</v>
      </c>
      <c r="P60" s="139">
        <v>1</v>
      </c>
      <c r="Q60" s="139">
        <v>0</v>
      </c>
      <c r="R60" s="139">
        <v>2</v>
      </c>
      <c r="S60" s="139">
        <v>0</v>
      </c>
      <c r="T60" s="139">
        <v>1</v>
      </c>
      <c r="U60" s="139">
        <v>1</v>
      </c>
      <c r="V60" s="139">
        <v>0</v>
      </c>
      <c r="W60" s="139">
        <v>1</v>
      </c>
      <c r="X60" s="139">
        <v>16</v>
      </c>
      <c r="Y60" s="139">
        <v>1</v>
      </c>
    </row>
    <row r="61" spans="1:25" ht="15.75" customHeight="1">
      <c r="A61" s="100">
        <v>382</v>
      </c>
      <c r="B61" s="102" t="s">
        <v>267</v>
      </c>
      <c r="C61" s="138">
        <v>404</v>
      </c>
      <c r="D61" s="139">
        <v>147</v>
      </c>
      <c r="E61" s="139">
        <v>114</v>
      </c>
      <c r="F61" s="139">
        <v>16</v>
      </c>
      <c r="G61" s="139">
        <v>45</v>
      </c>
      <c r="H61" s="139">
        <v>41</v>
      </c>
      <c r="I61" s="139">
        <v>5</v>
      </c>
      <c r="J61" s="139">
        <v>2</v>
      </c>
      <c r="K61" s="139">
        <v>4</v>
      </c>
      <c r="L61" s="139">
        <v>1</v>
      </c>
      <c r="M61" s="139">
        <v>0</v>
      </c>
      <c r="N61" s="139">
        <v>0</v>
      </c>
      <c r="O61" s="139">
        <v>5</v>
      </c>
      <c r="P61" s="139">
        <v>1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23</v>
      </c>
      <c r="Y61" s="139">
        <v>0</v>
      </c>
    </row>
    <row r="62" spans="1:25" ht="15.75" customHeight="1">
      <c r="A62" s="100">
        <v>442</v>
      </c>
      <c r="B62" s="102" t="s">
        <v>270</v>
      </c>
      <c r="C62" s="138">
        <v>93</v>
      </c>
      <c r="D62" s="139">
        <v>9</v>
      </c>
      <c r="E62" s="139">
        <v>65</v>
      </c>
      <c r="F62" s="139">
        <v>17</v>
      </c>
      <c r="G62" s="139">
        <v>0</v>
      </c>
      <c r="H62" s="139">
        <v>1</v>
      </c>
      <c r="I62" s="139">
        <v>1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0</v>
      </c>
      <c r="Y62" s="139">
        <v>0</v>
      </c>
    </row>
    <row r="63" spans="1:25" ht="15.75" customHeight="1">
      <c r="A63" s="100">
        <v>443</v>
      </c>
      <c r="B63" s="102" t="s">
        <v>271</v>
      </c>
      <c r="C63" s="138">
        <v>470</v>
      </c>
      <c r="D63" s="139">
        <v>35</v>
      </c>
      <c r="E63" s="139">
        <v>372</v>
      </c>
      <c r="F63" s="139">
        <v>19</v>
      </c>
      <c r="G63" s="139">
        <v>5</v>
      </c>
      <c r="H63" s="139">
        <v>11</v>
      </c>
      <c r="I63" s="139">
        <v>3</v>
      </c>
      <c r="J63" s="139">
        <v>0</v>
      </c>
      <c r="K63" s="139">
        <v>0</v>
      </c>
      <c r="L63" s="139">
        <v>0</v>
      </c>
      <c r="M63" s="139">
        <v>0</v>
      </c>
      <c r="N63" s="139">
        <v>1</v>
      </c>
      <c r="O63" s="139">
        <v>1</v>
      </c>
      <c r="P63" s="139">
        <v>2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21</v>
      </c>
      <c r="Y63" s="139">
        <v>0</v>
      </c>
    </row>
    <row r="64" spans="1:25" ht="15.75" customHeight="1">
      <c r="A64" s="100">
        <v>446</v>
      </c>
      <c r="B64" s="102" t="s">
        <v>273</v>
      </c>
      <c r="C64" s="138">
        <v>28</v>
      </c>
      <c r="D64" s="139">
        <v>5</v>
      </c>
      <c r="E64" s="139">
        <v>6</v>
      </c>
      <c r="F64" s="139">
        <v>0</v>
      </c>
      <c r="G64" s="139">
        <v>6</v>
      </c>
      <c r="H64" s="139">
        <v>4</v>
      </c>
      <c r="I64" s="139">
        <v>0</v>
      </c>
      <c r="J64" s="139">
        <v>0</v>
      </c>
      <c r="K64" s="139">
        <v>1</v>
      </c>
      <c r="L64" s="139">
        <v>2</v>
      </c>
      <c r="M64" s="139">
        <v>0</v>
      </c>
      <c r="N64" s="139">
        <v>1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.75" customHeight="1">
      <c r="A65" s="100">
        <v>464</v>
      </c>
      <c r="B65" s="102" t="s">
        <v>274</v>
      </c>
      <c r="C65" s="138">
        <v>181</v>
      </c>
      <c r="D65" s="139">
        <v>78</v>
      </c>
      <c r="E65" s="139">
        <v>31</v>
      </c>
      <c r="F65" s="139">
        <v>21</v>
      </c>
      <c r="G65" s="139">
        <v>8</v>
      </c>
      <c r="H65" s="139">
        <v>11</v>
      </c>
      <c r="I65" s="139">
        <v>2</v>
      </c>
      <c r="J65" s="139">
        <v>0</v>
      </c>
      <c r="K65" s="139">
        <v>4</v>
      </c>
      <c r="L65" s="139">
        <v>13</v>
      </c>
      <c r="M65" s="139">
        <v>0</v>
      </c>
      <c r="N65" s="139">
        <v>5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.75" customHeight="1">
      <c r="A66" s="100">
        <v>481</v>
      </c>
      <c r="B66" s="102" t="s">
        <v>275</v>
      </c>
      <c r="C66" s="138">
        <v>140</v>
      </c>
      <c r="D66" s="139">
        <v>44</v>
      </c>
      <c r="E66" s="139">
        <v>36</v>
      </c>
      <c r="F66" s="139">
        <v>3</v>
      </c>
      <c r="G66" s="139">
        <v>11</v>
      </c>
      <c r="H66" s="139">
        <v>28</v>
      </c>
      <c r="I66" s="139">
        <v>1</v>
      </c>
      <c r="J66" s="139">
        <v>1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1</v>
      </c>
      <c r="R66" s="139">
        <v>0</v>
      </c>
      <c r="S66" s="139">
        <v>0</v>
      </c>
      <c r="T66" s="139">
        <v>5</v>
      </c>
      <c r="U66" s="139">
        <v>0</v>
      </c>
      <c r="V66" s="139">
        <v>0</v>
      </c>
      <c r="W66" s="139">
        <v>0</v>
      </c>
      <c r="X66" s="139">
        <v>10</v>
      </c>
      <c r="Y66" s="139">
        <v>0</v>
      </c>
    </row>
    <row r="67" spans="1:25" ht="15.75" customHeight="1">
      <c r="A67" s="100">
        <v>501</v>
      </c>
      <c r="B67" s="102" t="s">
        <v>276</v>
      </c>
      <c r="C67" s="138">
        <v>123</v>
      </c>
      <c r="D67" s="139">
        <v>14</v>
      </c>
      <c r="E67" s="139">
        <v>70</v>
      </c>
      <c r="F67" s="139">
        <v>1</v>
      </c>
      <c r="G67" s="139">
        <v>2</v>
      </c>
      <c r="H67" s="139">
        <v>2</v>
      </c>
      <c r="I67" s="139">
        <v>2</v>
      </c>
      <c r="J67" s="139">
        <v>0</v>
      </c>
      <c r="K67" s="139">
        <v>1</v>
      </c>
      <c r="L67" s="139">
        <v>20</v>
      </c>
      <c r="M67" s="139">
        <v>0</v>
      </c>
      <c r="N67" s="139">
        <v>4</v>
      </c>
      <c r="O67" s="139">
        <v>1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1</v>
      </c>
      <c r="Y67" s="139">
        <v>0</v>
      </c>
    </row>
    <row r="68" spans="1:25" ht="15.75" customHeight="1">
      <c r="A68" s="100">
        <v>585</v>
      </c>
      <c r="B68" s="102" t="s">
        <v>278</v>
      </c>
      <c r="C68" s="138">
        <v>113</v>
      </c>
      <c r="D68" s="139">
        <v>18</v>
      </c>
      <c r="E68" s="139">
        <v>77</v>
      </c>
      <c r="F68" s="139">
        <v>2</v>
      </c>
      <c r="G68" s="139">
        <v>0</v>
      </c>
      <c r="H68" s="139">
        <v>12</v>
      </c>
      <c r="I68" s="139">
        <v>2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  <c r="Y68" s="139">
        <v>0</v>
      </c>
    </row>
    <row r="69" spans="1:25" ht="15.75" customHeight="1">
      <c r="A69" s="100">
        <v>586</v>
      </c>
      <c r="B69" s="102" t="s">
        <v>279</v>
      </c>
      <c r="C69" s="138">
        <v>99</v>
      </c>
      <c r="D69" s="139">
        <v>13</v>
      </c>
      <c r="E69" s="139">
        <v>67</v>
      </c>
      <c r="F69" s="139">
        <v>0</v>
      </c>
      <c r="G69" s="139">
        <v>0</v>
      </c>
      <c r="H69" s="139">
        <v>2</v>
      </c>
      <c r="I69" s="139">
        <v>1</v>
      </c>
      <c r="J69" s="139">
        <v>0</v>
      </c>
      <c r="K69" s="139">
        <v>0</v>
      </c>
      <c r="L69" s="139">
        <v>11</v>
      </c>
      <c r="M69" s="139">
        <v>0</v>
      </c>
      <c r="N69" s="139">
        <v>0</v>
      </c>
      <c r="O69" s="139">
        <v>1</v>
      </c>
      <c r="P69" s="139">
        <v>0</v>
      </c>
      <c r="Q69" s="139">
        <v>1</v>
      </c>
      <c r="R69" s="139">
        <v>0</v>
      </c>
      <c r="S69" s="139">
        <v>0</v>
      </c>
      <c r="T69" s="139">
        <v>0</v>
      </c>
      <c r="U69" s="139">
        <v>0</v>
      </c>
      <c r="V69" s="139">
        <v>1</v>
      </c>
      <c r="W69" s="139">
        <v>0</v>
      </c>
      <c r="X69" s="139">
        <v>2</v>
      </c>
      <c r="Y69" s="139">
        <v>0</v>
      </c>
    </row>
    <row r="70" spans="1:25" ht="15.7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.75" customHeight="1">
      <c r="A71" s="100" t="s">
        <v>416</v>
      </c>
      <c r="B71" s="124"/>
    </row>
  </sheetData>
  <mergeCells count="1">
    <mergeCell ref="A3:B3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56B9-B7F2-445E-8757-BF9C9BD628B6}">
  <sheetPr>
    <tabColor theme="7" tint="0.79998168889431442"/>
  </sheetPr>
  <dimension ref="A1:AB71"/>
  <sheetViews>
    <sheetView workbookViewId="0">
      <pane xSplit="2" ySplit="3" topLeftCell="M8" activePane="bottomRight" state="frozen"/>
      <selection pane="topRight" activeCell="C1" sqref="C1"/>
      <selection pane="bottomLeft" activeCell="A4" sqref="A4"/>
      <selection pane="bottomRight" activeCell="X24" sqref="X24"/>
    </sheetView>
  </sheetViews>
  <sheetFormatPr defaultColWidth="7.75" defaultRowHeight="13"/>
  <cols>
    <col min="1" max="1" width="3.75" style="100" customWidth="1"/>
    <col min="2" max="2" width="14" style="100" customWidth="1"/>
    <col min="3" max="25" width="10.25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25" ht="16.149999999999999" customHeight="1">
      <c r="A1" s="100" t="s">
        <v>808</v>
      </c>
    </row>
    <row r="2" spans="1:25">
      <c r="D2" s="448" t="s">
        <v>1012</v>
      </c>
      <c r="Y2" s="114" t="s">
        <v>402</v>
      </c>
    </row>
    <row r="3" spans="1:25" ht="26">
      <c r="A3" s="486" t="s">
        <v>403</v>
      </c>
      <c r="B3" s="487"/>
      <c r="C3" s="135" t="s">
        <v>44</v>
      </c>
      <c r="D3" s="355" t="s">
        <v>404</v>
      </c>
      <c r="E3" s="356" t="s">
        <v>0</v>
      </c>
      <c r="F3" s="356" t="s">
        <v>194</v>
      </c>
      <c r="G3" s="136" t="s">
        <v>193</v>
      </c>
      <c r="H3" s="356" t="s">
        <v>1</v>
      </c>
      <c r="I3" s="136" t="s">
        <v>412</v>
      </c>
      <c r="J3" s="136" t="s">
        <v>157</v>
      </c>
      <c r="K3" s="136" t="s">
        <v>195</v>
      </c>
      <c r="L3" s="355" t="s">
        <v>196</v>
      </c>
      <c r="M3" s="136" t="s">
        <v>199</v>
      </c>
      <c r="N3" s="136" t="s">
        <v>413</v>
      </c>
      <c r="O3" s="128" t="s">
        <v>198</v>
      </c>
      <c r="P3" s="128" t="s">
        <v>197</v>
      </c>
      <c r="Q3" s="356" t="s">
        <v>420</v>
      </c>
      <c r="R3" s="136" t="s">
        <v>200</v>
      </c>
      <c r="S3" s="136" t="s">
        <v>156</v>
      </c>
      <c r="T3" s="136" t="s">
        <v>201</v>
      </c>
      <c r="U3" s="128" t="s">
        <v>202</v>
      </c>
      <c r="V3" s="128" t="s">
        <v>421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422</v>
      </c>
      <c r="C4" s="138">
        <v>102954</v>
      </c>
      <c r="D4" s="139">
        <v>58123</v>
      </c>
      <c r="E4" s="139">
        <v>22178</v>
      </c>
      <c r="F4" s="139">
        <v>3420</v>
      </c>
      <c r="G4" s="139">
        <v>3823</v>
      </c>
      <c r="H4" s="139">
        <v>3229</v>
      </c>
      <c r="I4" s="139">
        <v>2401</v>
      </c>
      <c r="J4" s="139">
        <v>1274</v>
      </c>
      <c r="K4" s="139">
        <v>952</v>
      </c>
      <c r="L4" s="139">
        <v>787</v>
      </c>
      <c r="M4" s="139">
        <v>790</v>
      </c>
      <c r="N4" s="139">
        <v>578</v>
      </c>
      <c r="O4" s="139">
        <v>652</v>
      </c>
      <c r="P4" s="139">
        <v>598</v>
      </c>
      <c r="Q4" s="139">
        <v>352</v>
      </c>
      <c r="R4" s="139">
        <v>262</v>
      </c>
      <c r="S4" s="139">
        <v>149</v>
      </c>
      <c r="T4" s="139">
        <v>231</v>
      </c>
      <c r="U4" s="139">
        <v>193</v>
      </c>
      <c r="V4" s="139">
        <v>224</v>
      </c>
      <c r="W4" s="139">
        <v>129</v>
      </c>
      <c r="X4" s="139">
        <v>2529</v>
      </c>
      <c r="Y4" s="139">
        <v>80</v>
      </c>
    </row>
    <row r="5" spans="1:25" ht="11.25" hidden="1" customHeight="1">
      <c r="B5" s="132" t="s">
        <v>409</v>
      </c>
      <c r="C5" s="138">
        <v>101691</v>
      </c>
      <c r="D5" s="139">
        <v>56601</v>
      </c>
      <c r="E5" s="139">
        <v>22723</v>
      </c>
      <c r="F5" s="139">
        <v>3695</v>
      </c>
      <c r="G5" s="139">
        <v>3556</v>
      </c>
      <c r="H5" s="139">
        <v>3167</v>
      </c>
      <c r="I5" s="139">
        <v>2372</v>
      </c>
      <c r="J5" s="139">
        <v>1286</v>
      </c>
      <c r="K5" s="139">
        <v>929</v>
      </c>
      <c r="L5" s="139">
        <v>778</v>
      </c>
      <c r="M5" s="139">
        <v>745</v>
      </c>
      <c r="N5" s="139">
        <v>637</v>
      </c>
      <c r="O5" s="139">
        <v>599</v>
      </c>
      <c r="P5" s="139">
        <v>561</v>
      </c>
      <c r="Q5" s="139">
        <v>315</v>
      </c>
      <c r="R5" s="139">
        <v>272</v>
      </c>
      <c r="S5" s="139">
        <v>181</v>
      </c>
      <c r="T5" s="139">
        <v>206</v>
      </c>
      <c r="U5" s="139">
        <v>190</v>
      </c>
      <c r="V5" s="139">
        <v>207</v>
      </c>
      <c r="W5" s="139">
        <v>132</v>
      </c>
      <c r="X5" s="139">
        <v>2462</v>
      </c>
      <c r="Y5" s="139">
        <v>77</v>
      </c>
    </row>
    <row r="6" spans="1:25" ht="11.25" hidden="1" customHeight="1">
      <c r="B6" s="132" t="s">
        <v>415</v>
      </c>
      <c r="C6" s="138">
        <v>101294</v>
      </c>
      <c r="D6" s="139">
        <v>55202</v>
      </c>
      <c r="E6" s="139">
        <v>23587</v>
      </c>
      <c r="F6" s="139">
        <v>4016</v>
      </c>
      <c r="G6" s="139">
        <v>3324</v>
      </c>
      <c r="H6" s="139">
        <v>3203</v>
      </c>
      <c r="I6" s="139">
        <v>2367</v>
      </c>
      <c r="J6" s="139">
        <v>1363</v>
      </c>
      <c r="K6" s="139">
        <v>899</v>
      </c>
      <c r="L6" s="139">
        <v>822</v>
      </c>
      <c r="M6" s="139">
        <v>683</v>
      </c>
      <c r="N6" s="139">
        <v>657</v>
      </c>
      <c r="O6" s="139">
        <v>549</v>
      </c>
      <c r="P6" s="139">
        <v>544</v>
      </c>
      <c r="Q6" s="139">
        <v>283</v>
      </c>
      <c r="R6" s="139">
        <v>281</v>
      </c>
      <c r="S6" s="139">
        <v>202</v>
      </c>
      <c r="T6" s="139">
        <v>204</v>
      </c>
      <c r="U6" s="139">
        <v>195</v>
      </c>
      <c r="V6" s="139">
        <v>185</v>
      </c>
      <c r="W6" s="139">
        <v>140</v>
      </c>
      <c r="X6" s="139">
        <v>2516</v>
      </c>
      <c r="Y6" s="139">
        <v>72</v>
      </c>
    </row>
    <row r="7" spans="1:25" ht="11.25" hidden="1" customHeight="1">
      <c r="B7" s="132" t="s">
        <v>419</v>
      </c>
      <c r="C7" s="138">
        <v>101773</v>
      </c>
      <c r="D7" s="139">
        <v>53864</v>
      </c>
      <c r="E7" s="139">
        <v>24742</v>
      </c>
      <c r="F7" s="139">
        <v>4232</v>
      </c>
      <c r="G7" s="139">
        <v>3612</v>
      </c>
      <c r="H7" s="139">
        <v>3301</v>
      </c>
      <c r="I7" s="139">
        <v>2405</v>
      </c>
      <c r="J7" s="139">
        <v>1435</v>
      </c>
      <c r="K7" s="139">
        <v>924</v>
      </c>
      <c r="L7" s="139">
        <v>842</v>
      </c>
      <c r="M7" s="139">
        <v>672</v>
      </c>
      <c r="N7" s="139">
        <v>641</v>
      </c>
      <c r="O7" s="139">
        <v>505</v>
      </c>
      <c r="P7" s="139">
        <v>490</v>
      </c>
      <c r="Q7" s="139">
        <v>281</v>
      </c>
      <c r="R7" s="139">
        <v>278</v>
      </c>
      <c r="S7" s="139">
        <v>219</v>
      </c>
      <c r="T7" s="139">
        <v>214</v>
      </c>
      <c r="U7" s="139">
        <v>182</v>
      </c>
      <c r="V7" s="139">
        <v>170</v>
      </c>
      <c r="W7" s="139">
        <v>143</v>
      </c>
      <c r="X7" s="139">
        <v>2547</v>
      </c>
      <c r="Y7" s="139">
        <v>74</v>
      </c>
    </row>
    <row r="8" spans="1:25" ht="11.25" customHeight="1">
      <c r="B8" s="132" t="s">
        <v>423</v>
      </c>
      <c r="C8" s="454">
        <f>SUM(C21:C69)</f>
        <v>101297</v>
      </c>
      <c r="D8" s="454">
        <f t="shared" ref="D8:Y8" si="0">SUM(D21:D69)</f>
        <v>52351</v>
      </c>
      <c r="E8" s="454">
        <f t="shared" si="0"/>
        <v>25760</v>
      </c>
      <c r="F8" s="454">
        <f t="shared" si="0"/>
        <v>4283</v>
      </c>
      <c r="G8" s="454">
        <f t="shared" si="0"/>
        <v>3515</v>
      </c>
      <c r="H8" s="454">
        <f t="shared" si="0"/>
        <v>3307</v>
      </c>
      <c r="I8" s="454">
        <f t="shared" si="0"/>
        <v>2324</v>
      </c>
      <c r="J8" s="454">
        <f t="shared" si="0"/>
        <v>1479</v>
      </c>
      <c r="K8" s="454">
        <f t="shared" si="0"/>
        <v>933</v>
      </c>
      <c r="L8" s="454">
        <f t="shared" si="0"/>
        <v>744</v>
      </c>
      <c r="M8" s="454">
        <f t="shared" si="0"/>
        <v>655</v>
      </c>
      <c r="N8" s="454">
        <f t="shared" si="0"/>
        <v>650</v>
      </c>
      <c r="O8" s="454">
        <f t="shared" si="0"/>
        <v>518</v>
      </c>
      <c r="P8" s="454">
        <f t="shared" si="0"/>
        <v>460</v>
      </c>
      <c r="Q8" s="454">
        <f t="shared" si="0"/>
        <v>335</v>
      </c>
      <c r="R8" s="454">
        <f t="shared" si="0"/>
        <v>297</v>
      </c>
      <c r="S8" s="454">
        <f t="shared" si="0"/>
        <v>270</v>
      </c>
      <c r="T8" s="454">
        <f t="shared" si="0"/>
        <v>239</v>
      </c>
      <c r="U8" s="454">
        <f t="shared" si="0"/>
        <v>184</v>
      </c>
      <c r="V8" s="454">
        <f t="shared" si="0"/>
        <v>168</v>
      </c>
      <c r="W8" s="454">
        <f t="shared" si="0"/>
        <v>166</v>
      </c>
      <c r="X8" s="454">
        <f t="shared" si="0"/>
        <v>2586</v>
      </c>
      <c r="Y8" s="454">
        <f t="shared" si="0"/>
        <v>73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20578</v>
      </c>
      <c r="D10" s="139">
        <v>13543</v>
      </c>
      <c r="E10" s="139">
        <v>3650</v>
      </c>
      <c r="F10" s="139">
        <v>297</v>
      </c>
      <c r="G10" s="139">
        <v>453</v>
      </c>
      <c r="H10" s="139">
        <v>540</v>
      </c>
      <c r="I10" s="139">
        <v>472</v>
      </c>
      <c r="J10" s="139">
        <v>87</v>
      </c>
      <c r="K10" s="139">
        <v>159</v>
      </c>
      <c r="L10" s="139">
        <v>103</v>
      </c>
      <c r="M10" s="139">
        <v>125</v>
      </c>
      <c r="N10" s="139">
        <v>122</v>
      </c>
      <c r="O10" s="139">
        <v>148</v>
      </c>
      <c r="P10" s="139">
        <v>101</v>
      </c>
      <c r="Q10" s="139">
        <v>53</v>
      </c>
      <c r="R10" s="139">
        <v>82</v>
      </c>
      <c r="S10" s="139">
        <v>60</v>
      </c>
      <c r="T10" s="139">
        <v>31</v>
      </c>
      <c r="U10" s="139">
        <v>39</v>
      </c>
      <c r="V10" s="139">
        <v>31</v>
      </c>
      <c r="W10" s="139">
        <v>30</v>
      </c>
      <c r="X10" s="139">
        <v>441</v>
      </c>
      <c r="Y10" s="139">
        <v>11</v>
      </c>
    </row>
    <row r="11" spans="1:25" ht="15" hidden="1" customHeight="1">
      <c r="B11" s="102" t="s">
        <v>212</v>
      </c>
      <c r="C11" s="138">
        <v>9140</v>
      </c>
      <c r="D11" s="139">
        <v>6084</v>
      </c>
      <c r="E11" s="139">
        <v>1269</v>
      </c>
      <c r="F11" s="139">
        <v>127</v>
      </c>
      <c r="G11" s="139">
        <v>539</v>
      </c>
      <c r="H11" s="139">
        <v>207</v>
      </c>
      <c r="I11" s="139">
        <v>210</v>
      </c>
      <c r="J11" s="139">
        <v>152</v>
      </c>
      <c r="K11" s="139">
        <v>36</v>
      </c>
      <c r="L11" s="139">
        <v>59</v>
      </c>
      <c r="M11" s="139">
        <v>60</v>
      </c>
      <c r="N11" s="139">
        <v>52</v>
      </c>
      <c r="O11" s="139">
        <v>53</v>
      </c>
      <c r="P11" s="139">
        <v>37</v>
      </c>
      <c r="Q11" s="139">
        <v>34</v>
      </c>
      <c r="R11" s="139">
        <v>21</v>
      </c>
      <c r="S11" s="139">
        <v>13</v>
      </c>
      <c r="T11" s="139">
        <v>8</v>
      </c>
      <c r="U11" s="139">
        <v>11</v>
      </c>
      <c r="V11" s="139">
        <v>12</v>
      </c>
      <c r="W11" s="139">
        <v>3</v>
      </c>
      <c r="X11" s="139">
        <v>146</v>
      </c>
      <c r="Y11" s="139">
        <v>7</v>
      </c>
    </row>
    <row r="12" spans="1:25" ht="15" hidden="1" customHeight="1">
      <c r="B12" s="102" t="s">
        <v>213</v>
      </c>
      <c r="C12" s="138">
        <v>7383</v>
      </c>
      <c r="D12" s="139">
        <v>3570</v>
      </c>
      <c r="E12" s="139">
        <v>1667</v>
      </c>
      <c r="F12" s="139">
        <v>340</v>
      </c>
      <c r="G12" s="139">
        <v>470</v>
      </c>
      <c r="H12" s="139">
        <v>515</v>
      </c>
      <c r="I12" s="139">
        <v>98</v>
      </c>
      <c r="J12" s="139">
        <v>131</v>
      </c>
      <c r="K12" s="139">
        <v>172</v>
      </c>
      <c r="L12" s="139">
        <v>56</v>
      </c>
      <c r="M12" s="139">
        <v>51</v>
      </c>
      <c r="N12" s="139">
        <v>19</v>
      </c>
      <c r="O12" s="139">
        <v>23</v>
      </c>
      <c r="P12" s="139">
        <v>27</v>
      </c>
      <c r="Q12" s="139">
        <v>28</v>
      </c>
      <c r="R12" s="139">
        <v>9</v>
      </c>
      <c r="S12" s="139">
        <v>4</v>
      </c>
      <c r="T12" s="139">
        <v>9</v>
      </c>
      <c r="U12" s="139">
        <v>13</v>
      </c>
      <c r="V12" s="139">
        <v>12</v>
      </c>
      <c r="W12" s="139">
        <v>3</v>
      </c>
      <c r="X12" s="139">
        <v>159</v>
      </c>
      <c r="Y12" s="139">
        <v>7</v>
      </c>
    </row>
    <row r="13" spans="1:25" ht="15" hidden="1" customHeight="1">
      <c r="B13" s="102" t="s">
        <v>214</v>
      </c>
      <c r="C13" s="138">
        <v>3509</v>
      </c>
      <c r="D13" s="139">
        <v>932</v>
      </c>
      <c r="E13" s="139">
        <v>1002</v>
      </c>
      <c r="F13" s="139">
        <v>245</v>
      </c>
      <c r="G13" s="139">
        <v>626</v>
      </c>
      <c r="H13" s="139">
        <v>189</v>
      </c>
      <c r="I13" s="139">
        <v>54</v>
      </c>
      <c r="J13" s="139">
        <v>6</v>
      </c>
      <c r="K13" s="139">
        <v>125</v>
      </c>
      <c r="L13" s="139">
        <v>55</v>
      </c>
      <c r="M13" s="139">
        <v>17</v>
      </c>
      <c r="N13" s="139">
        <v>6</v>
      </c>
      <c r="O13" s="139">
        <v>11</v>
      </c>
      <c r="P13" s="139">
        <v>10</v>
      </c>
      <c r="Q13" s="139">
        <v>9</v>
      </c>
      <c r="R13" s="139">
        <v>1</v>
      </c>
      <c r="S13" s="139">
        <v>1</v>
      </c>
      <c r="T13" s="139">
        <v>1</v>
      </c>
      <c r="U13" s="139">
        <v>5</v>
      </c>
      <c r="V13" s="139">
        <v>5</v>
      </c>
      <c r="W13" s="139">
        <v>14</v>
      </c>
      <c r="X13" s="139">
        <v>194</v>
      </c>
      <c r="Y13" s="139">
        <v>1</v>
      </c>
    </row>
    <row r="14" spans="1:25" ht="15" hidden="1" customHeight="1">
      <c r="B14" s="102" t="s">
        <v>215</v>
      </c>
      <c r="C14" s="138">
        <v>11255</v>
      </c>
      <c r="D14" s="139">
        <v>6073</v>
      </c>
      <c r="E14" s="139">
        <v>2260</v>
      </c>
      <c r="F14" s="139">
        <v>1657</v>
      </c>
      <c r="G14" s="139">
        <v>290</v>
      </c>
      <c r="H14" s="139">
        <v>376</v>
      </c>
      <c r="I14" s="139">
        <v>99</v>
      </c>
      <c r="J14" s="139">
        <v>10</v>
      </c>
      <c r="K14" s="139">
        <v>111</v>
      </c>
      <c r="L14" s="139">
        <v>44</v>
      </c>
      <c r="M14" s="139">
        <v>47</v>
      </c>
      <c r="N14" s="139">
        <v>16</v>
      </c>
      <c r="O14" s="139">
        <v>21</v>
      </c>
      <c r="P14" s="139">
        <v>32</v>
      </c>
      <c r="Q14" s="139">
        <v>19</v>
      </c>
      <c r="R14" s="139">
        <v>4</v>
      </c>
      <c r="S14" s="139">
        <v>6</v>
      </c>
      <c r="T14" s="139">
        <v>6</v>
      </c>
      <c r="U14" s="139">
        <v>7</v>
      </c>
      <c r="V14" s="139">
        <v>17</v>
      </c>
      <c r="W14" s="139">
        <v>0</v>
      </c>
      <c r="X14" s="139">
        <v>157</v>
      </c>
      <c r="Y14" s="139">
        <v>3</v>
      </c>
    </row>
    <row r="15" spans="1:25" ht="15" hidden="1" customHeight="1">
      <c r="B15" s="102" t="s">
        <v>216</v>
      </c>
      <c r="C15" s="138">
        <v>1888</v>
      </c>
      <c r="D15" s="139">
        <v>696</v>
      </c>
      <c r="E15" s="139">
        <v>536</v>
      </c>
      <c r="F15" s="139">
        <v>50</v>
      </c>
      <c r="G15" s="139">
        <v>125</v>
      </c>
      <c r="H15" s="139">
        <v>109</v>
      </c>
      <c r="I15" s="139">
        <v>48</v>
      </c>
      <c r="J15" s="139">
        <v>14</v>
      </c>
      <c r="K15" s="139">
        <v>88</v>
      </c>
      <c r="L15" s="139">
        <v>89</v>
      </c>
      <c r="M15" s="139">
        <v>19</v>
      </c>
      <c r="N15" s="139">
        <v>11</v>
      </c>
      <c r="O15" s="139">
        <v>5</v>
      </c>
      <c r="P15" s="139">
        <v>8</v>
      </c>
      <c r="Q15" s="139">
        <v>0</v>
      </c>
      <c r="R15" s="139">
        <v>3</v>
      </c>
      <c r="S15" s="139">
        <v>1</v>
      </c>
      <c r="T15" s="139">
        <v>17</v>
      </c>
      <c r="U15" s="139">
        <v>1</v>
      </c>
      <c r="V15" s="139">
        <v>8</v>
      </c>
      <c r="W15" s="139">
        <v>1</v>
      </c>
      <c r="X15" s="139">
        <v>56</v>
      </c>
      <c r="Y15" s="139">
        <v>3</v>
      </c>
    </row>
    <row r="16" spans="1:25" ht="15" hidden="1" customHeight="1">
      <c r="B16" s="102" t="s">
        <v>218</v>
      </c>
      <c r="C16" s="138">
        <v>1184</v>
      </c>
      <c r="D16" s="139">
        <v>156</v>
      </c>
      <c r="E16" s="139">
        <v>621</v>
      </c>
      <c r="F16" s="139">
        <v>29</v>
      </c>
      <c r="G16" s="139">
        <v>68</v>
      </c>
      <c r="H16" s="139">
        <v>160</v>
      </c>
      <c r="I16" s="139">
        <v>30</v>
      </c>
      <c r="J16" s="139">
        <v>0</v>
      </c>
      <c r="K16" s="139">
        <v>3</v>
      </c>
      <c r="L16" s="139">
        <v>73</v>
      </c>
      <c r="M16" s="139">
        <v>8</v>
      </c>
      <c r="N16" s="139">
        <v>3</v>
      </c>
      <c r="O16" s="139">
        <v>8</v>
      </c>
      <c r="P16" s="139">
        <v>6</v>
      </c>
      <c r="Q16" s="139">
        <v>0</v>
      </c>
      <c r="R16" s="139">
        <v>1</v>
      </c>
      <c r="S16" s="139">
        <v>5</v>
      </c>
      <c r="T16" s="139">
        <v>4</v>
      </c>
      <c r="U16" s="139">
        <v>2</v>
      </c>
      <c r="V16" s="139">
        <v>0</v>
      </c>
      <c r="W16" s="139">
        <v>1</v>
      </c>
      <c r="X16" s="139">
        <v>6</v>
      </c>
      <c r="Y16" s="139">
        <v>0</v>
      </c>
    </row>
    <row r="17" spans="1:28" ht="15" hidden="1" customHeight="1">
      <c r="B17" s="102" t="s">
        <v>220</v>
      </c>
      <c r="C17" s="138">
        <v>1209</v>
      </c>
      <c r="D17" s="139">
        <v>180</v>
      </c>
      <c r="E17" s="139">
        <v>401</v>
      </c>
      <c r="F17" s="139">
        <v>91</v>
      </c>
      <c r="G17" s="139">
        <v>278</v>
      </c>
      <c r="H17" s="139">
        <v>135</v>
      </c>
      <c r="I17" s="139">
        <v>18</v>
      </c>
      <c r="J17" s="139">
        <v>4</v>
      </c>
      <c r="K17" s="139">
        <v>12</v>
      </c>
      <c r="L17" s="139">
        <v>9</v>
      </c>
      <c r="M17" s="139">
        <v>14</v>
      </c>
      <c r="N17" s="139">
        <v>10</v>
      </c>
      <c r="O17" s="139">
        <v>7</v>
      </c>
      <c r="P17" s="139">
        <v>8</v>
      </c>
      <c r="Q17" s="139">
        <v>3</v>
      </c>
      <c r="R17" s="139">
        <v>4</v>
      </c>
      <c r="S17" s="139">
        <v>4</v>
      </c>
      <c r="T17" s="139">
        <v>0</v>
      </c>
      <c r="U17" s="139">
        <v>1</v>
      </c>
      <c r="V17" s="139">
        <v>1</v>
      </c>
      <c r="W17" s="139">
        <v>0</v>
      </c>
      <c r="X17" s="139">
        <v>29</v>
      </c>
      <c r="Y17" s="139">
        <v>0</v>
      </c>
    </row>
    <row r="18" spans="1:28" ht="15" hidden="1" customHeight="1">
      <c r="B18" s="102" t="s">
        <v>222</v>
      </c>
      <c r="C18" s="138">
        <v>696</v>
      </c>
      <c r="D18" s="139">
        <v>165</v>
      </c>
      <c r="E18" s="139">
        <v>249</v>
      </c>
      <c r="F18" s="139">
        <v>17</v>
      </c>
      <c r="G18" s="139">
        <v>50</v>
      </c>
      <c r="H18" s="139">
        <v>81</v>
      </c>
      <c r="I18" s="139">
        <v>29</v>
      </c>
      <c r="J18" s="139">
        <v>3</v>
      </c>
      <c r="K18" s="139">
        <v>15</v>
      </c>
      <c r="L18" s="139">
        <v>13</v>
      </c>
      <c r="M18" s="139">
        <v>26</v>
      </c>
      <c r="N18" s="139">
        <v>8</v>
      </c>
      <c r="O18" s="139">
        <v>6</v>
      </c>
      <c r="P18" s="139">
        <v>2</v>
      </c>
      <c r="Q18" s="139">
        <v>0</v>
      </c>
      <c r="R18" s="139">
        <v>1</v>
      </c>
      <c r="S18" s="139">
        <v>2</v>
      </c>
      <c r="T18" s="139">
        <v>8</v>
      </c>
      <c r="U18" s="139">
        <v>1</v>
      </c>
      <c r="V18" s="139">
        <v>4</v>
      </c>
      <c r="W18" s="139">
        <v>0</v>
      </c>
      <c r="X18" s="139">
        <v>15</v>
      </c>
      <c r="Y18" s="139">
        <v>1</v>
      </c>
    </row>
    <row r="19" spans="1:28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8" ht="15" customHeight="1">
      <c r="A20" s="100">
        <v>100</v>
      </c>
      <c r="B20" s="102" t="s">
        <v>223</v>
      </c>
      <c r="C20" s="454">
        <f>SUM(C21:C29)</f>
        <v>44455</v>
      </c>
      <c r="D20" s="455">
        <f t="shared" ref="D20:Y20" si="1">SUM(D21:D29)</f>
        <v>20952</v>
      </c>
      <c r="E20" s="455">
        <f t="shared" si="1"/>
        <v>14105</v>
      </c>
      <c r="F20" s="455">
        <f t="shared" si="1"/>
        <v>1430</v>
      </c>
      <c r="G20" s="455">
        <f t="shared" si="1"/>
        <v>616</v>
      </c>
      <c r="H20" s="455">
        <f t="shared" si="1"/>
        <v>995</v>
      </c>
      <c r="I20" s="455">
        <f t="shared" si="1"/>
        <v>1266</v>
      </c>
      <c r="J20" s="455">
        <f t="shared" si="1"/>
        <v>1072</v>
      </c>
      <c r="K20" s="455">
        <f t="shared" si="1"/>
        <v>212</v>
      </c>
      <c r="L20" s="455">
        <f t="shared" si="1"/>
        <v>243</v>
      </c>
      <c r="M20" s="455">
        <f t="shared" si="1"/>
        <v>288</v>
      </c>
      <c r="N20" s="455">
        <f t="shared" si="1"/>
        <v>403</v>
      </c>
      <c r="O20" s="455">
        <f t="shared" si="1"/>
        <v>236</v>
      </c>
      <c r="P20" s="455">
        <f t="shared" si="1"/>
        <v>229</v>
      </c>
      <c r="Q20" s="455">
        <f t="shared" si="1"/>
        <v>189</v>
      </c>
      <c r="R20" s="455">
        <f t="shared" si="1"/>
        <v>171</v>
      </c>
      <c r="S20" s="455">
        <f t="shared" si="1"/>
        <v>174</v>
      </c>
      <c r="T20" s="455">
        <f t="shared" si="1"/>
        <v>155</v>
      </c>
      <c r="U20" s="455">
        <f t="shared" si="1"/>
        <v>104</v>
      </c>
      <c r="V20" s="455">
        <f t="shared" si="1"/>
        <v>78</v>
      </c>
      <c r="W20" s="455">
        <f t="shared" si="1"/>
        <v>114</v>
      </c>
      <c r="X20" s="455">
        <f t="shared" si="1"/>
        <v>1383</v>
      </c>
      <c r="Y20" s="455">
        <f t="shared" si="1"/>
        <v>40</v>
      </c>
    </row>
    <row r="21" spans="1:28" ht="15" customHeight="1">
      <c r="A21" s="402">
        <v>101</v>
      </c>
      <c r="B21" s="407" t="s">
        <v>1021</v>
      </c>
      <c r="C21" s="138">
        <v>5188</v>
      </c>
      <c r="D21" s="447">
        <v>1627</v>
      </c>
      <c r="E21" s="139">
        <v>1192</v>
      </c>
      <c r="F21" s="139">
        <v>47</v>
      </c>
      <c r="G21" s="139">
        <v>379</v>
      </c>
      <c r="H21" s="139">
        <v>317</v>
      </c>
      <c r="I21" s="139">
        <v>488</v>
      </c>
      <c r="J21" s="139">
        <v>145</v>
      </c>
      <c r="K21" s="139">
        <v>105</v>
      </c>
      <c r="L21" s="139">
        <v>43</v>
      </c>
      <c r="M21" s="139">
        <v>45</v>
      </c>
      <c r="N21" s="139">
        <v>104</v>
      </c>
      <c r="O21" s="139">
        <v>64</v>
      </c>
      <c r="P21" s="139">
        <v>65</v>
      </c>
      <c r="Q21" s="139">
        <v>53</v>
      </c>
      <c r="R21" s="139">
        <v>35</v>
      </c>
      <c r="S21" s="139">
        <v>58</v>
      </c>
      <c r="T21" s="139">
        <v>33</v>
      </c>
      <c r="U21" s="139">
        <v>48</v>
      </c>
      <c r="V21" s="139">
        <v>13</v>
      </c>
      <c r="W21" s="139">
        <v>21</v>
      </c>
      <c r="X21" s="139">
        <v>302</v>
      </c>
      <c r="Y21" s="139">
        <v>4</v>
      </c>
      <c r="AA21" s="4">
        <v>101</v>
      </c>
      <c r="AB21" s="4" t="s">
        <v>137</v>
      </c>
    </row>
    <row r="22" spans="1:28" ht="15" customHeight="1">
      <c r="A22" s="402">
        <v>102</v>
      </c>
      <c r="B22" s="407" t="s">
        <v>1020</v>
      </c>
      <c r="C22" s="138">
        <v>3963</v>
      </c>
      <c r="D22" s="447">
        <v>1749</v>
      </c>
      <c r="E22" s="139">
        <v>1216</v>
      </c>
      <c r="F22" s="139">
        <v>50</v>
      </c>
      <c r="G22" s="139">
        <v>23</v>
      </c>
      <c r="H22" s="139">
        <v>109</v>
      </c>
      <c r="I22" s="139">
        <v>162</v>
      </c>
      <c r="J22" s="139">
        <v>128</v>
      </c>
      <c r="K22" s="139">
        <v>2</v>
      </c>
      <c r="L22" s="139">
        <v>44</v>
      </c>
      <c r="M22" s="139">
        <v>29</v>
      </c>
      <c r="N22" s="139">
        <v>51</v>
      </c>
      <c r="O22" s="139">
        <v>25</v>
      </c>
      <c r="P22" s="139">
        <v>28</v>
      </c>
      <c r="Q22" s="139">
        <v>32</v>
      </c>
      <c r="R22" s="139">
        <v>33</v>
      </c>
      <c r="S22" s="139">
        <v>41</v>
      </c>
      <c r="T22" s="139">
        <v>14</v>
      </c>
      <c r="U22" s="139">
        <v>8</v>
      </c>
      <c r="V22" s="139">
        <v>29</v>
      </c>
      <c r="W22" s="139">
        <v>8</v>
      </c>
      <c r="X22" s="139">
        <v>177</v>
      </c>
      <c r="Y22" s="139">
        <v>5</v>
      </c>
      <c r="AA22" s="4">
        <v>102</v>
      </c>
      <c r="AB22" s="4" t="s">
        <v>138</v>
      </c>
    </row>
    <row r="23" spans="1:28" ht="15" customHeight="1">
      <c r="A23" s="402">
        <v>105</v>
      </c>
      <c r="B23" s="407" t="s">
        <v>1013</v>
      </c>
      <c r="C23" s="138">
        <v>4358</v>
      </c>
      <c r="D23" s="447">
        <v>1690</v>
      </c>
      <c r="E23" s="139">
        <v>2109</v>
      </c>
      <c r="F23" s="139">
        <v>171</v>
      </c>
      <c r="G23" s="139">
        <v>49</v>
      </c>
      <c r="H23" s="139">
        <v>79</v>
      </c>
      <c r="I23" s="139">
        <v>12</v>
      </c>
      <c r="J23" s="139">
        <v>29</v>
      </c>
      <c r="K23" s="139">
        <v>13</v>
      </c>
      <c r="L23" s="139">
        <v>37</v>
      </c>
      <c r="M23" s="139">
        <v>29</v>
      </c>
      <c r="N23" s="139">
        <v>18</v>
      </c>
      <c r="O23" s="139">
        <v>6</v>
      </c>
      <c r="P23" s="139">
        <v>8</v>
      </c>
      <c r="Q23" s="139">
        <v>19</v>
      </c>
      <c r="R23" s="139">
        <v>5</v>
      </c>
      <c r="S23" s="139">
        <v>2</v>
      </c>
      <c r="T23" s="139">
        <v>3</v>
      </c>
      <c r="U23" s="139">
        <v>5</v>
      </c>
      <c r="V23" s="139">
        <v>5</v>
      </c>
      <c r="W23" s="139">
        <v>1</v>
      </c>
      <c r="X23" s="139">
        <v>65</v>
      </c>
      <c r="Y23" s="139">
        <v>3</v>
      </c>
      <c r="AA23" s="4">
        <v>106</v>
      </c>
      <c r="AB23" s="4" t="s">
        <v>142</v>
      </c>
    </row>
    <row r="24" spans="1:28" ht="15" customHeight="1">
      <c r="A24" s="402">
        <v>106</v>
      </c>
      <c r="B24" s="407" t="s">
        <v>1015</v>
      </c>
      <c r="C24" s="138">
        <v>7322</v>
      </c>
      <c r="D24" s="447">
        <v>5642</v>
      </c>
      <c r="E24" s="139">
        <v>610</v>
      </c>
      <c r="F24" s="139">
        <v>832</v>
      </c>
      <c r="G24" s="139">
        <v>27</v>
      </c>
      <c r="H24" s="139">
        <v>65</v>
      </c>
      <c r="I24" s="139">
        <v>38</v>
      </c>
      <c r="J24" s="139">
        <v>8</v>
      </c>
      <c r="K24" s="139">
        <v>16</v>
      </c>
      <c r="L24" s="139">
        <v>6</v>
      </c>
      <c r="M24" s="139">
        <v>7</v>
      </c>
      <c r="N24" s="139">
        <v>4</v>
      </c>
      <c r="O24" s="139">
        <v>12</v>
      </c>
      <c r="P24" s="139">
        <v>6</v>
      </c>
      <c r="Q24" s="139">
        <v>3</v>
      </c>
      <c r="R24" s="139">
        <v>3</v>
      </c>
      <c r="S24" s="139">
        <v>3</v>
      </c>
      <c r="T24" s="139">
        <v>5</v>
      </c>
      <c r="U24" s="139"/>
      <c r="V24" s="139"/>
      <c r="W24" s="139">
        <v>3</v>
      </c>
      <c r="X24" s="139">
        <v>30</v>
      </c>
      <c r="Y24" s="139">
        <v>2</v>
      </c>
      <c r="AA24" s="4">
        <v>108</v>
      </c>
      <c r="AB24" s="4" t="s">
        <v>144</v>
      </c>
    </row>
    <row r="25" spans="1:28" ht="15" customHeight="1">
      <c r="A25" s="402">
        <v>107</v>
      </c>
      <c r="B25" s="407" t="s">
        <v>1016</v>
      </c>
      <c r="C25" s="138">
        <v>4197</v>
      </c>
      <c r="D25" s="447">
        <v>3247</v>
      </c>
      <c r="E25" s="139">
        <v>506</v>
      </c>
      <c r="F25" s="139">
        <v>110</v>
      </c>
      <c r="G25" s="139">
        <v>12</v>
      </c>
      <c r="H25" s="139">
        <v>45</v>
      </c>
      <c r="I25" s="139">
        <v>58</v>
      </c>
      <c r="J25" s="139">
        <v>24</v>
      </c>
      <c r="K25" s="139">
        <v>19</v>
      </c>
      <c r="L25" s="139">
        <v>16</v>
      </c>
      <c r="M25" s="139">
        <v>6</v>
      </c>
      <c r="N25" s="139">
        <v>15</v>
      </c>
      <c r="O25" s="139">
        <v>12</v>
      </c>
      <c r="P25" s="139">
        <v>14</v>
      </c>
      <c r="Q25" s="139">
        <v>1</v>
      </c>
      <c r="R25" s="139">
        <v>6</v>
      </c>
      <c r="S25" s="139">
        <v>4</v>
      </c>
      <c r="T25" s="139">
        <v>6</v>
      </c>
      <c r="U25" s="139">
        <v>7</v>
      </c>
      <c r="V25" s="139">
        <v>1</v>
      </c>
      <c r="W25" s="139">
        <v>0</v>
      </c>
      <c r="X25" s="139">
        <v>87</v>
      </c>
      <c r="Y25" s="139">
        <v>1</v>
      </c>
      <c r="AA25" s="4">
        <v>109</v>
      </c>
      <c r="AB25" s="4" t="s">
        <v>141</v>
      </c>
    </row>
    <row r="26" spans="1:28" ht="15" customHeight="1">
      <c r="A26" s="402">
        <v>108</v>
      </c>
      <c r="B26" s="407" t="s">
        <v>1017</v>
      </c>
      <c r="C26" s="138">
        <v>2762</v>
      </c>
      <c r="D26" s="447">
        <v>1375</v>
      </c>
      <c r="E26" s="139">
        <v>877</v>
      </c>
      <c r="F26" s="139">
        <v>19</v>
      </c>
      <c r="G26" s="139">
        <v>9</v>
      </c>
      <c r="H26" s="139">
        <v>61</v>
      </c>
      <c r="I26" s="139">
        <v>122</v>
      </c>
      <c r="J26" s="139">
        <v>16</v>
      </c>
      <c r="K26" s="139">
        <v>4</v>
      </c>
      <c r="L26" s="139">
        <v>10</v>
      </c>
      <c r="M26" s="139">
        <v>23</v>
      </c>
      <c r="N26" s="139">
        <v>25</v>
      </c>
      <c r="O26" s="139">
        <v>14</v>
      </c>
      <c r="P26" s="139">
        <v>19</v>
      </c>
      <c r="Q26" s="139">
        <v>4</v>
      </c>
      <c r="R26" s="139">
        <v>36</v>
      </c>
      <c r="S26" s="139">
        <v>5</v>
      </c>
      <c r="T26" s="139">
        <v>12</v>
      </c>
      <c r="U26" s="139">
        <v>9</v>
      </c>
      <c r="V26" s="139">
        <v>6</v>
      </c>
      <c r="W26" s="139">
        <v>6</v>
      </c>
      <c r="X26" s="139">
        <v>106</v>
      </c>
      <c r="Y26" s="139">
        <v>4</v>
      </c>
      <c r="AA26" s="4">
        <v>110</v>
      </c>
      <c r="AB26" s="4" t="s">
        <v>139</v>
      </c>
    </row>
    <row r="27" spans="1:28" ht="15" customHeight="1">
      <c r="A27" s="402">
        <v>109</v>
      </c>
      <c r="B27" s="407" t="s">
        <v>1014</v>
      </c>
      <c r="C27" s="138">
        <v>1999</v>
      </c>
      <c r="D27" s="447">
        <v>1166</v>
      </c>
      <c r="E27" s="139">
        <v>459</v>
      </c>
      <c r="F27" s="139">
        <v>27</v>
      </c>
      <c r="G27" s="139">
        <v>27</v>
      </c>
      <c r="H27" s="139">
        <v>41</v>
      </c>
      <c r="I27" s="139">
        <v>79</v>
      </c>
      <c r="J27" s="139">
        <v>42</v>
      </c>
      <c r="K27" s="139">
        <v>7</v>
      </c>
      <c r="L27" s="139">
        <v>11</v>
      </c>
      <c r="M27" s="139">
        <v>13</v>
      </c>
      <c r="N27" s="139">
        <v>17</v>
      </c>
      <c r="O27" s="139">
        <v>16</v>
      </c>
      <c r="P27" s="139">
        <v>13</v>
      </c>
      <c r="Q27" s="139">
        <v>1</v>
      </c>
      <c r="R27" s="139">
        <v>5</v>
      </c>
      <c r="S27" s="139">
        <v>7</v>
      </c>
      <c r="T27" s="139">
        <v>2</v>
      </c>
      <c r="U27" s="139">
        <v>6</v>
      </c>
      <c r="V27" s="139">
        <v>2</v>
      </c>
      <c r="W27" s="139">
        <v>3</v>
      </c>
      <c r="X27" s="139">
        <v>50</v>
      </c>
      <c r="Y27" s="139">
        <v>5</v>
      </c>
      <c r="AA27" s="4">
        <v>107</v>
      </c>
      <c r="AB27" s="4" t="s">
        <v>143</v>
      </c>
    </row>
    <row r="28" spans="1:28" ht="15" customHeight="1">
      <c r="A28" s="402">
        <v>110</v>
      </c>
      <c r="B28" s="402" t="s">
        <v>1019</v>
      </c>
      <c r="C28" s="138">
        <v>12175</v>
      </c>
      <c r="D28" s="447">
        <v>3150</v>
      </c>
      <c r="E28" s="139">
        <v>6413</v>
      </c>
      <c r="F28" s="139">
        <v>103</v>
      </c>
      <c r="G28" s="139">
        <v>64</v>
      </c>
      <c r="H28" s="139">
        <v>188</v>
      </c>
      <c r="I28" s="139">
        <v>259</v>
      </c>
      <c r="J28" s="139">
        <v>675</v>
      </c>
      <c r="K28" s="139">
        <v>38</v>
      </c>
      <c r="L28" s="139">
        <v>55</v>
      </c>
      <c r="M28" s="139">
        <v>113</v>
      </c>
      <c r="N28" s="139">
        <v>142</v>
      </c>
      <c r="O28" s="139">
        <v>72</v>
      </c>
      <c r="P28" s="139">
        <v>65</v>
      </c>
      <c r="Q28" s="139">
        <v>74</v>
      </c>
      <c r="R28" s="139">
        <v>46</v>
      </c>
      <c r="S28" s="139">
        <v>50</v>
      </c>
      <c r="T28" s="139">
        <v>60</v>
      </c>
      <c r="U28" s="139">
        <v>17</v>
      </c>
      <c r="V28" s="139">
        <v>19</v>
      </c>
      <c r="W28" s="139">
        <v>66</v>
      </c>
      <c r="X28" s="139">
        <v>493</v>
      </c>
      <c r="Y28" s="139">
        <v>13</v>
      </c>
      <c r="AA28" s="4">
        <v>105</v>
      </c>
      <c r="AB28" s="4" t="s">
        <v>140</v>
      </c>
    </row>
    <row r="29" spans="1:28" ht="15" customHeight="1">
      <c r="A29" s="402">
        <v>111</v>
      </c>
      <c r="B29" s="407" t="s">
        <v>1018</v>
      </c>
      <c r="C29" s="138">
        <v>2491</v>
      </c>
      <c r="D29" s="447">
        <v>1306</v>
      </c>
      <c r="E29" s="139">
        <v>723</v>
      </c>
      <c r="F29" s="139">
        <v>71</v>
      </c>
      <c r="G29" s="139">
        <v>26</v>
      </c>
      <c r="H29" s="139">
        <v>90</v>
      </c>
      <c r="I29" s="139">
        <v>48</v>
      </c>
      <c r="J29" s="139">
        <v>5</v>
      </c>
      <c r="K29" s="139">
        <v>8</v>
      </c>
      <c r="L29" s="139">
        <v>21</v>
      </c>
      <c r="M29" s="139">
        <v>23</v>
      </c>
      <c r="N29" s="139">
        <v>27</v>
      </c>
      <c r="O29" s="139">
        <v>15</v>
      </c>
      <c r="P29" s="139">
        <v>11</v>
      </c>
      <c r="Q29" s="139">
        <v>2</v>
      </c>
      <c r="R29" s="139">
        <v>2</v>
      </c>
      <c r="S29" s="139">
        <v>4</v>
      </c>
      <c r="T29" s="139">
        <v>20</v>
      </c>
      <c r="U29" s="139">
        <v>4</v>
      </c>
      <c r="V29" s="139">
        <v>3</v>
      </c>
      <c r="W29" s="139">
        <v>6</v>
      </c>
      <c r="X29" s="139">
        <v>73</v>
      </c>
      <c r="Y29" s="139">
        <v>3</v>
      </c>
      <c r="AA29" s="4">
        <v>111</v>
      </c>
      <c r="AB29" s="4" t="s">
        <v>145</v>
      </c>
    </row>
    <row r="30" spans="1:28" ht="15" customHeight="1">
      <c r="A30" s="100">
        <v>201</v>
      </c>
      <c r="B30" s="102" t="s">
        <v>234</v>
      </c>
      <c r="C30" s="138">
        <v>10703</v>
      </c>
      <c r="D30" s="139">
        <v>6028</v>
      </c>
      <c r="E30" s="139">
        <v>1854</v>
      </c>
      <c r="F30" s="139">
        <v>1622</v>
      </c>
      <c r="G30" s="139">
        <v>278</v>
      </c>
      <c r="H30" s="139">
        <v>362</v>
      </c>
      <c r="I30" s="139">
        <v>92</v>
      </c>
      <c r="J30" s="139">
        <v>10</v>
      </c>
      <c r="K30" s="139">
        <v>110</v>
      </c>
      <c r="L30" s="139">
        <v>41</v>
      </c>
      <c r="M30" s="139">
        <v>43</v>
      </c>
      <c r="N30" s="139">
        <v>16</v>
      </c>
      <c r="O30" s="139">
        <v>19</v>
      </c>
      <c r="P30" s="139">
        <v>30</v>
      </c>
      <c r="Q30" s="139">
        <v>19</v>
      </c>
      <c r="R30" s="139">
        <v>4</v>
      </c>
      <c r="S30" s="139">
        <v>6</v>
      </c>
      <c r="T30" s="139">
        <v>6</v>
      </c>
      <c r="U30" s="139">
        <v>7</v>
      </c>
      <c r="V30" s="139">
        <v>17</v>
      </c>
      <c r="W30" s="139"/>
      <c r="X30" s="139">
        <v>136</v>
      </c>
      <c r="Y30" s="139">
        <v>3</v>
      </c>
    </row>
    <row r="31" spans="1:28" ht="15" customHeight="1">
      <c r="A31" s="100">
        <v>202</v>
      </c>
      <c r="B31" s="102" t="s">
        <v>235</v>
      </c>
      <c r="C31" s="138">
        <v>12145</v>
      </c>
      <c r="D31" s="139">
        <v>8778</v>
      </c>
      <c r="E31" s="139">
        <v>2033</v>
      </c>
      <c r="F31" s="139">
        <v>236</v>
      </c>
      <c r="G31" s="139">
        <v>232</v>
      </c>
      <c r="H31" s="139">
        <v>280</v>
      </c>
      <c r="I31" s="139">
        <v>114</v>
      </c>
      <c r="J31" s="139">
        <v>28</v>
      </c>
      <c r="K31" s="139">
        <v>82</v>
      </c>
      <c r="L31" s="139">
        <v>36</v>
      </c>
      <c r="M31" s="139">
        <v>54</v>
      </c>
      <c r="N31" s="139">
        <v>30</v>
      </c>
      <c r="O31" s="139">
        <v>34</v>
      </c>
      <c r="P31" s="139">
        <v>16</v>
      </c>
      <c r="Q31" s="139">
        <v>9</v>
      </c>
      <c r="R31" s="139">
        <v>12</v>
      </c>
      <c r="S31" s="139">
        <v>4</v>
      </c>
      <c r="T31" s="139">
        <v>10</v>
      </c>
      <c r="U31" s="139">
        <v>12</v>
      </c>
      <c r="V31" s="139">
        <v>11</v>
      </c>
      <c r="W31" s="139">
        <v>2</v>
      </c>
      <c r="X31" s="139">
        <v>128</v>
      </c>
      <c r="Y31" s="139">
        <v>4</v>
      </c>
    </row>
    <row r="32" spans="1:28" ht="15" customHeight="1">
      <c r="A32" s="100">
        <v>203</v>
      </c>
      <c r="B32" s="102" t="s">
        <v>236</v>
      </c>
      <c r="C32" s="138">
        <v>3175</v>
      </c>
      <c r="D32" s="139">
        <v>1477</v>
      </c>
      <c r="E32" s="139">
        <v>894</v>
      </c>
      <c r="F32" s="139">
        <v>109</v>
      </c>
      <c r="G32" s="139">
        <v>197</v>
      </c>
      <c r="H32" s="139">
        <v>152</v>
      </c>
      <c r="I32" s="139">
        <v>52</v>
      </c>
      <c r="J32" s="139">
        <v>29</v>
      </c>
      <c r="K32" s="139">
        <v>76</v>
      </c>
      <c r="L32" s="139">
        <v>19</v>
      </c>
      <c r="M32" s="139">
        <v>25</v>
      </c>
      <c r="N32" s="139">
        <v>9</v>
      </c>
      <c r="O32" s="139">
        <v>10</v>
      </c>
      <c r="P32" s="139">
        <v>10</v>
      </c>
      <c r="Q32" s="139">
        <v>10</v>
      </c>
      <c r="R32" s="139">
        <v>5</v>
      </c>
      <c r="S32" s="139">
        <v>3</v>
      </c>
      <c r="T32" s="139">
        <v>3</v>
      </c>
      <c r="U32" s="139">
        <v>9</v>
      </c>
      <c r="V32" s="139">
        <v>10</v>
      </c>
      <c r="W32" s="139">
        <v>1</v>
      </c>
      <c r="X32" s="139">
        <v>70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6625</v>
      </c>
      <c r="D33" s="139">
        <v>4038</v>
      </c>
      <c r="E33" s="139">
        <v>1237</v>
      </c>
      <c r="F33" s="139">
        <v>41</v>
      </c>
      <c r="G33" s="139">
        <v>179</v>
      </c>
      <c r="H33" s="139">
        <v>169</v>
      </c>
      <c r="I33" s="139">
        <v>256</v>
      </c>
      <c r="J33" s="139">
        <v>26</v>
      </c>
      <c r="K33" s="139">
        <v>32</v>
      </c>
      <c r="L33" s="139">
        <v>30</v>
      </c>
      <c r="M33" s="139">
        <v>55</v>
      </c>
      <c r="N33" s="139">
        <v>69</v>
      </c>
      <c r="O33" s="139">
        <v>80</v>
      </c>
      <c r="P33" s="139">
        <v>53</v>
      </c>
      <c r="Q33" s="139">
        <v>18</v>
      </c>
      <c r="R33" s="139">
        <v>48</v>
      </c>
      <c r="S33" s="139">
        <v>34</v>
      </c>
      <c r="T33" s="139">
        <v>16</v>
      </c>
      <c r="U33" s="139">
        <v>17</v>
      </c>
      <c r="V33" s="139">
        <v>8</v>
      </c>
      <c r="W33" s="139">
        <v>8</v>
      </c>
      <c r="X33" s="139">
        <v>207</v>
      </c>
      <c r="Y33" s="139">
        <v>4</v>
      </c>
    </row>
    <row r="34" spans="1:25" ht="15" customHeight="1">
      <c r="A34" s="100">
        <v>205</v>
      </c>
      <c r="B34" s="102" t="s">
        <v>238</v>
      </c>
      <c r="C34" s="138">
        <v>254</v>
      </c>
      <c r="D34" s="139">
        <v>60</v>
      </c>
      <c r="E34" s="139">
        <v>108</v>
      </c>
      <c r="F34" s="139">
        <v>1</v>
      </c>
      <c r="G34" s="139">
        <v>3</v>
      </c>
      <c r="H34" s="139">
        <v>37</v>
      </c>
      <c r="I34" s="139">
        <v>13</v>
      </c>
      <c r="J34" s="139">
        <v>3</v>
      </c>
      <c r="K34" s="139">
        <v>0</v>
      </c>
      <c r="L34" s="139">
        <v>2</v>
      </c>
      <c r="M34" s="139">
        <v>1</v>
      </c>
      <c r="N34" s="139">
        <v>3</v>
      </c>
      <c r="O34" s="139">
        <v>4</v>
      </c>
      <c r="P34" s="139">
        <v>1</v>
      </c>
      <c r="Q34" s="139">
        <v>0</v>
      </c>
      <c r="R34" s="139">
        <v>1</v>
      </c>
      <c r="S34" s="139">
        <v>1</v>
      </c>
      <c r="T34" s="139">
        <v>6</v>
      </c>
      <c r="U34" s="139">
        <v>1</v>
      </c>
      <c r="V34" s="139">
        <v>2</v>
      </c>
      <c r="W34" s="139">
        <v>0</v>
      </c>
      <c r="X34" s="139">
        <v>7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1808</v>
      </c>
      <c r="D35" s="139">
        <v>727</v>
      </c>
      <c r="E35" s="139">
        <v>380</v>
      </c>
      <c r="F35" s="139">
        <v>20</v>
      </c>
      <c r="G35" s="139">
        <v>42</v>
      </c>
      <c r="H35" s="139">
        <v>91</v>
      </c>
      <c r="I35" s="139">
        <v>102</v>
      </c>
      <c r="J35" s="139">
        <v>33</v>
      </c>
      <c r="K35" s="139">
        <v>45</v>
      </c>
      <c r="L35" s="139">
        <v>37</v>
      </c>
      <c r="M35" s="139">
        <v>16</v>
      </c>
      <c r="N35" s="139">
        <v>23</v>
      </c>
      <c r="O35" s="139">
        <v>34</v>
      </c>
      <c r="P35" s="139">
        <v>32</v>
      </c>
      <c r="Q35" s="139">
        <v>26</v>
      </c>
      <c r="R35" s="139">
        <v>22</v>
      </c>
      <c r="S35" s="139">
        <v>22</v>
      </c>
      <c r="T35" s="139">
        <v>5</v>
      </c>
      <c r="U35" s="139">
        <v>10</v>
      </c>
      <c r="V35" s="139">
        <v>12</v>
      </c>
      <c r="W35" s="139">
        <v>20</v>
      </c>
      <c r="X35" s="139">
        <v>106</v>
      </c>
      <c r="Y35" s="139">
        <v>3</v>
      </c>
    </row>
    <row r="36" spans="1:25" ht="15" customHeight="1">
      <c r="A36" s="100">
        <v>207</v>
      </c>
      <c r="B36" s="102" t="s">
        <v>240</v>
      </c>
      <c r="C36" s="138">
        <v>3445</v>
      </c>
      <c r="D36" s="139">
        <v>2325</v>
      </c>
      <c r="E36" s="139">
        <v>587</v>
      </c>
      <c r="F36" s="139">
        <v>54</v>
      </c>
      <c r="G36" s="139">
        <v>141</v>
      </c>
      <c r="H36" s="139">
        <v>84</v>
      </c>
      <c r="I36" s="139">
        <v>30</v>
      </c>
      <c r="J36" s="139">
        <v>84</v>
      </c>
      <c r="K36" s="139">
        <v>9</v>
      </c>
      <c r="L36" s="139">
        <v>32</v>
      </c>
      <c r="M36" s="139">
        <v>21</v>
      </c>
      <c r="N36" s="139">
        <v>5</v>
      </c>
      <c r="O36" s="139">
        <v>6</v>
      </c>
      <c r="P36" s="139">
        <v>3</v>
      </c>
      <c r="Q36" s="139">
        <v>10</v>
      </c>
      <c r="R36" s="139">
        <v>2</v>
      </c>
      <c r="S36" s="139">
        <v>2</v>
      </c>
      <c r="T36" s="139">
        <v>2</v>
      </c>
      <c r="U36" s="139">
        <v>2</v>
      </c>
      <c r="V36" s="139">
        <v>3</v>
      </c>
      <c r="W36" s="139">
        <v>0</v>
      </c>
      <c r="X36" s="139">
        <v>41</v>
      </c>
      <c r="Y36" s="139">
        <v>2</v>
      </c>
    </row>
    <row r="37" spans="1:25" ht="15" customHeight="1">
      <c r="A37" s="100">
        <v>208</v>
      </c>
      <c r="B37" s="102" t="s">
        <v>241</v>
      </c>
      <c r="C37" s="138">
        <v>471</v>
      </c>
      <c r="D37" s="139">
        <v>234</v>
      </c>
      <c r="E37" s="139">
        <v>58</v>
      </c>
      <c r="F37" s="139">
        <v>4</v>
      </c>
      <c r="G37" s="139">
        <v>49</v>
      </c>
      <c r="H37" s="139">
        <v>21</v>
      </c>
      <c r="I37" s="139">
        <v>9</v>
      </c>
      <c r="J37" s="139">
        <v>5</v>
      </c>
      <c r="K37" s="139">
        <v>11</v>
      </c>
      <c r="L37" s="139">
        <v>56</v>
      </c>
      <c r="M37" s="139">
        <v>0</v>
      </c>
      <c r="N37" s="139">
        <v>1</v>
      </c>
      <c r="O37" s="139">
        <v>2</v>
      </c>
      <c r="P37" s="139">
        <v>2</v>
      </c>
      <c r="Q37" s="139">
        <v>0</v>
      </c>
      <c r="R37" s="139">
        <v>1</v>
      </c>
      <c r="S37" s="139">
        <v>0</v>
      </c>
      <c r="T37" s="139">
        <v>0</v>
      </c>
      <c r="U37" s="139">
        <v>0</v>
      </c>
      <c r="V37" s="139">
        <v>4</v>
      </c>
      <c r="W37" s="139">
        <v>0</v>
      </c>
      <c r="X37" s="139">
        <v>14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653</v>
      </c>
      <c r="D38" s="139">
        <v>105</v>
      </c>
      <c r="E38" s="139">
        <v>380</v>
      </c>
      <c r="F38" s="139">
        <v>13</v>
      </c>
      <c r="G38" s="139">
        <v>11</v>
      </c>
      <c r="H38" s="139">
        <v>84</v>
      </c>
      <c r="I38" s="139">
        <v>13</v>
      </c>
      <c r="J38" s="139">
        <v>0</v>
      </c>
      <c r="K38" s="139">
        <v>2</v>
      </c>
      <c r="L38" s="139">
        <v>24</v>
      </c>
      <c r="M38" s="139">
        <v>7</v>
      </c>
      <c r="N38" s="139">
        <v>2</v>
      </c>
      <c r="O38" s="139">
        <v>2</v>
      </c>
      <c r="P38" s="139">
        <v>4</v>
      </c>
      <c r="Q38" s="139">
        <v>0</v>
      </c>
      <c r="R38" s="139">
        <v>0</v>
      </c>
      <c r="S38" s="139">
        <v>0</v>
      </c>
      <c r="T38" s="139">
        <v>1</v>
      </c>
      <c r="U38" s="139">
        <v>2</v>
      </c>
      <c r="V38" s="139">
        <v>0</v>
      </c>
      <c r="W38" s="139">
        <v>1</v>
      </c>
      <c r="X38" s="139">
        <v>2</v>
      </c>
      <c r="Y38" s="139">
        <v>0</v>
      </c>
    </row>
    <row r="39" spans="1:25" ht="15" customHeight="1">
      <c r="A39" s="100">
        <v>210</v>
      </c>
      <c r="B39" s="102" t="s">
        <v>14</v>
      </c>
      <c r="C39" s="138">
        <v>2476</v>
      </c>
      <c r="D39" s="139">
        <v>1148</v>
      </c>
      <c r="E39" s="139">
        <v>486</v>
      </c>
      <c r="F39" s="139">
        <v>138</v>
      </c>
      <c r="G39" s="139">
        <v>182</v>
      </c>
      <c r="H39" s="139">
        <v>220</v>
      </c>
      <c r="I39" s="139">
        <v>30</v>
      </c>
      <c r="J39" s="139">
        <v>76</v>
      </c>
      <c r="K39" s="139">
        <v>65</v>
      </c>
      <c r="L39" s="139">
        <v>29</v>
      </c>
      <c r="M39" s="139">
        <v>12</v>
      </c>
      <c r="N39" s="139">
        <v>8</v>
      </c>
      <c r="O39" s="139">
        <v>10</v>
      </c>
      <c r="P39" s="139">
        <v>6</v>
      </c>
      <c r="Q39" s="139">
        <v>15</v>
      </c>
      <c r="R39" s="139">
        <v>2</v>
      </c>
      <c r="S39" s="139">
        <v>1</v>
      </c>
      <c r="T39" s="139">
        <v>3</v>
      </c>
      <c r="U39" s="139">
        <v>4</v>
      </c>
      <c r="V39" s="139">
        <v>1</v>
      </c>
      <c r="W39" s="139">
        <v>1</v>
      </c>
      <c r="X39" s="139">
        <v>38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324</v>
      </c>
      <c r="D40" s="139">
        <v>165</v>
      </c>
      <c r="E40" s="139">
        <v>75</v>
      </c>
      <c r="F40" s="139">
        <v>1</v>
      </c>
      <c r="G40" s="139">
        <v>34</v>
      </c>
      <c r="H40" s="139">
        <v>20</v>
      </c>
      <c r="I40" s="139">
        <v>5</v>
      </c>
      <c r="J40" s="139">
        <v>2</v>
      </c>
      <c r="K40" s="139">
        <v>2</v>
      </c>
      <c r="L40" s="139">
        <v>3</v>
      </c>
      <c r="M40" s="139">
        <v>2</v>
      </c>
      <c r="N40" s="139">
        <v>0</v>
      </c>
      <c r="O40" s="139">
        <v>1</v>
      </c>
      <c r="P40" s="139">
        <v>4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1</v>
      </c>
      <c r="X40" s="139">
        <v>6</v>
      </c>
      <c r="Y40" s="139">
        <v>3</v>
      </c>
    </row>
    <row r="41" spans="1:25" ht="15" customHeight="1">
      <c r="A41" s="100">
        <v>213</v>
      </c>
      <c r="B41" s="102" t="s">
        <v>244</v>
      </c>
      <c r="C41" s="138">
        <v>447</v>
      </c>
      <c r="D41" s="139">
        <v>274</v>
      </c>
      <c r="E41" s="139">
        <v>89</v>
      </c>
      <c r="F41" s="139">
        <v>2</v>
      </c>
      <c r="G41" s="139">
        <v>8</v>
      </c>
      <c r="H41" s="139">
        <v>40</v>
      </c>
      <c r="I41" s="139">
        <v>8</v>
      </c>
      <c r="J41" s="139">
        <v>1</v>
      </c>
      <c r="K41" s="139">
        <v>4</v>
      </c>
      <c r="L41" s="139">
        <v>6</v>
      </c>
      <c r="M41" s="139">
        <v>4</v>
      </c>
      <c r="N41" s="139">
        <v>2</v>
      </c>
      <c r="O41" s="139">
        <v>3</v>
      </c>
      <c r="P41" s="139">
        <v>1</v>
      </c>
      <c r="Q41" s="139">
        <v>0</v>
      </c>
      <c r="R41" s="139">
        <v>0</v>
      </c>
      <c r="S41" s="139">
        <v>0</v>
      </c>
      <c r="T41" s="139">
        <v>0</v>
      </c>
      <c r="U41" s="139">
        <v>1</v>
      </c>
      <c r="V41" s="139">
        <v>0</v>
      </c>
      <c r="W41" s="139">
        <v>0</v>
      </c>
      <c r="X41" s="139">
        <v>4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3292</v>
      </c>
      <c r="D42" s="139">
        <v>2223</v>
      </c>
      <c r="E42" s="139">
        <v>379</v>
      </c>
      <c r="F42" s="139">
        <v>10</v>
      </c>
      <c r="G42" s="139">
        <v>323</v>
      </c>
      <c r="H42" s="139">
        <v>59</v>
      </c>
      <c r="I42" s="139">
        <v>80</v>
      </c>
      <c r="J42" s="139">
        <v>24</v>
      </c>
      <c r="K42" s="139">
        <v>6</v>
      </c>
      <c r="L42" s="139">
        <v>12</v>
      </c>
      <c r="M42" s="139">
        <v>18</v>
      </c>
      <c r="N42" s="139">
        <v>19</v>
      </c>
      <c r="O42" s="139">
        <v>27</v>
      </c>
      <c r="P42" s="139">
        <v>14</v>
      </c>
      <c r="Q42" s="139">
        <v>21</v>
      </c>
      <c r="R42" s="139">
        <v>9</v>
      </c>
      <c r="S42" s="139">
        <v>2</v>
      </c>
      <c r="T42" s="139">
        <v>3</v>
      </c>
      <c r="U42" s="139">
        <v>6</v>
      </c>
      <c r="V42" s="139">
        <v>1</v>
      </c>
      <c r="W42" s="139">
        <v>1</v>
      </c>
      <c r="X42" s="139">
        <v>52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954</v>
      </c>
      <c r="D43" s="139">
        <v>325</v>
      </c>
      <c r="E43" s="139">
        <v>175</v>
      </c>
      <c r="F43" s="139">
        <v>39</v>
      </c>
      <c r="G43" s="139">
        <v>220</v>
      </c>
      <c r="H43" s="139">
        <v>19</v>
      </c>
      <c r="I43" s="139">
        <v>13</v>
      </c>
      <c r="J43" s="139">
        <v>5</v>
      </c>
      <c r="K43" s="139">
        <v>42</v>
      </c>
      <c r="L43" s="139">
        <v>6</v>
      </c>
      <c r="M43" s="139">
        <v>5</v>
      </c>
      <c r="N43" s="139">
        <v>1</v>
      </c>
      <c r="O43" s="139">
        <v>4</v>
      </c>
      <c r="P43" s="139">
        <v>6</v>
      </c>
      <c r="Q43" s="139">
        <v>6</v>
      </c>
      <c r="R43" s="139">
        <v>0</v>
      </c>
      <c r="S43" s="139">
        <v>0</v>
      </c>
      <c r="T43" s="139">
        <v>1</v>
      </c>
      <c r="U43" s="139">
        <v>0</v>
      </c>
      <c r="V43" s="139">
        <v>1</v>
      </c>
      <c r="W43" s="139">
        <v>14</v>
      </c>
      <c r="X43" s="139">
        <v>71</v>
      </c>
      <c r="Y43" s="139">
        <v>1</v>
      </c>
    </row>
    <row r="44" spans="1:25" ht="15" customHeight="1">
      <c r="A44" s="100">
        <v>216</v>
      </c>
      <c r="B44" s="102" t="s">
        <v>247</v>
      </c>
      <c r="C44" s="138">
        <v>1115</v>
      </c>
      <c r="D44" s="139">
        <v>763</v>
      </c>
      <c r="E44" s="139">
        <v>117</v>
      </c>
      <c r="F44" s="139">
        <v>52</v>
      </c>
      <c r="G44" s="139">
        <v>26</v>
      </c>
      <c r="H44" s="139">
        <v>57</v>
      </c>
      <c r="I44" s="139">
        <v>10</v>
      </c>
      <c r="J44" s="139">
        <v>25</v>
      </c>
      <c r="K44" s="139">
        <v>29</v>
      </c>
      <c r="L44" s="139">
        <v>7</v>
      </c>
      <c r="M44" s="139">
        <v>5</v>
      </c>
      <c r="N44" s="139">
        <v>2</v>
      </c>
      <c r="O44" s="139">
        <v>0</v>
      </c>
      <c r="P44" s="139">
        <v>3</v>
      </c>
      <c r="Q44" s="139">
        <v>1</v>
      </c>
      <c r="R44" s="139">
        <v>0</v>
      </c>
      <c r="S44" s="139">
        <v>0</v>
      </c>
      <c r="T44" s="139">
        <v>2</v>
      </c>
      <c r="U44" s="139">
        <v>0</v>
      </c>
      <c r="V44" s="139">
        <v>1</v>
      </c>
      <c r="W44" s="139">
        <v>0</v>
      </c>
      <c r="X44" s="139">
        <v>15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1279</v>
      </c>
      <c r="D45" s="139">
        <v>947</v>
      </c>
      <c r="E45" s="139">
        <v>107</v>
      </c>
      <c r="F45" s="139">
        <v>2</v>
      </c>
      <c r="G45" s="139">
        <v>47</v>
      </c>
      <c r="H45" s="139">
        <v>27</v>
      </c>
      <c r="I45" s="139">
        <v>42</v>
      </c>
      <c r="J45" s="139">
        <v>16</v>
      </c>
      <c r="K45" s="139">
        <v>3</v>
      </c>
      <c r="L45" s="139">
        <v>9</v>
      </c>
      <c r="M45" s="139">
        <v>10</v>
      </c>
      <c r="N45" s="139">
        <v>14</v>
      </c>
      <c r="O45" s="139">
        <v>8</v>
      </c>
      <c r="P45" s="139">
        <v>5</v>
      </c>
      <c r="Q45" s="139">
        <v>3</v>
      </c>
      <c r="R45" s="139">
        <v>3</v>
      </c>
      <c r="S45" s="139">
        <v>5</v>
      </c>
      <c r="T45" s="139">
        <v>1</v>
      </c>
      <c r="U45" s="139">
        <v>1</v>
      </c>
      <c r="V45" s="139">
        <v>6</v>
      </c>
      <c r="W45" s="139">
        <v>0</v>
      </c>
      <c r="X45" s="139">
        <v>22</v>
      </c>
      <c r="Y45" s="139">
        <v>1</v>
      </c>
    </row>
    <row r="46" spans="1:25" ht="15" customHeight="1">
      <c r="A46" s="100">
        <v>218</v>
      </c>
      <c r="B46" s="102" t="s">
        <v>249</v>
      </c>
      <c r="C46" s="138">
        <v>681</v>
      </c>
      <c r="D46" s="139">
        <v>163</v>
      </c>
      <c r="E46" s="139">
        <v>111</v>
      </c>
      <c r="F46" s="139">
        <v>88</v>
      </c>
      <c r="G46" s="139">
        <v>208</v>
      </c>
      <c r="H46" s="139">
        <v>28</v>
      </c>
      <c r="I46" s="139">
        <v>14</v>
      </c>
      <c r="J46" s="139">
        <v>0</v>
      </c>
      <c r="K46" s="139">
        <v>31</v>
      </c>
      <c r="L46" s="139">
        <v>18</v>
      </c>
      <c r="M46" s="139">
        <v>1</v>
      </c>
      <c r="N46" s="139">
        <v>0</v>
      </c>
      <c r="O46" s="139">
        <v>1</v>
      </c>
      <c r="P46" s="139">
        <v>0</v>
      </c>
      <c r="Q46" s="139">
        <v>1</v>
      </c>
      <c r="R46" s="139">
        <v>0</v>
      </c>
      <c r="S46" s="139">
        <v>1</v>
      </c>
      <c r="T46" s="139">
        <v>0</v>
      </c>
      <c r="U46" s="139">
        <v>1</v>
      </c>
      <c r="V46" s="139">
        <v>1</v>
      </c>
      <c r="W46" s="139">
        <v>0</v>
      </c>
      <c r="X46" s="139">
        <v>14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956</v>
      </c>
      <c r="D47" s="139">
        <v>526</v>
      </c>
      <c r="E47" s="139">
        <v>132</v>
      </c>
      <c r="F47" s="139">
        <v>55</v>
      </c>
      <c r="G47" s="139">
        <v>26</v>
      </c>
      <c r="H47" s="139">
        <v>32</v>
      </c>
      <c r="I47" s="139">
        <v>49</v>
      </c>
      <c r="J47" s="139">
        <v>23</v>
      </c>
      <c r="K47" s="139">
        <v>17</v>
      </c>
      <c r="L47" s="139">
        <v>5</v>
      </c>
      <c r="M47" s="139">
        <v>10</v>
      </c>
      <c r="N47" s="139">
        <v>10</v>
      </c>
      <c r="O47" s="139">
        <v>11</v>
      </c>
      <c r="P47" s="139">
        <v>12</v>
      </c>
      <c r="Q47" s="139">
        <v>0</v>
      </c>
      <c r="R47" s="139">
        <v>7</v>
      </c>
      <c r="S47" s="139">
        <v>4</v>
      </c>
      <c r="T47" s="139">
        <v>2</v>
      </c>
      <c r="U47" s="139">
        <v>2</v>
      </c>
      <c r="V47" s="139">
        <v>2</v>
      </c>
      <c r="W47" s="139">
        <v>2</v>
      </c>
      <c r="X47" s="139">
        <v>28</v>
      </c>
      <c r="Y47" s="139">
        <v>1</v>
      </c>
    </row>
    <row r="48" spans="1:25" ht="15" customHeight="1">
      <c r="A48" s="100">
        <v>220</v>
      </c>
      <c r="B48" s="102" t="s">
        <v>251</v>
      </c>
      <c r="C48" s="138">
        <v>863</v>
      </c>
      <c r="D48" s="139">
        <v>75</v>
      </c>
      <c r="E48" s="139">
        <v>390</v>
      </c>
      <c r="F48" s="139">
        <v>99</v>
      </c>
      <c r="G48" s="139">
        <v>145</v>
      </c>
      <c r="H48" s="139">
        <v>33</v>
      </c>
      <c r="I48" s="139">
        <v>6</v>
      </c>
      <c r="J48" s="139">
        <v>0</v>
      </c>
      <c r="K48" s="139">
        <v>3</v>
      </c>
      <c r="L48" s="139">
        <v>14</v>
      </c>
      <c r="M48" s="139">
        <v>0</v>
      </c>
      <c r="N48" s="139">
        <v>1</v>
      </c>
      <c r="O48" s="139">
        <v>2</v>
      </c>
      <c r="P48" s="139">
        <v>2</v>
      </c>
      <c r="Q48" s="139">
        <v>0</v>
      </c>
      <c r="R48" s="139">
        <v>0</v>
      </c>
      <c r="S48" s="139">
        <v>0</v>
      </c>
      <c r="T48" s="139">
        <v>0</v>
      </c>
      <c r="U48" s="139">
        <v>2</v>
      </c>
      <c r="V48" s="139">
        <v>1</v>
      </c>
      <c r="W48" s="139">
        <v>0</v>
      </c>
      <c r="X48" s="139">
        <v>90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555</v>
      </c>
      <c r="D49" s="139">
        <v>100</v>
      </c>
      <c r="E49" s="139">
        <v>100</v>
      </c>
      <c r="F49" s="139">
        <v>62</v>
      </c>
      <c r="G49" s="139">
        <v>175</v>
      </c>
      <c r="H49" s="139">
        <v>45</v>
      </c>
      <c r="I49" s="139">
        <v>12</v>
      </c>
      <c r="J49" s="139">
        <v>4</v>
      </c>
      <c r="K49" s="139">
        <v>10</v>
      </c>
      <c r="L49" s="139">
        <v>0</v>
      </c>
      <c r="M49" s="139">
        <v>12</v>
      </c>
      <c r="N49" s="139">
        <v>7</v>
      </c>
      <c r="O49" s="139">
        <v>3</v>
      </c>
      <c r="P49" s="139">
        <v>2</v>
      </c>
      <c r="Q49" s="139">
        <v>3</v>
      </c>
      <c r="R49" s="139">
        <v>3</v>
      </c>
      <c r="S49" s="139">
        <v>4</v>
      </c>
      <c r="T49" s="139">
        <v>0</v>
      </c>
      <c r="U49" s="139">
        <v>1</v>
      </c>
      <c r="V49" s="139">
        <v>1</v>
      </c>
      <c r="W49" s="139">
        <v>0</v>
      </c>
      <c r="X49" s="139">
        <v>11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107</v>
      </c>
      <c r="D50" s="139">
        <v>4</v>
      </c>
      <c r="E50" s="139">
        <v>42</v>
      </c>
      <c r="F50" s="139">
        <v>9</v>
      </c>
      <c r="G50" s="139">
        <v>0</v>
      </c>
      <c r="H50" s="139">
        <v>29</v>
      </c>
      <c r="I50" s="139">
        <v>3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1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1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654</v>
      </c>
      <c r="D51" s="139">
        <v>80</v>
      </c>
      <c r="E51" s="139">
        <v>301</v>
      </c>
      <c r="F51" s="139">
        <v>29</v>
      </c>
      <c r="G51" s="139">
        <v>103</v>
      </c>
      <c r="H51" s="139">
        <v>90</v>
      </c>
      <c r="I51" s="139">
        <v>6</v>
      </c>
      <c r="J51" s="139">
        <v>0</v>
      </c>
      <c r="K51" s="139">
        <v>2</v>
      </c>
      <c r="L51" s="139">
        <v>9</v>
      </c>
      <c r="M51" s="139">
        <v>2</v>
      </c>
      <c r="N51" s="139">
        <v>3</v>
      </c>
      <c r="O51" s="139">
        <v>4</v>
      </c>
      <c r="P51" s="139">
        <v>6</v>
      </c>
      <c r="Q51" s="139">
        <v>0</v>
      </c>
      <c r="R51" s="139">
        <v>1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18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212</v>
      </c>
      <c r="D52" s="139">
        <v>32</v>
      </c>
      <c r="E52" s="139">
        <v>82</v>
      </c>
      <c r="F52" s="139">
        <v>0</v>
      </c>
      <c r="G52" s="139">
        <v>40</v>
      </c>
      <c r="H52" s="139">
        <v>17</v>
      </c>
      <c r="I52" s="139">
        <v>9</v>
      </c>
      <c r="J52" s="139">
        <v>0</v>
      </c>
      <c r="K52" s="139">
        <v>12</v>
      </c>
      <c r="L52" s="139">
        <v>11</v>
      </c>
      <c r="M52" s="139">
        <v>1</v>
      </c>
      <c r="N52" s="139">
        <v>2</v>
      </c>
      <c r="O52" s="139">
        <v>1</v>
      </c>
      <c r="P52" s="139">
        <v>0</v>
      </c>
      <c r="Q52" s="139">
        <v>0</v>
      </c>
      <c r="R52" s="139">
        <v>0</v>
      </c>
      <c r="S52" s="139">
        <v>0</v>
      </c>
      <c r="T52" s="139">
        <v>1</v>
      </c>
      <c r="U52" s="139">
        <v>0</v>
      </c>
      <c r="V52" s="139">
        <v>1</v>
      </c>
      <c r="W52" s="139">
        <v>0</v>
      </c>
      <c r="X52" s="139">
        <v>3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212</v>
      </c>
      <c r="D53" s="139">
        <v>15</v>
      </c>
      <c r="E53" s="139">
        <v>59</v>
      </c>
      <c r="F53" s="139">
        <v>4</v>
      </c>
      <c r="G53" s="139">
        <v>57</v>
      </c>
      <c r="H53" s="139">
        <v>32</v>
      </c>
      <c r="I53" s="139">
        <v>10</v>
      </c>
      <c r="J53" s="139">
        <v>0</v>
      </c>
      <c r="K53" s="139">
        <v>1</v>
      </c>
      <c r="L53" s="139">
        <v>24</v>
      </c>
      <c r="M53" s="139">
        <v>1</v>
      </c>
      <c r="N53" s="139">
        <v>0</v>
      </c>
      <c r="O53" s="139">
        <v>4</v>
      </c>
      <c r="P53" s="139">
        <v>0</v>
      </c>
      <c r="Q53" s="139">
        <v>0</v>
      </c>
      <c r="R53" s="139">
        <v>1</v>
      </c>
      <c r="S53" s="139">
        <v>2</v>
      </c>
      <c r="T53" s="139">
        <v>0</v>
      </c>
      <c r="U53" s="139">
        <v>0</v>
      </c>
      <c r="V53" s="139">
        <v>0</v>
      </c>
      <c r="W53" s="139">
        <v>0</v>
      </c>
      <c r="X53" s="139">
        <v>2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230</v>
      </c>
      <c r="D54" s="139">
        <v>73</v>
      </c>
      <c r="E54" s="139">
        <v>59</v>
      </c>
      <c r="F54" s="139">
        <v>16</v>
      </c>
      <c r="G54" s="139">
        <v>7</v>
      </c>
      <c r="H54" s="139">
        <v>27</v>
      </c>
      <c r="I54" s="139">
        <v>7</v>
      </c>
      <c r="J54" s="139">
        <v>0</v>
      </c>
      <c r="K54" s="139">
        <v>3</v>
      </c>
      <c r="L54" s="139">
        <v>0</v>
      </c>
      <c r="M54" s="139">
        <v>24</v>
      </c>
      <c r="N54" s="139">
        <v>3</v>
      </c>
      <c r="O54" s="139">
        <v>1</v>
      </c>
      <c r="P54" s="139">
        <v>1</v>
      </c>
      <c r="Q54" s="139">
        <v>0</v>
      </c>
      <c r="R54" s="139">
        <v>0</v>
      </c>
      <c r="S54" s="139">
        <v>1</v>
      </c>
      <c r="T54" s="139">
        <v>1</v>
      </c>
      <c r="U54" s="139">
        <v>0</v>
      </c>
      <c r="V54" s="139">
        <v>1</v>
      </c>
      <c r="W54" s="139">
        <v>0</v>
      </c>
      <c r="X54" s="139">
        <v>5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246</v>
      </c>
      <c r="D55" s="139">
        <v>21</v>
      </c>
      <c r="E55" s="139">
        <v>165</v>
      </c>
      <c r="F55" s="139">
        <v>0</v>
      </c>
      <c r="G55" s="139">
        <v>4</v>
      </c>
      <c r="H55" s="139">
        <v>15</v>
      </c>
      <c r="I55" s="139">
        <v>16</v>
      </c>
      <c r="J55" s="139">
        <v>0</v>
      </c>
      <c r="K55" s="139">
        <v>17</v>
      </c>
      <c r="L55" s="139">
        <v>0</v>
      </c>
      <c r="M55" s="139">
        <v>1</v>
      </c>
      <c r="N55" s="139">
        <v>5</v>
      </c>
      <c r="O55" s="139">
        <v>1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1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442</v>
      </c>
      <c r="D56" s="139">
        <v>81</v>
      </c>
      <c r="E56" s="139">
        <v>181</v>
      </c>
      <c r="F56" s="139">
        <v>9</v>
      </c>
      <c r="G56" s="139">
        <v>35</v>
      </c>
      <c r="H56" s="139">
        <v>43</v>
      </c>
      <c r="I56" s="139">
        <v>9</v>
      </c>
      <c r="J56" s="139">
        <v>0</v>
      </c>
      <c r="K56" s="139">
        <v>44</v>
      </c>
      <c r="L56" s="139">
        <v>11</v>
      </c>
      <c r="M56" s="139">
        <v>7</v>
      </c>
      <c r="N56" s="139">
        <v>1</v>
      </c>
      <c r="O56" s="139">
        <v>1</v>
      </c>
      <c r="P56" s="139">
        <v>1</v>
      </c>
      <c r="Q56" s="139">
        <v>2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0</v>
      </c>
      <c r="X56" s="139">
        <v>14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421</v>
      </c>
      <c r="D57" s="139">
        <v>140</v>
      </c>
      <c r="E57" s="139">
        <v>114</v>
      </c>
      <c r="F57" s="139">
        <v>17</v>
      </c>
      <c r="G57" s="139">
        <v>20</v>
      </c>
      <c r="H57" s="139">
        <v>15</v>
      </c>
      <c r="I57" s="139">
        <v>12</v>
      </c>
      <c r="J57" s="139">
        <v>6</v>
      </c>
      <c r="K57" s="139">
        <v>52</v>
      </c>
      <c r="L57" s="139">
        <v>11</v>
      </c>
      <c r="M57" s="139">
        <v>2</v>
      </c>
      <c r="N57" s="139">
        <v>5</v>
      </c>
      <c r="O57" s="139">
        <v>0</v>
      </c>
      <c r="P57" s="139">
        <v>1</v>
      </c>
      <c r="Q57" s="139">
        <v>0</v>
      </c>
      <c r="R57" s="139">
        <v>2</v>
      </c>
      <c r="S57" s="139">
        <v>0</v>
      </c>
      <c r="T57" s="139">
        <v>11</v>
      </c>
      <c r="U57" s="139">
        <v>1</v>
      </c>
      <c r="V57" s="139">
        <v>0</v>
      </c>
      <c r="W57" s="139">
        <v>0</v>
      </c>
      <c r="X57" s="139">
        <v>12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168</v>
      </c>
      <c r="D58" s="139">
        <v>63</v>
      </c>
      <c r="E58" s="139">
        <v>64</v>
      </c>
      <c r="F58" s="139">
        <v>6</v>
      </c>
      <c r="G58" s="139">
        <v>2</v>
      </c>
      <c r="H58" s="139">
        <v>5</v>
      </c>
      <c r="I58" s="139">
        <v>9</v>
      </c>
      <c r="J58" s="139">
        <v>5</v>
      </c>
      <c r="K58" s="139">
        <v>1</v>
      </c>
      <c r="L58" s="139">
        <v>1</v>
      </c>
      <c r="M58" s="139">
        <v>1</v>
      </c>
      <c r="N58" s="139">
        <v>4</v>
      </c>
      <c r="O58" s="139">
        <v>1</v>
      </c>
      <c r="P58" s="139">
        <v>3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3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122</v>
      </c>
      <c r="D59" s="139">
        <v>14</v>
      </c>
      <c r="E59" s="139">
        <v>56</v>
      </c>
      <c r="F59" s="139">
        <v>8</v>
      </c>
      <c r="G59" s="139">
        <v>10</v>
      </c>
      <c r="H59" s="139">
        <v>26</v>
      </c>
      <c r="I59" s="139">
        <v>4</v>
      </c>
      <c r="J59" s="139">
        <v>0</v>
      </c>
      <c r="K59" s="139">
        <v>1</v>
      </c>
      <c r="L59" s="139">
        <v>0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1</v>
      </c>
      <c r="W59" s="139">
        <v>0</v>
      </c>
      <c r="X59" s="139">
        <v>1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205</v>
      </c>
      <c r="D60" s="139">
        <v>47</v>
      </c>
      <c r="E60" s="139">
        <v>43</v>
      </c>
      <c r="F60" s="139">
        <v>21</v>
      </c>
      <c r="G60" s="139">
        <v>24</v>
      </c>
      <c r="H60" s="139">
        <v>30</v>
      </c>
      <c r="I60" s="139">
        <v>0</v>
      </c>
      <c r="J60" s="139">
        <v>1</v>
      </c>
      <c r="K60" s="139">
        <v>0</v>
      </c>
      <c r="L60" s="139">
        <v>0</v>
      </c>
      <c r="M60" s="139">
        <v>9</v>
      </c>
      <c r="N60" s="139">
        <v>0</v>
      </c>
      <c r="O60" s="139">
        <v>1</v>
      </c>
      <c r="P60" s="139">
        <v>5</v>
      </c>
      <c r="Q60" s="139">
        <v>2</v>
      </c>
      <c r="R60" s="139">
        <v>2</v>
      </c>
      <c r="S60" s="139">
        <v>0</v>
      </c>
      <c r="T60" s="139">
        <v>1</v>
      </c>
      <c r="U60" s="139">
        <v>0</v>
      </c>
      <c r="V60" s="139">
        <v>0</v>
      </c>
      <c r="W60" s="139">
        <v>1</v>
      </c>
      <c r="X60" s="139">
        <v>17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412</v>
      </c>
      <c r="D61" s="139">
        <v>135</v>
      </c>
      <c r="E61" s="139">
        <v>127</v>
      </c>
      <c r="F61" s="139">
        <v>20</v>
      </c>
      <c r="G61" s="139">
        <v>41</v>
      </c>
      <c r="H61" s="139">
        <v>56</v>
      </c>
      <c r="I61" s="139">
        <v>6</v>
      </c>
      <c r="J61" s="139">
        <v>0</v>
      </c>
      <c r="K61" s="139">
        <v>2</v>
      </c>
      <c r="L61" s="139">
        <v>1</v>
      </c>
      <c r="M61" s="139">
        <v>0</v>
      </c>
      <c r="N61" s="139">
        <v>0</v>
      </c>
      <c r="O61" s="139">
        <v>2</v>
      </c>
      <c r="P61" s="139">
        <v>3</v>
      </c>
      <c r="Q61" s="139">
        <v>0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19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80</v>
      </c>
      <c r="D62" s="139">
        <v>9</v>
      </c>
      <c r="E62" s="139">
        <v>61</v>
      </c>
      <c r="F62" s="139">
        <v>7</v>
      </c>
      <c r="G62" s="139">
        <v>0</v>
      </c>
      <c r="H62" s="139">
        <v>1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2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443</v>
      </c>
      <c r="D63" s="139">
        <v>33</v>
      </c>
      <c r="E63" s="139">
        <v>339</v>
      </c>
      <c r="F63" s="139">
        <v>28</v>
      </c>
      <c r="G63" s="139">
        <v>5</v>
      </c>
      <c r="H63" s="139">
        <v>9</v>
      </c>
      <c r="I63" s="139">
        <v>6</v>
      </c>
      <c r="J63" s="139">
        <v>0</v>
      </c>
      <c r="K63" s="139">
        <v>0</v>
      </c>
      <c r="L63" s="139">
        <v>0</v>
      </c>
      <c r="M63" s="139">
        <v>3</v>
      </c>
      <c r="N63" s="139">
        <v>0</v>
      </c>
      <c r="O63" s="139">
        <v>1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19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29</v>
      </c>
      <c r="D64" s="139">
        <v>3</v>
      </c>
      <c r="E64" s="139">
        <v>6</v>
      </c>
      <c r="F64" s="139">
        <v>0</v>
      </c>
      <c r="G64" s="139">
        <v>7</v>
      </c>
      <c r="H64" s="139">
        <v>4</v>
      </c>
      <c r="I64" s="139">
        <v>1</v>
      </c>
      <c r="J64" s="139">
        <v>0</v>
      </c>
      <c r="K64" s="139">
        <v>1</v>
      </c>
      <c r="L64" s="139">
        <v>3</v>
      </c>
      <c r="M64" s="139">
        <v>1</v>
      </c>
      <c r="N64" s="139">
        <v>0</v>
      </c>
      <c r="O64" s="139">
        <v>1</v>
      </c>
      <c r="P64" s="139">
        <v>2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187</v>
      </c>
      <c r="D65" s="139">
        <v>83</v>
      </c>
      <c r="E65" s="139">
        <v>29</v>
      </c>
      <c r="F65" s="139">
        <v>20</v>
      </c>
      <c r="G65" s="139">
        <v>7</v>
      </c>
      <c r="H65" s="139">
        <v>12</v>
      </c>
      <c r="I65" s="139">
        <v>4</v>
      </c>
      <c r="J65" s="139">
        <v>0</v>
      </c>
      <c r="K65" s="139">
        <v>5</v>
      </c>
      <c r="L65" s="139">
        <v>13</v>
      </c>
      <c r="M65" s="139">
        <v>5</v>
      </c>
      <c r="N65" s="139">
        <v>0</v>
      </c>
      <c r="O65" s="139">
        <v>0</v>
      </c>
      <c r="P65" s="139">
        <v>1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129</v>
      </c>
      <c r="D66" s="139">
        <v>39</v>
      </c>
      <c r="E66" s="139">
        <v>32</v>
      </c>
      <c r="F66" s="139">
        <v>7</v>
      </c>
      <c r="G66" s="139">
        <v>9</v>
      </c>
      <c r="H66" s="139">
        <v>20</v>
      </c>
      <c r="I66" s="139">
        <v>1</v>
      </c>
      <c r="J66" s="139">
        <v>1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1</v>
      </c>
      <c r="T66" s="139">
        <v>5</v>
      </c>
      <c r="U66" s="139">
        <v>0</v>
      </c>
      <c r="V66" s="139">
        <v>0</v>
      </c>
      <c r="W66" s="139">
        <v>0</v>
      </c>
      <c r="X66" s="139">
        <v>14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110</v>
      </c>
      <c r="D67" s="139">
        <v>14</v>
      </c>
      <c r="E67" s="139">
        <v>63</v>
      </c>
      <c r="F67" s="139">
        <v>1</v>
      </c>
      <c r="G67" s="139">
        <v>2</v>
      </c>
      <c r="H67" s="139">
        <v>6</v>
      </c>
      <c r="I67" s="139">
        <v>1</v>
      </c>
      <c r="J67" s="139">
        <v>0</v>
      </c>
      <c r="K67" s="139">
        <v>1</v>
      </c>
      <c r="L67" s="139">
        <v>6</v>
      </c>
      <c r="M67" s="139">
        <v>9</v>
      </c>
      <c r="N67" s="139">
        <v>0</v>
      </c>
      <c r="O67" s="139">
        <v>1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4</v>
      </c>
      <c r="W67" s="139">
        <v>0</v>
      </c>
      <c r="X67" s="139">
        <v>2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129</v>
      </c>
      <c r="D68" s="139">
        <v>21</v>
      </c>
      <c r="E68" s="139">
        <v>88</v>
      </c>
      <c r="F68" s="139">
        <v>3</v>
      </c>
      <c r="G68" s="139">
        <v>0</v>
      </c>
      <c r="H68" s="139">
        <v>12</v>
      </c>
      <c r="I68" s="139">
        <v>3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1</v>
      </c>
      <c r="P68" s="139">
        <v>1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0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83</v>
      </c>
      <c r="D69" s="139">
        <v>11</v>
      </c>
      <c r="E69" s="139">
        <v>52</v>
      </c>
      <c r="F69" s="139">
        <v>0</v>
      </c>
      <c r="G69" s="139">
        <v>0</v>
      </c>
      <c r="H69" s="139">
        <v>3</v>
      </c>
      <c r="I69" s="139">
        <v>1</v>
      </c>
      <c r="J69" s="139">
        <v>0</v>
      </c>
      <c r="K69" s="139">
        <v>0</v>
      </c>
      <c r="L69" s="139">
        <v>12</v>
      </c>
      <c r="M69" s="139">
        <v>0</v>
      </c>
      <c r="N69" s="139">
        <v>0</v>
      </c>
      <c r="O69" s="139">
        <v>0</v>
      </c>
      <c r="P69" s="139">
        <v>1</v>
      </c>
      <c r="Q69" s="139">
        <v>0</v>
      </c>
      <c r="R69" s="139">
        <v>0</v>
      </c>
      <c r="S69" s="139">
        <v>2</v>
      </c>
      <c r="T69" s="139">
        <v>0</v>
      </c>
      <c r="U69" s="139">
        <v>0</v>
      </c>
      <c r="V69" s="139">
        <v>0</v>
      </c>
      <c r="W69" s="139">
        <v>0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</sheetData>
  <sortState xmlns:xlrd2="http://schemas.microsoft.com/office/spreadsheetml/2017/richdata2" ref="A21:WWG29">
    <sortCondition ref="A21:A29"/>
  </sortState>
  <mergeCells count="1">
    <mergeCell ref="A3:B3"/>
  </mergeCells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9E78-89A0-4DF6-A9D0-61020843DA75}">
  <sheetPr>
    <tabColor theme="7" tint="0.79998168889431442"/>
  </sheetPr>
  <dimension ref="A1:Y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"/>
  <cols>
    <col min="1" max="1" width="3.75" style="100" customWidth="1"/>
    <col min="2" max="2" width="13.25" style="100" customWidth="1"/>
    <col min="3" max="25" width="9.83203125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25" ht="16.149999999999999" customHeight="1">
      <c r="A1" s="100" t="s">
        <v>809</v>
      </c>
    </row>
    <row r="2" spans="1:25">
      <c r="Y2" s="114" t="s">
        <v>402</v>
      </c>
    </row>
    <row r="3" spans="1:25" ht="26">
      <c r="A3" s="486" t="s">
        <v>403</v>
      </c>
      <c r="B3" s="487"/>
      <c r="C3" s="135" t="s">
        <v>44</v>
      </c>
      <c r="D3" s="355" t="s">
        <v>404</v>
      </c>
      <c r="E3" s="356" t="s">
        <v>0</v>
      </c>
      <c r="F3" s="356" t="s">
        <v>194</v>
      </c>
      <c r="G3" s="356" t="s">
        <v>1</v>
      </c>
      <c r="H3" s="136" t="s">
        <v>193</v>
      </c>
      <c r="I3" s="136" t="s">
        <v>412</v>
      </c>
      <c r="J3" s="136" t="s">
        <v>157</v>
      </c>
      <c r="K3" s="136" t="s">
        <v>195</v>
      </c>
      <c r="L3" s="355" t="s">
        <v>196</v>
      </c>
      <c r="M3" s="136" t="s">
        <v>199</v>
      </c>
      <c r="N3" s="136" t="s">
        <v>413</v>
      </c>
      <c r="O3" s="128" t="s">
        <v>198</v>
      </c>
      <c r="P3" s="128" t="s">
        <v>197</v>
      </c>
      <c r="Q3" s="356" t="s">
        <v>420</v>
      </c>
      <c r="R3" s="136" t="s">
        <v>200</v>
      </c>
      <c r="S3" s="136" t="s">
        <v>156</v>
      </c>
      <c r="T3" s="136" t="s">
        <v>201</v>
      </c>
      <c r="U3" s="128" t="s">
        <v>421</v>
      </c>
      <c r="V3" s="128" t="s">
        <v>202</v>
      </c>
      <c r="W3" s="136" t="s">
        <v>417</v>
      </c>
      <c r="X3" s="137" t="s">
        <v>205</v>
      </c>
      <c r="Y3" s="137" t="s">
        <v>162</v>
      </c>
    </row>
    <row r="4" spans="1:25" ht="15" hidden="1" customHeight="1">
      <c r="B4" s="132" t="s">
        <v>424</v>
      </c>
      <c r="C4" s="138">
        <v>101691</v>
      </c>
      <c r="D4" s="139">
        <v>56601</v>
      </c>
      <c r="E4" s="139">
        <v>22723</v>
      </c>
      <c r="F4" s="139">
        <v>3695</v>
      </c>
      <c r="G4" s="139">
        <v>3167</v>
      </c>
      <c r="H4" s="139">
        <v>3556</v>
      </c>
      <c r="I4" s="139">
        <v>2372</v>
      </c>
      <c r="J4" s="139">
        <v>1286</v>
      </c>
      <c r="K4" s="139">
        <v>929</v>
      </c>
      <c r="L4" s="139">
        <v>778</v>
      </c>
      <c r="M4" s="139">
        <v>637</v>
      </c>
      <c r="N4" s="139">
        <v>745</v>
      </c>
      <c r="O4" s="139">
        <v>561</v>
      </c>
      <c r="P4" s="139">
        <v>599</v>
      </c>
      <c r="Q4" s="139">
        <v>181</v>
      </c>
      <c r="R4" s="139">
        <v>272</v>
      </c>
      <c r="S4" s="139">
        <v>315</v>
      </c>
      <c r="T4" s="139">
        <v>206</v>
      </c>
      <c r="U4" s="139">
        <v>190</v>
      </c>
      <c r="V4" s="139">
        <v>207</v>
      </c>
      <c r="W4" s="139">
        <v>132</v>
      </c>
      <c r="X4" s="139">
        <v>2457</v>
      </c>
      <c r="Y4" s="139">
        <v>77</v>
      </c>
    </row>
    <row r="5" spans="1:25" ht="11.25" hidden="1" customHeight="1">
      <c r="B5" s="132" t="s">
        <v>415</v>
      </c>
      <c r="C5" s="138">
        <v>101294</v>
      </c>
      <c r="D5" s="139">
        <v>55202</v>
      </c>
      <c r="E5" s="139">
        <v>23587</v>
      </c>
      <c r="F5" s="139">
        <v>4016</v>
      </c>
      <c r="G5" s="139">
        <v>3203</v>
      </c>
      <c r="H5" s="139">
        <v>3324</v>
      </c>
      <c r="I5" s="139">
        <v>2367</v>
      </c>
      <c r="J5" s="139">
        <v>1363</v>
      </c>
      <c r="K5" s="139">
        <v>899</v>
      </c>
      <c r="L5" s="139">
        <v>822</v>
      </c>
      <c r="M5" s="139">
        <v>657</v>
      </c>
      <c r="N5" s="139">
        <v>683</v>
      </c>
      <c r="O5" s="139">
        <v>544</v>
      </c>
      <c r="P5" s="139">
        <v>549</v>
      </c>
      <c r="Q5" s="139">
        <v>202</v>
      </c>
      <c r="R5" s="139">
        <v>281</v>
      </c>
      <c r="S5" s="139">
        <v>283</v>
      </c>
      <c r="T5" s="139">
        <v>204</v>
      </c>
      <c r="U5" s="139">
        <v>195</v>
      </c>
      <c r="V5" s="139">
        <v>185</v>
      </c>
      <c r="W5" s="139">
        <v>140</v>
      </c>
      <c r="X5" s="139">
        <v>2515</v>
      </c>
      <c r="Y5" s="139">
        <v>72</v>
      </c>
    </row>
    <row r="6" spans="1:25" ht="11.25" hidden="1" customHeight="1">
      <c r="B6" s="132" t="s">
        <v>419</v>
      </c>
      <c r="C6" s="138">
        <v>101773</v>
      </c>
      <c r="D6" s="139">
        <v>53864</v>
      </c>
      <c r="E6" s="139">
        <v>24742</v>
      </c>
      <c r="F6" s="139">
        <v>4232</v>
      </c>
      <c r="G6" s="139">
        <v>3301</v>
      </c>
      <c r="H6" s="139">
        <v>3612</v>
      </c>
      <c r="I6" s="139">
        <v>2405</v>
      </c>
      <c r="J6" s="139">
        <v>1435</v>
      </c>
      <c r="K6" s="139">
        <v>924</v>
      </c>
      <c r="L6" s="139">
        <v>842</v>
      </c>
      <c r="M6" s="139">
        <v>641</v>
      </c>
      <c r="N6" s="139">
        <v>672</v>
      </c>
      <c r="O6" s="139">
        <v>490</v>
      </c>
      <c r="P6" s="139">
        <v>505</v>
      </c>
      <c r="Q6" s="139">
        <v>219</v>
      </c>
      <c r="R6" s="139">
        <v>278</v>
      </c>
      <c r="S6" s="139">
        <v>281</v>
      </c>
      <c r="T6" s="139">
        <v>214</v>
      </c>
      <c r="U6" s="139">
        <v>182</v>
      </c>
      <c r="V6" s="139">
        <v>170</v>
      </c>
      <c r="W6" s="139">
        <v>143</v>
      </c>
      <c r="X6" s="139">
        <v>2547</v>
      </c>
      <c r="Y6" s="139">
        <v>74</v>
      </c>
    </row>
    <row r="7" spans="1:25" ht="11.25" hidden="1" customHeight="1">
      <c r="B7" s="132" t="s">
        <v>423</v>
      </c>
      <c r="C7" s="138">
        <v>101297</v>
      </c>
      <c r="D7" s="139">
        <v>52351</v>
      </c>
      <c r="E7" s="139">
        <v>25760</v>
      </c>
      <c r="F7" s="139">
        <v>4283</v>
      </c>
      <c r="G7" s="139">
        <v>3307</v>
      </c>
      <c r="H7" s="139">
        <v>3515</v>
      </c>
      <c r="I7" s="139">
        <v>2324</v>
      </c>
      <c r="J7" s="139">
        <v>1479</v>
      </c>
      <c r="K7" s="139">
        <v>933</v>
      </c>
      <c r="L7" s="139">
        <v>744</v>
      </c>
      <c r="M7" s="139">
        <v>655</v>
      </c>
      <c r="N7" s="139">
        <v>650</v>
      </c>
      <c r="O7" s="139">
        <v>518</v>
      </c>
      <c r="P7" s="139">
        <v>460</v>
      </c>
      <c r="Q7" s="139">
        <v>335</v>
      </c>
      <c r="R7" s="139">
        <v>297</v>
      </c>
      <c r="S7" s="139">
        <v>270</v>
      </c>
      <c r="T7" s="139">
        <v>239</v>
      </c>
      <c r="U7" s="139">
        <v>168</v>
      </c>
      <c r="V7" s="139">
        <v>184</v>
      </c>
      <c r="W7" s="139">
        <v>166</v>
      </c>
      <c r="X7" s="139">
        <v>2586</v>
      </c>
      <c r="Y7" s="139">
        <v>73</v>
      </c>
    </row>
    <row r="8" spans="1:25" ht="11.25" customHeight="1">
      <c r="B8" s="132" t="s">
        <v>425</v>
      </c>
      <c r="C8" s="138">
        <v>99767</v>
      </c>
      <c r="D8" s="139">
        <v>51217</v>
      </c>
      <c r="E8" s="139">
        <v>25600</v>
      </c>
      <c r="F8" s="139">
        <v>4291</v>
      </c>
      <c r="G8" s="139">
        <v>3428</v>
      </c>
      <c r="H8" s="139">
        <v>3156</v>
      </c>
      <c r="I8" s="139">
        <v>2353</v>
      </c>
      <c r="J8" s="139">
        <v>1520</v>
      </c>
      <c r="K8" s="139">
        <v>915</v>
      </c>
      <c r="L8" s="139">
        <v>760</v>
      </c>
      <c r="M8" s="139">
        <v>685</v>
      </c>
      <c r="N8" s="139">
        <v>619</v>
      </c>
      <c r="O8" s="139">
        <v>485</v>
      </c>
      <c r="P8" s="139">
        <v>449</v>
      </c>
      <c r="Q8" s="139">
        <v>399</v>
      </c>
      <c r="R8" s="139">
        <v>294</v>
      </c>
      <c r="S8" s="139">
        <v>252</v>
      </c>
      <c r="T8" s="139">
        <v>203</v>
      </c>
      <c r="U8" s="139">
        <v>183</v>
      </c>
      <c r="V8" s="139">
        <v>175</v>
      </c>
      <c r="W8" s="139">
        <v>171</v>
      </c>
      <c r="X8" s="139">
        <v>2544</v>
      </c>
      <c r="Y8" s="139">
        <v>68</v>
      </c>
    </row>
    <row r="9" spans="1:25" ht="15.7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.75" hidden="1" customHeight="1">
      <c r="B10" s="102" t="s">
        <v>211</v>
      </c>
      <c r="C10" s="138">
        <v>20184</v>
      </c>
      <c r="D10" s="139">
        <v>13318</v>
      </c>
      <c r="E10" s="139">
        <v>3600</v>
      </c>
      <c r="F10" s="139">
        <v>282</v>
      </c>
      <c r="G10" s="139">
        <v>519</v>
      </c>
      <c r="H10" s="139">
        <v>406</v>
      </c>
      <c r="I10" s="139">
        <v>455</v>
      </c>
      <c r="J10" s="139">
        <v>97</v>
      </c>
      <c r="K10" s="139">
        <v>162</v>
      </c>
      <c r="L10" s="139">
        <v>113</v>
      </c>
      <c r="M10" s="139">
        <v>133</v>
      </c>
      <c r="N10" s="139">
        <v>123</v>
      </c>
      <c r="O10" s="139">
        <v>129</v>
      </c>
      <c r="P10" s="139">
        <v>85</v>
      </c>
      <c r="Q10" s="139">
        <v>69</v>
      </c>
      <c r="R10" s="139">
        <v>83</v>
      </c>
      <c r="S10" s="139">
        <v>47</v>
      </c>
      <c r="T10" s="139">
        <v>26</v>
      </c>
      <c r="U10" s="139">
        <v>31</v>
      </c>
      <c r="V10" s="139">
        <v>36</v>
      </c>
      <c r="W10" s="139">
        <v>29</v>
      </c>
      <c r="X10" s="139">
        <v>432</v>
      </c>
      <c r="Y10" s="139">
        <v>9</v>
      </c>
    </row>
    <row r="11" spans="1:25" ht="15.75" hidden="1" customHeight="1">
      <c r="B11" s="102" t="s">
        <v>212</v>
      </c>
      <c r="C11" s="138">
        <v>8968</v>
      </c>
      <c r="D11" s="139">
        <v>5887</v>
      </c>
      <c r="E11" s="139">
        <v>1265</v>
      </c>
      <c r="F11" s="139">
        <v>139</v>
      </c>
      <c r="G11" s="139">
        <v>208</v>
      </c>
      <c r="H11" s="139">
        <v>501</v>
      </c>
      <c r="I11" s="139">
        <v>213</v>
      </c>
      <c r="J11" s="139">
        <v>180</v>
      </c>
      <c r="K11" s="139">
        <v>39</v>
      </c>
      <c r="L11" s="139">
        <v>55</v>
      </c>
      <c r="M11" s="139">
        <v>57</v>
      </c>
      <c r="N11" s="139">
        <v>52</v>
      </c>
      <c r="O11" s="139">
        <v>59</v>
      </c>
      <c r="P11" s="139">
        <v>36</v>
      </c>
      <c r="Q11" s="139">
        <v>46</v>
      </c>
      <c r="R11" s="139">
        <v>24</v>
      </c>
      <c r="S11" s="139">
        <v>18</v>
      </c>
      <c r="T11" s="139">
        <v>7</v>
      </c>
      <c r="U11" s="139">
        <v>8</v>
      </c>
      <c r="V11" s="139">
        <v>12</v>
      </c>
      <c r="W11" s="139">
        <v>6</v>
      </c>
      <c r="X11" s="139">
        <v>149</v>
      </c>
      <c r="Y11" s="139">
        <v>7</v>
      </c>
    </row>
    <row r="12" spans="1:25" ht="15.75" hidden="1" customHeight="1">
      <c r="B12" s="102" t="s">
        <v>213</v>
      </c>
      <c r="C12" s="138">
        <v>7284</v>
      </c>
      <c r="D12" s="139">
        <v>3508</v>
      </c>
      <c r="E12" s="139">
        <v>1651</v>
      </c>
      <c r="F12" s="139">
        <v>321</v>
      </c>
      <c r="G12" s="139">
        <v>531</v>
      </c>
      <c r="H12" s="139">
        <v>409</v>
      </c>
      <c r="I12" s="139">
        <v>99</v>
      </c>
      <c r="J12" s="139">
        <v>125</v>
      </c>
      <c r="K12" s="139">
        <v>167</v>
      </c>
      <c r="L12" s="139">
        <v>66</v>
      </c>
      <c r="M12" s="139">
        <v>58</v>
      </c>
      <c r="N12" s="139">
        <v>16</v>
      </c>
      <c r="O12" s="139">
        <v>22</v>
      </c>
      <c r="P12" s="139">
        <v>35</v>
      </c>
      <c r="Q12" s="139">
        <v>50</v>
      </c>
      <c r="R12" s="139">
        <v>9</v>
      </c>
      <c r="S12" s="139">
        <v>5</v>
      </c>
      <c r="T12" s="139">
        <v>10</v>
      </c>
      <c r="U12" s="139">
        <v>31</v>
      </c>
      <c r="V12" s="139">
        <v>6</v>
      </c>
      <c r="W12" s="139">
        <v>6</v>
      </c>
      <c r="X12" s="139">
        <v>152</v>
      </c>
      <c r="Y12" s="139">
        <v>7</v>
      </c>
    </row>
    <row r="13" spans="1:25" ht="15.75" hidden="1" customHeight="1">
      <c r="B13" s="102" t="s">
        <v>214</v>
      </c>
      <c r="C13" s="138">
        <v>3312</v>
      </c>
      <c r="D13" s="139">
        <v>878</v>
      </c>
      <c r="E13" s="139">
        <v>939</v>
      </c>
      <c r="F13" s="139">
        <v>242</v>
      </c>
      <c r="G13" s="139">
        <v>203</v>
      </c>
      <c r="H13" s="139">
        <v>537</v>
      </c>
      <c r="I13" s="139">
        <v>48</v>
      </c>
      <c r="J13" s="139">
        <v>6</v>
      </c>
      <c r="K13" s="139">
        <v>133</v>
      </c>
      <c r="L13" s="139">
        <v>47</v>
      </c>
      <c r="M13" s="139">
        <v>26</v>
      </c>
      <c r="N13" s="139">
        <v>6</v>
      </c>
      <c r="O13" s="139">
        <v>11</v>
      </c>
      <c r="P13" s="139">
        <v>14</v>
      </c>
      <c r="Q13" s="139">
        <v>11</v>
      </c>
      <c r="R13" s="139">
        <v>2</v>
      </c>
      <c r="S13" s="139">
        <v>1</v>
      </c>
      <c r="T13" s="139">
        <v>1</v>
      </c>
      <c r="U13" s="139">
        <v>5</v>
      </c>
      <c r="V13" s="139">
        <v>3</v>
      </c>
      <c r="W13" s="139">
        <v>17</v>
      </c>
      <c r="X13" s="139">
        <v>181</v>
      </c>
      <c r="Y13" s="139">
        <v>1</v>
      </c>
    </row>
    <row r="14" spans="1:25" ht="15.75" hidden="1" customHeight="1">
      <c r="B14" s="102" t="s">
        <v>215</v>
      </c>
      <c r="C14" s="138">
        <v>10961</v>
      </c>
      <c r="D14" s="139">
        <v>5900</v>
      </c>
      <c r="E14" s="139">
        <v>2114</v>
      </c>
      <c r="F14" s="139">
        <v>1670</v>
      </c>
      <c r="G14" s="139">
        <v>397</v>
      </c>
      <c r="H14" s="139">
        <v>273</v>
      </c>
      <c r="I14" s="139">
        <v>103</v>
      </c>
      <c r="J14" s="139">
        <v>20</v>
      </c>
      <c r="K14" s="139">
        <v>107</v>
      </c>
      <c r="L14" s="139">
        <v>43</v>
      </c>
      <c r="M14" s="139">
        <v>40</v>
      </c>
      <c r="N14" s="139">
        <v>18</v>
      </c>
      <c r="O14" s="139">
        <v>15</v>
      </c>
      <c r="P14" s="139">
        <v>35</v>
      </c>
      <c r="Q14" s="139">
        <v>20</v>
      </c>
      <c r="R14" s="139">
        <v>3</v>
      </c>
      <c r="S14" s="139">
        <v>4</v>
      </c>
      <c r="T14" s="139">
        <v>8</v>
      </c>
      <c r="U14" s="139">
        <v>17</v>
      </c>
      <c r="V14" s="139">
        <v>5</v>
      </c>
      <c r="W14" s="139">
        <v>3</v>
      </c>
      <c r="X14" s="139">
        <v>164</v>
      </c>
      <c r="Y14" s="139">
        <v>2</v>
      </c>
    </row>
    <row r="15" spans="1:25" ht="15.75" hidden="1" customHeight="1">
      <c r="B15" s="102" t="s">
        <v>216</v>
      </c>
      <c r="C15" s="138">
        <v>1799</v>
      </c>
      <c r="D15" s="139">
        <v>683</v>
      </c>
      <c r="E15" s="139">
        <v>532</v>
      </c>
      <c r="F15" s="139">
        <v>58</v>
      </c>
      <c r="G15" s="139">
        <v>116</v>
      </c>
      <c r="H15" s="139">
        <v>84</v>
      </c>
      <c r="I15" s="139">
        <v>44</v>
      </c>
      <c r="J15" s="139">
        <v>9</v>
      </c>
      <c r="K15" s="139">
        <v>78</v>
      </c>
      <c r="L15" s="139">
        <v>67</v>
      </c>
      <c r="M15" s="139">
        <v>22</v>
      </c>
      <c r="N15" s="139">
        <v>7</v>
      </c>
      <c r="O15" s="139">
        <v>7</v>
      </c>
      <c r="P15" s="139">
        <v>9</v>
      </c>
      <c r="Q15" s="139">
        <v>0</v>
      </c>
      <c r="R15" s="139">
        <v>4</v>
      </c>
      <c r="S15" s="139">
        <v>1</v>
      </c>
      <c r="T15" s="139">
        <v>12</v>
      </c>
      <c r="U15" s="139">
        <v>6</v>
      </c>
      <c r="V15" s="139">
        <v>1</v>
      </c>
      <c r="W15" s="139">
        <v>2</v>
      </c>
      <c r="X15" s="139">
        <v>55</v>
      </c>
      <c r="Y15" s="139">
        <v>2</v>
      </c>
    </row>
    <row r="16" spans="1:25" ht="15.75" hidden="1" customHeight="1">
      <c r="B16" s="102" t="s">
        <v>218</v>
      </c>
      <c r="C16" s="138">
        <v>1075</v>
      </c>
      <c r="D16" s="139">
        <v>145</v>
      </c>
      <c r="E16" s="139">
        <v>517</v>
      </c>
      <c r="F16" s="139">
        <v>34</v>
      </c>
      <c r="G16" s="139">
        <v>158</v>
      </c>
      <c r="H16" s="139">
        <v>62</v>
      </c>
      <c r="I16" s="139">
        <v>31</v>
      </c>
      <c r="J16" s="139">
        <v>0</v>
      </c>
      <c r="K16" s="139">
        <v>2</v>
      </c>
      <c r="L16" s="139">
        <v>77</v>
      </c>
      <c r="M16" s="139">
        <v>8</v>
      </c>
      <c r="N16" s="139">
        <v>1</v>
      </c>
      <c r="O16" s="139">
        <v>6</v>
      </c>
      <c r="P16" s="139">
        <v>7</v>
      </c>
      <c r="Q16" s="139">
        <v>0</v>
      </c>
      <c r="R16" s="139">
        <v>2</v>
      </c>
      <c r="S16" s="139">
        <v>7</v>
      </c>
      <c r="T16" s="139">
        <v>4</v>
      </c>
      <c r="U16" s="139">
        <v>0</v>
      </c>
      <c r="V16" s="139">
        <v>5</v>
      </c>
      <c r="W16" s="139">
        <v>1</v>
      </c>
      <c r="X16" s="139">
        <v>8</v>
      </c>
      <c r="Y16" s="139">
        <v>0</v>
      </c>
    </row>
    <row r="17" spans="1:25" ht="15.75" hidden="1" customHeight="1">
      <c r="B17" s="102" t="s">
        <v>220</v>
      </c>
      <c r="C17" s="138">
        <v>1204</v>
      </c>
      <c r="D17" s="139">
        <v>182</v>
      </c>
      <c r="E17" s="139">
        <v>405</v>
      </c>
      <c r="F17" s="139">
        <v>88</v>
      </c>
      <c r="G17" s="139">
        <v>138</v>
      </c>
      <c r="H17" s="139">
        <v>279</v>
      </c>
      <c r="I17" s="139">
        <v>18</v>
      </c>
      <c r="J17" s="139">
        <v>7</v>
      </c>
      <c r="K17" s="139">
        <v>11</v>
      </c>
      <c r="L17" s="139">
        <v>9</v>
      </c>
      <c r="M17" s="139">
        <v>9</v>
      </c>
      <c r="N17" s="139">
        <v>9</v>
      </c>
      <c r="O17" s="139">
        <v>7</v>
      </c>
      <c r="P17" s="139">
        <v>7</v>
      </c>
      <c r="Q17" s="139">
        <v>3</v>
      </c>
      <c r="R17" s="139">
        <v>3</v>
      </c>
      <c r="S17" s="139">
        <v>2</v>
      </c>
      <c r="T17" s="139">
        <v>0</v>
      </c>
      <c r="U17" s="139">
        <v>1</v>
      </c>
      <c r="V17" s="139">
        <v>3</v>
      </c>
      <c r="W17" s="139">
        <v>0</v>
      </c>
      <c r="X17" s="139">
        <v>25</v>
      </c>
      <c r="Y17" s="139">
        <v>0</v>
      </c>
    </row>
    <row r="18" spans="1:25" ht="15.75" hidden="1" customHeight="1">
      <c r="B18" s="102" t="s">
        <v>222</v>
      </c>
      <c r="C18" s="138">
        <v>668</v>
      </c>
      <c r="D18" s="139">
        <v>146</v>
      </c>
      <c r="E18" s="139">
        <v>228</v>
      </c>
      <c r="F18" s="139">
        <v>10</v>
      </c>
      <c r="G18" s="139">
        <v>102</v>
      </c>
      <c r="H18" s="139">
        <v>43</v>
      </c>
      <c r="I18" s="139">
        <v>23</v>
      </c>
      <c r="J18" s="139">
        <v>4</v>
      </c>
      <c r="K18" s="139">
        <v>15</v>
      </c>
      <c r="L18" s="139">
        <v>21</v>
      </c>
      <c r="M18" s="139">
        <v>26</v>
      </c>
      <c r="N18" s="139">
        <v>8</v>
      </c>
      <c r="O18" s="139">
        <v>6</v>
      </c>
      <c r="P18" s="139">
        <v>2</v>
      </c>
      <c r="Q18" s="139">
        <v>0</v>
      </c>
      <c r="R18" s="139">
        <v>1</v>
      </c>
      <c r="S18" s="139">
        <v>1</v>
      </c>
      <c r="T18" s="139">
        <v>7</v>
      </c>
      <c r="U18" s="139">
        <v>3</v>
      </c>
      <c r="V18" s="139">
        <v>1</v>
      </c>
      <c r="W18" s="139">
        <v>0</v>
      </c>
      <c r="X18" s="139">
        <v>20</v>
      </c>
      <c r="Y18" s="139">
        <v>1</v>
      </c>
    </row>
    <row r="19" spans="1:25" ht="15.7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.75" customHeight="1">
      <c r="A20" s="100">
        <v>100</v>
      </c>
      <c r="B20" s="102" t="s">
        <v>223</v>
      </c>
      <c r="C20" s="138">
        <v>44312</v>
      </c>
      <c r="D20" s="139">
        <v>20570</v>
      </c>
      <c r="E20" s="139">
        <v>14349</v>
      </c>
      <c r="F20" s="139">
        <v>1449</v>
      </c>
      <c r="G20" s="139">
        <v>1056</v>
      </c>
      <c r="H20" s="139">
        <v>562</v>
      </c>
      <c r="I20" s="139">
        <v>1319</v>
      </c>
      <c r="J20" s="139">
        <v>1072</v>
      </c>
      <c r="K20" s="139">
        <v>201</v>
      </c>
      <c r="L20" s="139">
        <v>262</v>
      </c>
      <c r="M20" s="139">
        <v>306</v>
      </c>
      <c r="N20" s="139">
        <v>379</v>
      </c>
      <c r="O20" s="139">
        <v>223</v>
      </c>
      <c r="P20" s="139">
        <v>219</v>
      </c>
      <c r="Q20" s="139">
        <v>200</v>
      </c>
      <c r="R20" s="139">
        <v>163</v>
      </c>
      <c r="S20" s="139">
        <v>166</v>
      </c>
      <c r="T20" s="139">
        <v>128</v>
      </c>
      <c r="U20" s="139">
        <v>81</v>
      </c>
      <c r="V20" s="139">
        <v>103</v>
      </c>
      <c r="W20" s="139">
        <v>107</v>
      </c>
      <c r="X20" s="139">
        <v>1358</v>
      </c>
      <c r="Y20" s="139">
        <v>39</v>
      </c>
    </row>
    <row r="21" spans="1:25" ht="15.75" customHeight="1">
      <c r="A21" s="100">
        <v>101</v>
      </c>
      <c r="B21" s="102" t="s">
        <v>224</v>
      </c>
      <c r="C21" s="138">
        <v>5088</v>
      </c>
      <c r="D21" s="139">
        <v>1623</v>
      </c>
      <c r="E21" s="139">
        <v>1197</v>
      </c>
      <c r="F21" s="139">
        <v>47</v>
      </c>
      <c r="G21" s="139">
        <v>310</v>
      </c>
      <c r="H21" s="139">
        <v>351</v>
      </c>
      <c r="I21" s="139">
        <v>491</v>
      </c>
      <c r="J21" s="139">
        <v>111</v>
      </c>
      <c r="K21" s="139">
        <v>105</v>
      </c>
      <c r="L21" s="139">
        <v>53</v>
      </c>
      <c r="M21" s="139">
        <v>49</v>
      </c>
      <c r="N21" s="139">
        <v>86</v>
      </c>
      <c r="O21" s="139">
        <v>60</v>
      </c>
      <c r="P21" s="139">
        <v>57</v>
      </c>
      <c r="Q21" s="139">
        <v>49</v>
      </c>
      <c r="R21" s="139">
        <v>35</v>
      </c>
      <c r="S21" s="139">
        <v>56</v>
      </c>
      <c r="T21" s="139">
        <v>32</v>
      </c>
      <c r="U21" s="139">
        <v>9</v>
      </c>
      <c r="V21" s="139">
        <v>44</v>
      </c>
      <c r="W21" s="139">
        <v>24</v>
      </c>
      <c r="X21" s="139">
        <v>295</v>
      </c>
      <c r="Y21" s="139">
        <v>4</v>
      </c>
    </row>
    <row r="22" spans="1:25" ht="15.75" customHeight="1">
      <c r="A22" s="100">
        <v>102</v>
      </c>
      <c r="B22" s="102" t="s">
        <v>225</v>
      </c>
      <c r="C22" s="138">
        <v>4008</v>
      </c>
      <c r="D22" s="139">
        <v>1745</v>
      </c>
      <c r="E22" s="139">
        <v>1304</v>
      </c>
      <c r="F22" s="139">
        <v>59</v>
      </c>
      <c r="G22" s="139">
        <v>99</v>
      </c>
      <c r="H22" s="139">
        <v>22</v>
      </c>
      <c r="I22" s="139">
        <v>165</v>
      </c>
      <c r="J22" s="139">
        <v>117</v>
      </c>
      <c r="K22" s="139">
        <v>3</v>
      </c>
      <c r="L22" s="139">
        <v>47</v>
      </c>
      <c r="M22" s="139">
        <v>31</v>
      </c>
      <c r="N22" s="139">
        <v>52</v>
      </c>
      <c r="O22" s="139">
        <v>25</v>
      </c>
      <c r="P22" s="139">
        <v>23</v>
      </c>
      <c r="Q22" s="139">
        <v>19</v>
      </c>
      <c r="R22" s="139">
        <v>29</v>
      </c>
      <c r="S22" s="139">
        <v>39</v>
      </c>
      <c r="T22" s="139">
        <v>6</v>
      </c>
      <c r="U22" s="139">
        <v>35</v>
      </c>
      <c r="V22" s="139">
        <v>8</v>
      </c>
      <c r="W22" s="139">
        <v>4</v>
      </c>
      <c r="X22" s="139">
        <v>171</v>
      </c>
      <c r="Y22" s="139">
        <v>5</v>
      </c>
    </row>
    <row r="23" spans="1:25" ht="15.75" customHeight="1">
      <c r="A23" s="100">
        <v>105</v>
      </c>
      <c r="B23" s="102" t="s">
        <v>226</v>
      </c>
      <c r="C23" s="138">
        <v>4413</v>
      </c>
      <c r="D23" s="139">
        <v>1672</v>
      </c>
      <c r="E23" s="139">
        <v>2156</v>
      </c>
      <c r="F23" s="139">
        <v>177</v>
      </c>
      <c r="G23" s="139">
        <v>98</v>
      </c>
      <c r="H23" s="139">
        <v>28</v>
      </c>
      <c r="I23" s="139">
        <v>25</v>
      </c>
      <c r="J23" s="139">
        <v>31</v>
      </c>
      <c r="K23" s="139">
        <v>15</v>
      </c>
      <c r="L23" s="139">
        <v>40</v>
      </c>
      <c r="M23" s="139">
        <v>42</v>
      </c>
      <c r="N23" s="139">
        <v>11</v>
      </c>
      <c r="O23" s="139">
        <v>6</v>
      </c>
      <c r="P23" s="139">
        <v>5</v>
      </c>
      <c r="Q23" s="139">
        <v>22</v>
      </c>
      <c r="R23" s="139">
        <v>5</v>
      </c>
      <c r="S23" s="139">
        <v>4</v>
      </c>
      <c r="T23" s="139">
        <v>2</v>
      </c>
      <c r="U23" s="139">
        <v>7</v>
      </c>
      <c r="V23" s="139">
        <v>1</v>
      </c>
      <c r="W23" s="139">
        <v>1</v>
      </c>
      <c r="X23" s="139">
        <v>64</v>
      </c>
      <c r="Y23" s="139">
        <v>1</v>
      </c>
    </row>
    <row r="24" spans="1:25" ht="15.75" customHeight="1">
      <c r="A24" s="100">
        <v>106</v>
      </c>
      <c r="B24" s="102" t="s">
        <v>227</v>
      </c>
      <c r="C24" s="138">
        <v>7221</v>
      </c>
      <c r="D24" s="139">
        <v>5489</v>
      </c>
      <c r="E24" s="139">
        <v>631</v>
      </c>
      <c r="F24" s="139">
        <v>862</v>
      </c>
      <c r="G24" s="139">
        <v>70</v>
      </c>
      <c r="H24" s="139">
        <v>25</v>
      </c>
      <c r="I24" s="139">
        <v>32</v>
      </c>
      <c r="J24" s="139">
        <v>12</v>
      </c>
      <c r="K24" s="139">
        <v>13</v>
      </c>
      <c r="L24" s="139">
        <v>9</v>
      </c>
      <c r="M24" s="139">
        <v>5</v>
      </c>
      <c r="N24" s="139">
        <v>4</v>
      </c>
      <c r="O24" s="139">
        <v>7</v>
      </c>
      <c r="P24" s="139">
        <v>6</v>
      </c>
      <c r="Q24" s="139">
        <v>8</v>
      </c>
      <c r="R24" s="139">
        <v>5</v>
      </c>
      <c r="S24" s="139">
        <v>2</v>
      </c>
      <c r="T24" s="139">
        <v>4</v>
      </c>
      <c r="U24" s="139">
        <v>0</v>
      </c>
      <c r="V24" s="139">
        <v>2</v>
      </c>
      <c r="W24" s="139">
        <v>3</v>
      </c>
      <c r="X24" s="139">
        <v>30</v>
      </c>
      <c r="Y24" s="139">
        <v>2</v>
      </c>
    </row>
    <row r="25" spans="1:25" ht="15.75" customHeight="1">
      <c r="A25" s="100">
        <v>107</v>
      </c>
      <c r="B25" s="102" t="s">
        <v>228</v>
      </c>
      <c r="C25" s="138">
        <v>4105</v>
      </c>
      <c r="D25" s="139">
        <v>3160</v>
      </c>
      <c r="E25" s="139">
        <v>500</v>
      </c>
      <c r="F25" s="139">
        <v>103</v>
      </c>
      <c r="G25" s="139">
        <v>55</v>
      </c>
      <c r="H25" s="139">
        <v>14</v>
      </c>
      <c r="I25" s="139">
        <v>56</v>
      </c>
      <c r="J25" s="139">
        <v>17</v>
      </c>
      <c r="K25" s="139">
        <v>17</v>
      </c>
      <c r="L25" s="139">
        <v>17</v>
      </c>
      <c r="M25" s="139">
        <v>5</v>
      </c>
      <c r="N25" s="139">
        <v>16</v>
      </c>
      <c r="O25" s="139">
        <v>10</v>
      </c>
      <c r="P25" s="139">
        <v>13</v>
      </c>
      <c r="Q25" s="139">
        <v>5</v>
      </c>
      <c r="R25" s="139">
        <v>5</v>
      </c>
      <c r="S25" s="139">
        <v>5</v>
      </c>
      <c r="T25" s="139">
        <v>10</v>
      </c>
      <c r="U25" s="139">
        <v>2</v>
      </c>
      <c r="V25" s="139">
        <v>8</v>
      </c>
      <c r="W25" s="139">
        <v>0</v>
      </c>
      <c r="X25" s="139">
        <v>86</v>
      </c>
      <c r="Y25" s="139">
        <v>1</v>
      </c>
    </row>
    <row r="26" spans="1:25" ht="15.75" customHeight="1">
      <c r="A26" s="100">
        <v>108</v>
      </c>
      <c r="B26" s="102" t="s">
        <v>229</v>
      </c>
      <c r="C26" s="138">
        <v>2743</v>
      </c>
      <c r="D26" s="139">
        <v>1366</v>
      </c>
      <c r="E26" s="139">
        <v>913</v>
      </c>
      <c r="F26" s="139">
        <v>19</v>
      </c>
      <c r="G26" s="139">
        <v>54</v>
      </c>
      <c r="H26" s="139">
        <v>10</v>
      </c>
      <c r="I26" s="139">
        <v>108</v>
      </c>
      <c r="J26" s="139">
        <v>9</v>
      </c>
      <c r="K26" s="139">
        <v>4</v>
      </c>
      <c r="L26" s="139">
        <v>9</v>
      </c>
      <c r="M26" s="139">
        <v>25</v>
      </c>
      <c r="N26" s="139">
        <v>26</v>
      </c>
      <c r="O26" s="139">
        <v>18</v>
      </c>
      <c r="P26" s="139">
        <v>15</v>
      </c>
      <c r="Q26" s="139">
        <v>10</v>
      </c>
      <c r="R26" s="139">
        <v>30</v>
      </c>
      <c r="S26" s="139">
        <v>4</v>
      </c>
      <c r="T26" s="139">
        <v>6</v>
      </c>
      <c r="U26" s="139">
        <v>5</v>
      </c>
      <c r="V26" s="139">
        <v>7</v>
      </c>
      <c r="W26" s="139">
        <v>6</v>
      </c>
      <c r="X26" s="139">
        <v>95</v>
      </c>
      <c r="Y26" s="139">
        <v>4</v>
      </c>
    </row>
    <row r="27" spans="1:25" ht="15.75" customHeight="1">
      <c r="A27" s="100">
        <v>109</v>
      </c>
      <c r="B27" s="102" t="s">
        <v>230</v>
      </c>
      <c r="C27" s="138">
        <v>2001</v>
      </c>
      <c r="D27" s="139">
        <v>1142</v>
      </c>
      <c r="E27" s="139">
        <v>462</v>
      </c>
      <c r="F27" s="139">
        <v>32</v>
      </c>
      <c r="G27" s="139">
        <v>43</v>
      </c>
      <c r="H27" s="139">
        <v>24</v>
      </c>
      <c r="I27" s="139">
        <v>88</v>
      </c>
      <c r="J27" s="139">
        <v>42</v>
      </c>
      <c r="K27" s="139">
        <v>4</v>
      </c>
      <c r="L27" s="139">
        <v>13</v>
      </c>
      <c r="M27" s="139">
        <v>16</v>
      </c>
      <c r="N27" s="139">
        <v>16</v>
      </c>
      <c r="O27" s="139">
        <v>14</v>
      </c>
      <c r="P27" s="139">
        <v>15</v>
      </c>
      <c r="Q27" s="139">
        <v>5</v>
      </c>
      <c r="R27" s="139">
        <v>5</v>
      </c>
      <c r="S27" s="139">
        <v>2</v>
      </c>
      <c r="T27" s="139">
        <v>3</v>
      </c>
      <c r="U27" s="139">
        <v>2</v>
      </c>
      <c r="V27" s="139">
        <v>12</v>
      </c>
      <c r="W27" s="139">
        <v>3</v>
      </c>
      <c r="X27" s="139">
        <v>53</v>
      </c>
      <c r="Y27" s="139">
        <v>5</v>
      </c>
    </row>
    <row r="28" spans="1:25" ht="15.75" customHeight="1">
      <c r="A28" s="100">
        <v>110</v>
      </c>
      <c r="B28" s="102" t="s">
        <v>231</v>
      </c>
      <c r="C28" s="138">
        <v>12247</v>
      </c>
      <c r="D28" s="139">
        <v>3103</v>
      </c>
      <c r="E28" s="139">
        <v>6459</v>
      </c>
      <c r="F28" s="139">
        <v>93</v>
      </c>
      <c r="G28" s="139">
        <v>233</v>
      </c>
      <c r="H28" s="139">
        <v>56</v>
      </c>
      <c r="I28" s="139">
        <v>288</v>
      </c>
      <c r="J28" s="139">
        <v>726</v>
      </c>
      <c r="K28" s="139">
        <v>33</v>
      </c>
      <c r="L28" s="139">
        <v>46</v>
      </c>
      <c r="M28" s="139">
        <v>117</v>
      </c>
      <c r="N28" s="139">
        <v>146</v>
      </c>
      <c r="O28" s="139">
        <v>63</v>
      </c>
      <c r="P28" s="139">
        <v>64</v>
      </c>
      <c r="Q28" s="139">
        <v>77</v>
      </c>
      <c r="R28" s="139">
        <v>47</v>
      </c>
      <c r="S28" s="139">
        <v>51</v>
      </c>
      <c r="T28" s="139">
        <v>51</v>
      </c>
      <c r="U28" s="139">
        <v>18</v>
      </c>
      <c r="V28" s="139">
        <v>15</v>
      </c>
      <c r="W28" s="139">
        <v>61</v>
      </c>
      <c r="X28" s="139">
        <v>487</v>
      </c>
      <c r="Y28" s="139">
        <v>13</v>
      </c>
    </row>
    <row r="29" spans="1:25" ht="15.75" customHeight="1">
      <c r="A29" s="100">
        <v>111</v>
      </c>
      <c r="B29" s="102" t="s">
        <v>232</v>
      </c>
      <c r="C29" s="138">
        <v>2486</v>
      </c>
      <c r="D29" s="139">
        <v>1270</v>
      </c>
      <c r="E29" s="139">
        <v>727</v>
      </c>
      <c r="F29" s="139">
        <v>57</v>
      </c>
      <c r="G29" s="139">
        <v>94</v>
      </c>
      <c r="H29" s="139">
        <v>32</v>
      </c>
      <c r="I29" s="139">
        <v>66</v>
      </c>
      <c r="J29" s="139">
        <v>7</v>
      </c>
      <c r="K29" s="139">
        <v>7</v>
      </c>
      <c r="L29" s="139">
        <v>28</v>
      </c>
      <c r="M29" s="139">
        <v>16</v>
      </c>
      <c r="N29" s="139">
        <v>22</v>
      </c>
      <c r="O29" s="139">
        <v>20</v>
      </c>
      <c r="P29" s="139">
        <v>21</v>
      </c>
      <c r="Q29" s="139">
        <v>5</v>
      </c>
      <c r="R29" s="139">
        <v>2</v>
      </c>
      <c r="S29" s="139">
        <v>3</v>
      </c>
      <c r="T29" s="139">
        <v>14</v>
      </c>
      <c r="U29" s="139">
        <v>3</v>
      </c>
      <c r="V29" s="139">
        <v>6</v>
      </c>
      <c r="W29" s="139">
        <v>5</v>
      </c>
      <c r="X29" s="139">
        <v>77</v>
      </c>
      <c r="Y29" s="139">
        <v>4</v>
      </c>
    </row>
    <row r="30" spans="1:25" ht="15.75" customHeight="1">
      <c r="A30" s="100">
        <v>201</v>
      </c>
      <c r="B30" s="102" t="s">
        <v>234</v>
      </c>
      <c r="C30" s="138">
        <v>10450</v>
      </c>
      <c r="D30" s="139">
        <v>5863</v>
      </c>
      <c r="E30" s="139">
        <v>1731</v>
      </c>
      <c r="F30" s="139">
        <v>1639</v>
      </c>
      <c r="G30" s="139">
        <v>388</v>
      </c>
      <c r="H30" s="139">
        <v>259</v>
      </c>
      <c r="I30" s="139">
        <v>95</v>
      </c>
      <c r="J30" s="139">
        <v>20</v>
      </c>
      <c r="K30" s="139">
        <v>106</v>
      </c>
      <c r="L30" s="139">
        <v>42</v>
      </c>
      <c r="M30" s="139">
        <v>37</v>
      </c>
      <c r="N30" s="139">
        <v>18</v>
      </c>
      <c r="O30" s="139">
        <v>14</v>
      </c>
      <c r="P30" s="139">
        <v>34</v>
      </c>
      <c r="Q30" s="139">
        <v>20</v>
      </c>
      <c r="R30" s="139">
        <v>3</v>
      </c>
      <c r="S30" s="139">
        <v>4</v>
      </c>
      <c r="T30" s="139">
        <v>8</v>
      </c>
      <c r="U30" s="139">
        <v>17</v>
      </c>
      <c r="V30" s="139">
        <v>5</v>
      </c>
      <c r="W30" s="139">
        <v>3</v>
      </c>
      <c r="X30" s="139">
        <v>142</v>
      </c>
      <c r="Y30" s="139">
        <v>2</v>
      </c>
    </row>
    <row r="31" spans="1:25" ht="15.75" customHeight="1">
      <c r="A31" s="100">
        <v>202</v>
      </c>
      <c r="B31" s="102" t="s">
        <v>235</v>
      </c>
      <c r="C31" s="138">
        <v>11885</v>
      </c>
      <c r="D31" s="139">
        <v>8611</v>
      </c>
      <c r="E31" s="139">
        <v>1953</v>
      </c>
      <c r="F31" s="139">
        <v>230</v>
      </c>
      <c r="G31" s="139">
        <v>288</v>
      </c>
      <c r="H31" s="139">
        <v>199</v>
      </c>
      <c r="I31" s="139">
        <v>110</v>
      </c>
      <c r="J31" s="139">
        <v>37</v>
      </c>
      <c r="K31" s="139">
        <v>81</v>
      </c>
      <c r="L31" s="139">
        <v>35</v>
      </c>
      <c r="M31" s="139">
        <v>53</v>
      </c>
      <c r="N31" s="139">
        <v>27</v>
      </c>
      <c r="O31" s="139">
        <v>36</v>
      </c>
      <c r="P31" s="139">
        <v>17</v>
      </c>
      <c r="Q31" s="139">
        <v>18</v>
      </c>
      <c r="R31" s="139">
        <v>14</v>
      </c>
      <c r="S31" s="139">
        <v>6</v>
      </c>
      <c r="T31" s="139">
        <v>7</v>
      </c>
      <c r="U31" s="139">
        <v>14</v>
      </c>
      <c r="V31" s="139">
        <v>12</v>
      </c>
      <c r="W31" s="139">
        <v>5</v>
      </c>
      <c r="X31" s="139">
        <v>129</v>
      </c>
      <c r="Y31" s="139">
        <v>3</v>
      </c>
    </row>
    <row r="32" spans="1:25" ht="15.75" customHeight="1">
      <c r="A32" s="100">
        <v>203</v>
      </c>
      <c r="B32" s="102" t="s">
        <v>236</v>
      </c>
      <c r="C32" s="138">
        <v>3132</v>
      </c>
      <c r="D32" s="139">
        <v>1469</v>
      </c>
      <c r="E32" s="139">
        <v>885</v>
      </c>
      <c r="F32" s="139">
        <v>95</v>
      </c>
      <c r="G32" s="139">
        <v>161</v>
      </c>
      <c r="H32" s="139">
        <v>154</v>
      </c>
      <c r="I32" s="139">
        <v>51</v>
      </c>
      <c r="J32" s="139">
        <v>27</v>
      </c>
      <c r="K32" s="139">
        <v>71</v>
      </c>
      <c r="L32" s="139">
        <v>14</v>
      </c>
      <c r="M32" s="139">
        <v>35</v>
      </c>
      <c r="N32" s="139">
        <v>8</v>
      </c>
      <c r="O32" s="139">
        <v>9</v>
      </c>
      <c r="P32" s="139">
        <v>14</v>
      </c>
      <c r="Q32" s="139">
        <v>21</v>
      </c>
      <c r="R32" s="139">
        <v>4</v>
      </c>
      <c r="S32" s="139">
        <v>4</v>
      </c>
      <c r="T32" s="139">
        <v>4</v>
      </c>
      <c r="U32" s="139">
        <v>29</v>
      </c>
      <c r="V32" s="139">
        <v>5</v>
      </c>
      <c r="W32" s="139">
        <v>1</v>
      </c>
      <c r="X32" s="139">
        <v>66</v>
      </c>
      <c r="Y32" s="139">
        <v>5</v>
      </c>
    </row>
    <row r="33" spans="1:25" ht="15.75" customHeight="1">
      <c r="A33" s="100">
        <v>204</v>
      </c>
      <c r="B33" s="102" t="s">
        <v>237</v>
      </c>
      <c r="C33" s="138">
        <v>6617</v>
      </c>
      <c r="D33" s="139">
        <v>3994</v>
      </c>
      <c r="E33" s="139">
        <v>1270</v>
      </c>
      <c r="F33" s="139">
        <v>45</v>
      </c>
      <c r="G33" s="139">
        <v>171</v>
      </c>
      <c r="H33" s="139">
        <v>173</v>
      </c>
      <c r="I33" s="139">
        <v>252</v>
      </c>
      <c r="J33" s="139">
        <v>30</v>
      </c>
      <c r="K33" s="139">
        <v>35</v>
      </c>
      <c r="L33" s="139">
        <v>49</v>
      </c>
      <c r="M33" s="139">
        <v>56</v>
      </c>
      <c r="N33" s="139">
        <v>70</v>
      </c>
      <c r="O33" s="139">
        <v>67</v>
      </c>
      <c r="P33" s="139">
        <v>47</v>
      </c>
      <c r="Q33" s="139">
        <v>30</v>
      </c>
      <c r="R33" s="139">
        <v>53</v>
      </c>
      <c r="S33" s="139">
        <v>25</v>
      </c>
      <c r="T33" s="139">
        <v>16</v>
      </c>
      <c r="U33" s="139">
        <v>8</v>
      </c>
      <c r="V33" s="139">
        <v>18</v>
      </c>
      <c r="W33" s="139">
        <v>7</v>
      </c>
      <c r="X33" s="139">
        <v>198</v>
      </c>
      <c r="Y33" s="139">
        <v>3</v>
      </c>
    </row>
    <row r="34" spans="1:25" ht="15.75" customHeight="1">
      <c r="A34" s="100">
        <v>205</v>
      </c>
      <c r="B34" s="102" t="s">
        <v>238</v>
      </c>
      <c r="C34" s="138">
        <v>240</v>
      </c>
      <c r="D34" s="139">
        <v>53</v>
      </c>
      <c r="E34" s="139">
        <v>97</v>
      </c>
      <c r="F34" s="139">
        <v>1</v>
      </c>
      <c r="G34" s="139">
        <v>39</v>
      </c>
      <c r="H34" s="139">
        <v>2</v>
      </c>
      <c r="I34" s="139">
        <v>10</v>
      </c>
      <c r="J34" s="139">
        <v>4</v>
      </c>
      <c r="K34" s="139">
        <v>0</v>
      </c>
      <c r="L34" s="139">
        <v>2</v>
      </c>
      <c r="M34" s="139">
        <v>1</v>
      </c>
      <c r="N34" s="139">
        <v>3</v>
      </c>
      <c r="O34" s="139">
        <v>5</v>
      </c>
      <c r="P34" s="139">
        <v>1</v>
      </c>
      <c r="Q34" s="139">
        <v>0</v>
      </c>
      <c r="R34" s="139">
        <v>1</v>
      </c>
      <c r="S34" s="139">
        <v>0</v>
      </c>
      <c r="T34" s="139">
        <v>6</v>
      </c>
      <c r="U34" s="139">
        <v>2</v>
      </c>
      <c r="V34" s="139">
        <v>1</v>
      </c>
      <c r="W34" s="139">
        <v>0</v>
      </c>
      <c r="X34" s="139">
        <v>12</v>
      </c>
      <c r="Y34" s="139">
        <v>0</v>
      </c>
    </row>
    <row r="35" spans="1:25" ht="15.75" customHeight="1">
      <c r="A35" s="100">
        <v>206</v>
      </c>
      <c r="B35" s="102" t="s">
        <v>239</v>
      </c>
      <c r="C35" s="138">
        <v>1682</v>
      </c>
      <c r="D35" s="139">
        <v>713</v>
      </c>
      <c r="E35" s="139">
        <v>377</v>
      </c>
      <c r="F35" s="139">
        <v>7</v>
      </c>
      <c r="G35" s="139">
        <v>60</v>
      </c>
      <c r="H35" s="139">
        <v>34</v>
      </c>
      <c r="I35" s="139">
        <v>93</v>
      </c>
      <c r="J35" s="139">
        <v>30</v>
      </c>
      <c r="K35" s="139">
        <v>46</v>
      </c>
      <c r="L35" s="139">
        <v>29</v>
      </c>
      <c r="M35" s="139">
        <v>24</v>
      </c>
      <c r="N35" s="139">
        <v>26</v>
      </c>
      <c r="O35" s="139">
        <v>26</v>
      </c>
      <c r="P35" s="139">
        <v>21</v>
      </c>
      <c r="Q35" s="139">
        <v>21</v>
      </c>
      <c r="R35" s="139">
        <v>16</v>
      </c>
      <c r="S35" s="139">
        <v>16</v>
      </c>
      <c r="T35" s="139">
        <v>3</v>
      </c>
      <c r="U35" s="139">
        <v>9</v>
      </c>
      <c r="V35" s="139">
        <v>6</v>
      </c>
      <c r="W35" s="139">
        <v>17</v>
      </c>
      <c r="X35" s="139">
        <v>105</v>
      </c>
      <c r="Y35" s="139">
        <v>3</v>
      </c>
    </row>
    <row r="36" spans="1:25" ht="15.75" customHeight="1">
      <c r="A36" s="100">
        <v>207</v>
      </c>
      <c r="B36" s="102" t="s">
        <v>240</v>
      </c>
      <c r="C36" s="138">
        <v>3317</v>
      </c>
      <c r="D36" s="139">
        <v>2234</v>
      </c>
      <c r="E36" s="139">
        <v>576</v>
      </c>
      <c r="F36" s="139">
        <v>48</v>
      </c>
      <c r="G36" s="139">
        <v>77</v>
      </c>
      <c r="H36" s="139">
        <v>120</v>
      </c>
      <c r="I36" s="139">
        <v>29</v>
      </c>
      <c r="J36" s="139">
        <v>92</v>
      </c>
      <c r="K36" s="139">
        <v>8</v>
      </c>
      <c r="L36" s="139">
        <v>27</v>
      </c>
      <c r="M36" s="139">
        <v>22</v>
      </c>
      <c r="N36" s="139">
        <v>3</v>
      </c>
      <c r="O36" s="139">
        <v>7</v>
      </c>
      <c r="P36" s="139">
        <v>2</v>
      </c>
      <c r="Q36" s="139">
        <v>16</v>
      </c>
      <c r="R36" s="139">
        <v>1</v>
      </c>
      <c r="S36" s="139">
        <v>2</v>
      </c>
      <c r="T36" s="139">
        <v>2</v>
      </c>
      <c r="U36" s="139">
        <v>2</v>
      </c>
      <c r="V36" s="139">
        <v>3</v>
      </c>
      <c r="W36" s="139">
        <v>0</v>
      </c>
      <c r="X36" s="139">
        <v>44</v>
      </c>
      <c r="Y36" s="139">
        <v>2</v>
      </c>
    </row>
    <row r="37" spans="1:25" ht="15.75" customHeight="1">
      <c r="A37" s="100">
        <v>208</v>
      </c>
      <c r="B37" s="102" t="s">
        <v>241</v>
      </c>
      <c r="C37" s="138">
        <v>401</v>
      </c>
      <c r="D37" s="139">
        <v>228</v>
      </c>
      <c r="E37" s="139">
        <v>67</v>
      </c>
      <c r="F37" s="139">
        <v>6</v>
      </c>
      <c r="G37" s="139">
        <v>14</v>
      </c>
      <c r="H37" s="139">
        <v>6</v>
      </c>
      <c r="I37" s="139">
        <v>9</v>
      </c>
      <c r="J37" s="139">
        <v>4</v>
      </c>
      <c r="K37" s="139">
        <v>1</v>
      </c>
      <c r="L37" s="139">
        <v>40</v>
      </c>
      <c r="M37" s="139">
        <v>0</v>
      </c>
      <c r="N37" s="139">
        <v>3</v>
      </c>
      <c r="O37" s="139">
        <v>3</v>
      </c>
      <c r="P37" s="139">
        <v>2</v>
      </c>
      <c r="Q37" s="139">
        <v>0</v>
      </c>
      <c r="R37" s="139">
        <v>2</v>
      </c>
      <c r="S37" s="139">
        <v>0</v>
      </c>
      <c r="T37" s="139">
        <v>0</v>
      </c>
      <c r="U37" s="139">
        <v>1</v>
      </c>
      <c r="V37" s="139">
        <v>0</v>
      </c>
      <c r="W37" s="139">
        <v>0</v>
      </c>
      <c r="X37" s="139">
        <v>15</v>
      </c>
      <c r="Y37" s="139">
        <v>0</v>
      </c>
    </row>
    <row r="38" spans="1:25" ht="15.75" customHeight="1">
      <c r="A38" s="100">
        <v>209</v>
      </c>
      <c r="B38" s="102" t="s">
        <v>242</v>
      </c>
      <c r="C38" s="138">
        <v>576</v>
      </c>
      <c r="D38" s="139">
        <v>100</v>
      </c>
      <c r="E38" s="139">
        <v>305</v>
      </c>
      <c r="F38" s="139">
        <v>14</v>
      </c>
      <c r="G38" s="139">
        <v>82</v>
      </c>
      <c r="H38" s="139">
        <v>10</v>
      </c>
      <c r="I38" s="139">
        <v>13</v>
      </c>
      <c r="J38" s="139">
        <v>0</v>
      </c>
      <c r="K38" s="139">
        <v>2</v>
      </c>
      <c r="L38" s="139">
        <v>28</v>
      </c>
      <c r="M38" s="139">
        <v>7</v>
      </c>
      <c r="N38" s="139">
        <v>0</v>
      </c>
      <c r="O38" s="139">
        <v>4</v>
      </c>
      <c r="P38" s="139">
        <v>4</v>
      </c>
      <c r="Q38" s="139">
        <v>0</v>
      </c>
      <c r="R38" s="139">
        <v>0</v>
      </c>
      <c r="S38" s="139">
        <v>0</v>
      </c>
      <c r="T38" s="139">
        <v>1</v>
      </c>
      <c r="U38" s="139">
        <v>0</v>
      </c>
      <c r="V38" s="139">
        <v>4</v>
      </c>
      <c r="W38" s="139">
        <v>1</v>
      </c>
      <c r="X38" s="139">
        <v>1</v>
      </c>
      <c r="Y38" s="139">
        <v>0</v>
      </c>
    </row>
    <row r="39" spans="1:25" ht="15.75" customHeight="1">
      <c r="A39" s="100">
        <v>210</v>
      </c>
      <c r="B39" s="102" t="s">
        <v>14</v>
      </c>
      <c r="C39" s="138">
        <v>2474</v>
      </c>
      <c r="D39" s="139">
        <v>1120</v>
      </c>
      <c r="E39" s="139">
        <v>514</v>
      </c>
      <c r="F39" s="139">
        <v>137</v>
      </c>
      <c r="G39" s="139">
        <v>224</v>
      </c>
      <c r="H39" s="139">
        <v>166</v>
      </c>
      <c r="I39" s="139">
        <v>33</v>
      </c>
      <c r="J39" s="139">
        <v>66</v>
      </c>
      <c r="K39" s="139">
        <v>65</v>
      </c>
      <c r="L39" s="139">
        <v>39</v>
      </c>
      <c r="M39" s="139">
        <v>13</v>
      </c>
      <c r="N39" s="139">
        <v>4</v>
      </c>
      <c r="O39" s="139">
        <v>9</v>
      </c>
      <c r="P39" s="139">
        <v>8</v>
      </c>
      <c r="Q39" s="139">
        <v>22</v>
      </c>
      <c r="R39" s="139">
        <v>3</v>
      </c>
      <c r="S39" s="139">
        <v>1</v>
      </c>
      <c r="T39" s="139">
        <v>3</v>
      </c>
      <c r="U39" s="139">
        <v>1</v>
      </c>
      <c r="V39" s="139">
        <v>1</v>
      </c>
      <c r="W39" s="139">
        <v>0</v>
      </c>
      <c r="X39" s="139">
        <v>44</v>
      </c>
      <c r="Y39" s="139">
        <v>1</v>
      </c>
    </row>
    <row r="40" spans="1:25" ht="15.75" customHeight="1">
      <c r="A40" s="100">
        <v>212</v>
      </c>
      <c r="B40" s="102" t="s">
        <v>243</v>
      </c>
      <c r="C40" s="138">
        <v>318</v>
      </c>
      <c r="D40" s="139">
        <v>155</v>
      </c>
      <c r="E40" s="139">
        <v>72</v>
      </c>
      <c r="F40" s="139">
        <v>3</v>
      </c>
      <c r="G40" s="139">
        <v>19</v>
      </c>
      <c r="H40" s="139">
        <v>37</v>
      </c>
      <c r="I40" s="139">
        <v>4</v>
      </c>
      <c r="J40" s="139">
        <v>2</v>
      </c>
      <c r="K40" s="139">
        <v>2</v>
      </c>
      <c r="L40" s="139">
        <v>5</v>
      </c>
      <c r="M40" s="139">
        <v>2</v>
      </c>
      <c r="N40" s="139">
        <v>0</v>
      </c>
      <c r="O40" s="139">
        <v>1</v>
      </c>
      <c r="P40" s="139">
        <v>4</v>
      </c>
      <c r="Q40" s="139">
        <v>0</v>
      </c>
      <c r="R40" s="139">
        <v>0</v>
      </c>
      <c r="S40" s="139">
        <v>0</v>
      </c>
      <c r="T40" s="139">
        <v>0</v>
      </c>
      <c r="U40" s="139">
        <v>1</v>
      </c>
      <c r="V40" s="139">
        <v>0</v>
      </c>
      <c r="W40" s="139">
        <v>2</v>
      </c>
      <c r="X40" s="139">
        <v>7</v>
      </c>
      <c r="Y40" s="139">
        <v>2</v>
      </c>
    </row>
    <row r="41" spans="1:25" ht="15.75" customHeight="1">
      <c r="A41" s="100">
        <v>213</v>
      </c>
      <c r="B41" s="102" t="s">
        <v>244</v>
      </c>
      <c r="C41" s="138">
        <v>425</v>
      </c>
      <c r="D41" s="139">
        <v>258</v>
      </c>
      <c r="E41" s="139">
        <v>83</v>
      </c>
      <c r="F41" s="139">
        <v>2</v>
      </c>
      <c r="G41" s="139">
        <v>38</v>
      </c>
      <c r="H41" s="139">
        <v>8</v>
      </c>
      <c r="I41" s="139">
        <v>6</v>
      </c>
      <c r="J41" s="139">
        <v>1</v>
      </c>
      <c r="K41" s="139">
        <v>3</v>
      </c>
      <c r="L41" s="139">
        <v>5</v>
      </c>
      <c r="M41" s="139">
        <v>3</v>
      </c>
      <c r="N41" s="139">
        <v>2</v>
      </c>
      <c r="O41" s="139">
        <v>3</v>
      </c>
      <c r="P41" s="139">
        <v>1</v>
      </c>
      <c r="Q41" s="139">
        <v>0</v>
      </c>
      <c r="R41" s="139">
        <v>1</v>
      </c>
      <c r="S41" s="139">
        <v>0</v>
      </c>
      <c r="T41" s="139">
        <v>0</v>
      </c>
      <c r="U41" s="139">
        <v>1</v>
      </c>
      <c r="V41" s="139">
        <v>1</v>
      </c>
      <c r="W41" s="139">
        <v>0</v>
      </c>
      <c r="X41" s="139">
        <v>9</v>
      </c>
      <c r="Y41" s="139">
        <v>0</v>
      </c>
    </row>
    <row r="42" spans="1:25" ht="15.75" customHeight="1">
      <c r="A42" s="100">
        <v>214</v>
      </c>
      <c r="B42" s="102" t="s">
        <v>245</v>
      </c>
      <c r="C42" s="138">
        <v>3228</v>
      </c>
      <c r="D42" s="139">
        <v>2156</v>
      </c>
      <c r="E42" s="139">
        <v>364</v>
      </c>
      <c r="F42" s="139">
        <v>9</v>
      </c>
      <c r="G42" s="139">
        <v>64</v>
      </c>
      <c r="H42" s="139">
        <v>318</v>
      </c>
      <c r="I42" s="139">
        <v>84</v>
      </c>
      <c r="J42" s="139">
        <v>31</v>
      </c>
      <c r="K42" s="139">
        <v>15</v>
      </c>
      <c r="L42" s="139">
        <v>11</v>
      </c>
      <c r="M42" s="139">
        <v>13</v>
      </c>
      <c r="N42" s="139">
        <v>19</v>
      </c>
      <c r="O42" s="139">
        <v>27</v>
      </c>
      <c r="P42" s="139">
        <v>12</v>
      </c>
      <c r="Q42" s="139">
        <v>21</v>
      </c>
      <c r="R42" s="139">
        <v>11</v>
      </c>
      <c r="S42" s="139">
        <v>6</v>
      </c>
      <c r="T42" s="139">
        <v>3</v>
      </c>
      <c r="U42" s="139">
        <v>1</v>
      </c>
      <c r="V42" s="139">
        <v>4</v>
      </c>
      <c r="W42" s="139">
        <v>1</v>
      </c>
      <c r="X42" s="139">
        <v>55</v>
      </c>
      <c r="Y42" s="139">
        <v>3</v>
      </c>
    </row>
    <row r="43" spans="1:25" ht="15.75" customHeight="1">
      <c r="A43" s="100">
        <v>215</v>
      </c>
      <c r="B43" s="102" t="s">
        <v>246</v>
      </c>
      <c r="C43" s="138">
        <v>934</v>
      </c>
      <c r="D43" s="139">
        <v>299</v>
      </c>
      <c r="E43" s="139">
        <v>187</v>
      </c>
      <c r="F43" s="139">
        <v>48</v>
      </c>
      <c r="G43" s="139">
        <v>28</v>
      </c>
      <c r="H43" s="139">
        <v>191</v>
      </c>
      <c r="I43" s="139">
        <v>10</v>
      </c>
      <c r="J43" s="139">
        <v>5</v>
      </c>
      <c r="K43" s="139">
        <v>46</v>
      </c>
      <c r="L43" s="139">
        <v>9</v>
      </c>
      <c r="M43" s="139">
        <v>11</v>
      </c>
      <c r="N43" s="139">
        <v>1</v>
      </c>
      <c r="O43" s="139">
        <v>4</v>
      </c>
      <c r="P43" s="139">
        <v>6</v>
      </c>
      <c r="Q43" s="139">
        <v>8</v>
      </c>
      <c r="R43" s="139">
        <v>0</v>
      </c>
      <c r="S43" s="139">
        <v>0</v>
      </c>
      <c r="T43" s="139">
        <v>1</v>
      </c>
      <c r="U43" s="139">
        <v>1</v>
      </c>
      <c r="V43" s="139">
        <v>0</v>
      </c>
      <c r="W43" s="139">
        <v>14</v>
      </c>
      <c r="X43" s="139">
        <v>64</v>
      </c>
      <c r="Y43" s="139">
        <v>1</v>
      </c>
    </row>
    <row r="44" spans="1:25" ht="15.75" customHeight="1">
      <c r="A44" s="100">
        <v>216</v>
      </c>
      <c r="B44" s="102" t="s">
        <v>247</v>
      </c>
      <c r="C44" s="138">
        <v>1070</v>
      </c>
      <c r="D44" s="139">
        <v>739</v>
      </c>
      <c r="E44" s="139">
        <v>103</v>
      </c>
      <c r="F44" s="139">
        <v>44</v>
      </c>
      <c r="G44" s="139">
        <v>65</v>
      </c>
      <c r="H44" s="139">
        <v>24</v>
      </c>
      <c r="I44" s="139">
        <v>7</v>
      </c>
      <c r="J44" s="139">
        <v>30</v>
      </c>
      <c r="K44" s="139">
        <v>25</v>
      </c>
      <c r="L44" s="139">
        <v>7</v>
      </c>
      <c r="M44" s="139">
        <v>6</v>
      </c>
      <c r="N44" s="139">
        <v>2</v>
      </c>
      <c r="O44" s="139">
        <v>0</v>
      </c>
      <c r="P44" s="139">
        <v>5</v>
      </c>
      <c r="Q44" s="139">
        <v>1</v>
      </c>
      <c r="R44" s="139">
        <v>0</v>
      </c>
      <c r="S44" s="139">
        <v>0</v>
      </c>
      <c r="T44" s="139">
        <v>2</v>
      </c>
      <c r="U44" s="139">
        <v>1</v>
      </c>
      <c r="V44" s="139">
        <v>0</v>
      </c>
      <c r="W44" s="139">
        <v>1</v>
      </c>
      <c r="X44" s="139">
        <v>8</v>
      </c>
      <c r="Y44" s="139">
        <v>0</v>
      </c>
    </row>
    <row r="45" spans="1:25" ht="15.75" customHeight="1">
      <c r="A45" s="100">
        <v>217</v>
      </c>
      <c r="B45" s="102" t="s">
        <v>248</v>
      </c>
      <c r="C45" s="138">
        <v>1234</v>
      </c>
      <c r="D45" s="139">
        <v>904</v>
      </c>
      <c r="E45" s="139">
        <v>115</v>
      </c>
      <c r="F45" s="139">
        <v>4</v>
      </c>
      <c r="G45" s="139">
        <v>32</v>
      </c>
      <c r="H45" s="139">
        <v>34</v>
      </c>
      <c r="I45" s="139">
        <v>40</v>
      </c>
      <c r="J45" s="139">
        <v>14</v>
      </c>
      <c r="K45" s="139">
        <v>2</v>
      </c>
      <c r="L45" s="139">
        <v>7</v>
      </c>
      <c r="M45" s="139">
        <v>11</v>
      </c>
      <c r="N45" s="139">
        <v>14</v>
      </c>
      <c r="O45" s="139">
        <v>10</v>
      </c>
      <c r="P45" s="139">
        <v>5</v>
      </c>
      <c r="Q45" s="139">
        <v>5</v>
      </c>
      <c r="R45" s="139">
        <v>4</v>
      </c>
      <c r="S45" s="139">
        <v>5</v>
      </c>
      <c r="T45" s="139">
        <v>0</v>
      </c>
      <c r="U45" s="139">
        <v>3</v>
      </c>
      <c r="V45" s="139">
        <v>1</v>
      </c>
      <c r="W45" s="139">
        <v>0</v>
      </c>
      <c r="X45" s="139">
        <v>23</v>
      </c>
      <c r="Y45" s="139">
        <v>1</v>
      </c>
    </row>
    <row r="46" spans="1:25" ht="15.75" customHeight="1">
      <c r="A46" s="100">
        <v>218</v>
      </c>
      <c r="B46" s="102" t="s">
        <v>249</v>
      </c>
      <c r="C46" s="138">
        <v>624</v>
      </c>
      <c r="D46" s="139">
        <v>159</v>
      </c>
      <c r="E46" s="139">
        <v>100</v>
      </c>
      <c r="F46" s="139">
        <v>82</v>
      </c>
      <c r="G46" s="139">
        <v>35</v>
      </c>
      <c r="H46" s="139">
        <v>164</v>
      </c>
      <c r="I46" s="139">
        <v>15</v>
      </c>
      <c r="J46" s="139">
        <v>0</v>
      </c>
      <c r="K46" s="139">
        <v>36</v>
      </c>
      <c r="L46" s="139">
        <v>14</v>
      </c>
      <c r="M46" s="139">
        <v>1</v>
      </c>
      <c r="N46" s="139">
        <v>1</v>
      </c>
      <c r="O46" s="139">
        <v>0</v>
      </c>
      <c r="P46" s="139">
        <v>0</v>
      </c>
      <c r="Q46" s="139">
        <v>1</v>
      </c>
      <c r="R46" s="139">
        <v>0</v>
      </c>
      <c r="S46" s="139">
        <v>1</v>
      </c>
      <c r="T46" s="139">
        <v>0</v>
      </c>
      <c r="U46" s="139">
        <v>1</v>
      </c>
      <c r="V46" s="139">
        <v>1</v>
      </c>
      <c r="W46" s="139">
        <v>2</v>
      </c>
      <c r="X46" s="139">
        <v>11</v>
      </c>
      <c r="Y46" s="139">
        <v>0</v>
      </c>
    </row>
    <row r="47" spans="1:25" ht="15.75" customHeight="1">
      <c r="A47" s="100">
        <v>219</v>
      </c>
      <c r="B47" s="102" t="s">
        <v>250</v>
      </c>
      <c r="C47" s="138">
        <v>1000</v>
      </c>
      <c r="D47" s="139">
        <v>515</v>
      </c>
      <c r="E47" s="139">
        <v>149</v>
      </c>
      <c r="F47" s="139">
        <v>76</v>
      </c>
      <c r="G47" s="139">
        <v>27</v>
      </c>
      <c r="H47" s="139">
        <v>26</v>
      </c>
      <c r="I47" s="139">
        <v>50</v>
      </c>
      <c r="J47" s="139">
        <v>36</v>
      </c>
      <c r="K47" s="139">
        <v>13</v>
      </c>
      <c r="L47" s="139">
        <v>9</v>
      </c>
      <c r="M47" s="139">
        <v>9</v>
      </c>
      <c r="N47" s="139">
        <v>11</v>
      </c>
      <c r="O47" s="139">
        <v>12</v>
      </c>
      <c r="P47" s="139">
        <v>14</v>
      </c>
      <c r="Q47" s="139">
        <v>4</v>
      </c>
      <c r="R47" s="139">
        <v>8</v>
      </c>
      <c r="S47" s="139">
        <v>5</v>
      </c>
      <c r="T47" s="139">
        <v>2</v>
      </c>
      <c r="U47" s="139">
        <v>2</v>
      </c>
      <c r="V47" s="139">
        <v>4</v>
      </c>
      <c r="W47" s="139">
        <v>5</v>
      </c>
      <c r="X47" s="139">
        <v>22</v>
      </c>
      <c r="Y47" s="139">
        <v>1</v>
      </c>
    </row>
    <row r="48" spans="1:25" ht="15.75" customHeight="1">
      <c r="A48" s="100">
        <v>220</v>
      </c>
      <c r="B48" s="102" t="s">
        <v>251</v>
      </c>
      <c r="C48" s="138">
        <v>771</v>
      </c>
      <c r="D48" s="139">
        <v>75</v>
      </c>
      <c r="E48" s="139">
        <v>320</v>
      </c>
      <c r="F48" s="139">
        <v>97</v>
      </c>
      <c r="G48" s="139">
        <v>31</v>
      </c>
      <c r="H48" s="139">
        <v>131</v>
      </c>
      <c r="I48" s="139">
        <v>4</v>
      </c>
      <c r="J48" s="139">
        <v>0</v>
      </c>
      <c r="K48" s="139">
        <v>5</v>
      </c>
      <c r="L48" s="139">
        <v>9</v>
      </c>
      <c r="M48" s="139">
        <v>2</v>
      </c>
      <c r="N48" s="139">
        <v>0</v>
      </c>
      <c r="O48" s="139">
        <v>3</v>
      </c>
      <c r="P48" s="139">
        <v>6</v>
      </c>
      <c r="Q48" s="139">
        <v>2</v>
      </c>
      <c r="R48" s="139">
        <v>0</v>
      </c>
      <c r="S48" s="139">
        <v>0</v>
      </c>
      <c r="T48" s="139">
        <v>0</v>
      </c>
      <c r="U48" s="139">
        <v>1</v>
      </c>
      <c r="V48" s="139">
        <v>0</v>
      </c>
      <c r="W48" s="139">
        <v>0</v>
      </c>
      <c r="X48" s="139">
        <v>85</v>
      </c>
      <c r="Y48" s="139">
        <v>0</v>
      </c>
    </row>
    <row r="49" spans="1:25" ht="15.75" customHeight="1">
      <c r="A49" s="100">
        <v>221</v>
      </c>
      <c r="B49" s="102" t="s">
        <v>252</v>
      </c>
      <c r="C49" s="138">
        <v>558</v>
      </c>
      <c r="D49" s="139">
        <v>103</v>
      </c>
      <c r="E49" s="139">
        <v>108</v>
      </c>
      <c r="F49" s="139">
        <v>56</v>
      </c>
      <c r="G49" s="139">
        <v>48</v>
      </c>
      <c r="H49" s="139">
        <v>178</v>
      </c>
      <c r="I49" s="139">
        <v>12</v>
      </c>
      <c r="J49" s="139">
        <v>5</v>
      </c>
      <c r="K49" s="139">
        <v>9</v>
      </c>
      <c r="L49" s="139">
        <v>0</v>
      </c>
      <c r="M49" s="139">
        <v>7</v>
      </c>
      <c r="N49" s="139">
        <v>6</v>
      </c>
      <c r="O49" s="139">
        <v>3</v>
      </c>
      <c r="P49" s="139">
        <v>5</v>
      </c>
      <c r="Q49" s="139">
        <v>3</v>
      </c>
      <c r="R49" s="139">
        <v>3</v>
      </c>
      <c r="S49" s="139">
        <v>2</v>
      </c>
      <c r="T49" s="139">
        <v>0</v>
      </c>
      <c r="U49" s="139">
        <v>1</v>
      </c>
      <c r="V49" s="139">
        <v>2</v>
      </c>
      <c r="W49" s="139">
        <v>0</v>
      </c>
      <c r="X49" s="139">
        <v>7</v>
      </c>
      <c r="Y49" s="139">
        <v>0</v>
      </c>
    </row>
    <row r="50" spans="1:25" ht="15.75" customHeight="1">
      <c r="A50" s="100">
        <v>222</v>
      </c>
      <c r="B50" s="102" t="s">
        <v>253</v>
      </c>
      <c r="C50" s="138">
        <v>103</v>
      </c>
      <c r="D50" s="139">
        <v>4</v>
      </c>
      <c r="E50" s="139">
        <v>38</v>
      </c>
      <c r="F50" s="139">
        <v>10</v>
      </c>
      <c r="G50" s="139">
        <v>28</v>
      </c>
      <c r="H50" s="139">
        <v>0</v>
      </c>
      <c r="I50" s="139">
        <v>4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0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1</v>
      </c>
      <c r="Y50" s="139">
        <v>0</v>
      </c>
    </row>
    <row r="51" spans="1:25" ht="15.75" customHeight="1">
      <c r="A51" s="100">
        <v>223</v>
      </c>
      <c r="B51" s="102" t="s">
        <v>254</v>
      </c>
      <c r="C51" s="138">
        <v>646</v>
      </c>
      <c r="D51" s="139">
        <v>79</v>
      </c>
      <c r="E51" s="139">
        <v>297</v>
      </c>
      <c r="F51" s="139">
        <v>30</v>
      </c>
      <c r="G51" s="139">
        <v>90</v>
      </c>
      <c r="H51" s="139">
        <v>101</v>
      </c>
      <c r="I51" s="139">
        <v>6</v>
      </c>
      <c r="J51" s="139">
        <v>2</v>
      </c>
      <c r="K51" s="139">
        <v>2</v>
      </c>
      <c r="L51" s="139">
        <v>9</v>
      </c>
      <c r="M51" s="139">
        <v>2</v>
      </c>
      <c r="N51" s="139">
        <v>3</v>
      </c>
      <c r="O51" s="139">
        <v>4</v>
      </c>
      <c r="P51" s="139">
        <v>2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1</v>
      </c>
      <c r="W51" s="139">
        <v>0</v>
      </c>
      <c r="X51" s="139">
        <v>18</v>
      </c>
      <c r="Y51" s="139">
        <v>0</v>
      </c>
    </row>
    <row r="52" spans="1:25" ht="15.75" customHeight="1">
      <c r="A52" s="100">
        <v>224</v>
      </c>
      <c r="B52" s="102" t="s">
        <v>255</v>
      </c>
      <c r="C52" s="138">
        <v>202</v>
      </c>
      <c r="D52" s="139">
        <v>31</v>
      </c>
      <c r="E52" s="139">
        <v>74</v>
      </c>
      <c r="F52" s="139">
        <v>0</v>
      </c>
      <c r="G52" s="139">
        <v>19</v>
      </c>
      <c r="H52" s="139">
        <v>36</v>
      </c>
      <c r="I52" s="139">
        <v>8</v>
      </c>
      <c r="J52" s="139">
        <v>0</v>
      </c>
      <c r="K52" s="139">
        <v>12</v>
      </c>
      <c r="L52" s="139">
        <v>14</v>
      </c>
      <c r="M52" s="139">
        <v>1</v>
      </c>
      <c r="N52" s="139">
        <v>2</v>
      </c>
      <c r="O52" s="139">
        <v>0</v>
      </c>
      <c r="P52" s="139">
        <v>0</v>
      </c>
      <c r="Q52" s="139">
        <v>0</v>
      </c>
      <c r="R52" s="139">
        <v>0</v>
      </c>
      <c r="S52" s="139">
        <v>0</v>
      </c>
      <c r="T52" s="139">
        <v>1</v>
      </c>
      <c r="U52" s="139">
        <v>1</v>
      </c>
      <c r="V52" s="139">
        <v>0</v>
      </c>
      <c r="W52" s="139">
        <v>0</v>
      </c>
      <c r="X52" s="139">
        <v>3</v>
      </c>
      <c r="Y52" s="139">
        <v>0</v>
      </c>
    </row>
    <row r="53" spans="1:25" ht="15.75" customHeight="1">
      <c r="A53" s="100">
        <v>225</v>
      </c>
      <c r="B53" s="102" t="s">
        <v>256</v>
      </c>
      <c r="C53" s="138">
        <v>201</v>
      </c>
      <c r="D53" s="139">
        <v>14</v>
      </c>
      <c r="E53" s="139">
        <v>59</v>
      </c>
      <c r="F53" s="139">
        <v>6</v>
      </c>
      <c r="G53" s="139">
        <v>30</v>
      </c>
      <c r="H53" s="139">
        <v>52</v>
      </c>
      <c r="I53" s="139">
        <v>10</v>
      </c>
      <c r="J53" s="139">
        <v>0</v>
      </c>
      <c r="K53" s="139">
        <v>0</v>
      </c>
      <c r="L53" s="139">
        <v>22</v>
      </c>
      <c r="M53" s="139">
        <v>1</v>
      </c>
      <c r="N53" s="139">
        <v>0</v>
      </c>
      <c r="O53" s="139">
        <v>2</v>
      </c>
      <c r="P53" s="139">
        <v>0</v>
      </c>
      <c r="Q53" s="139">
        <v>0</v>
      </c>
      <c r="R53" s="139">
        <v>1</v>
      </c>
      <c r="S53" s="139">
        <v>2</v>
      </c>
      <c r="T53" s="139">
        <v>0</v>
      </c>
      <c r="U53" s="139">
        <v>0</v>
      </c>
      <c r="V53" s="139">
        <v>0</v>
      </c>
      <c r="W53" s="139">
        <v>0</v>
      </c>
      <c r="X53" s="139">
        <v>2</v>
      </c>
      <c r="Y53" s="139">
        <v>0</v>
      </c>
    </row>
    <row r="54" spans="1:25" ht="15.75" customHeight="1">
      <c r="A54" s="100">
        <v>226</v>
      </c>
      <c r="B54" s="102" t="s">
        <v>257</v>
      </c>
      <c r="C54" s="138">
        <v>226</v>
      </c>
      <c r="D54" s="139">
        <v>62</v>
      </c>
      <c r="E54" s="139">
        <v>57</v>
      </c>
      <c r="F54" s="139">
        <v>9</v>
      </c>
      <c r="G54" s="139">
        <v>44</v>
      </c>
      <c r="H54" s="139">
        <v>5</v>
      </c>
      <c r="I54" s="139">
        <v>5</v>
      </c>
      <c r="J54" s="139">
        <v>0</v>
      </c>
      <c r="K54" s="139">
        <v>3</v>
      </c>
      <c r="L54" s="139">
        <v>5</v>
      </c>
      <c r="M54" s="139">
        <v>24</v>
      </c>
      <c r="N54" s="139">
        <v>3</v>
      </c>
      <c r="O54" s="139">
        <v>1</v>
      </c>
      <c r="P54" s="139">
        <v>1</v>
      </c>
      <c r="Q54" s="139">
        <v>0</v>
      </c>
      <c r="R54" s="139">
        <v>0</v>
      </c>
      <c r="S54" s="139">
        <v>1</v>
      </c>
      <c r="T54" s="139">
        <v>0</v>
      </c>
      <c r="U54" s="139">
        <v>0</v>
      </c>
      <c r="V54" s="139">
        <v>0</v>
      </c>
      <c r="W54" s="139">
        <v>0</v>
      </c>
      <c r="X54" s="139">
        <v>5</v>
      </c>
      <c r="Y54" s="139">
        <v>1</v>
      </c>
    </row>
    <row r="55" spans="1:25" ht="15.75" customHeight="1">
      <c r="A55" s="100">
        <v>227</v>
      </c>
      <c r="B55" s="102" t="s">
        <v>258</v>
      </c>
      <c r="C55" s="138">
        <v>238</v>
      </c>
      <c r="D55" s="139">
        <v>23</v>
      </c>
      <c r="E55" s="139">
        <v>148</v>
      </c>
      <c r="F55" s="139">
        <v>0</v>
      </c>
      <c r="G55" s="139">
        <v>28</v>
      </c>
      <c r="H55" s="139">
        <v>4</v>
      </c>
      <c r="I55" s="139">
        <v>16</v>
      </c>
      <c r="J55" s="139">
        <v>0</v>
      </c>
      <c r="K55" s="139">
        <v>15</v>
      </c>
      <c r="L55" s="139">
        <v>0</v>
      </c>
      <c r="M55" s="139">
        <v>1</v>
      </c>
      <c r="N55" s="139">
        <v>0</v>
      </c>
      <c r="O55" s="139">
        <v>1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2</v>
      </c>
      <c r="Y55" s="139">
        <v>0</v>
      </c>
    </row>
    <row r="56" spans="1:25" ht="15.75" customHeight="1">
      <c r="A56" s="100">
        <v>228</v>
      </c>
      <c r="B56" s="102" t="s">
        <v>410</v>
      </c>
      <c r="C56" s="138">
        <v>415</v>
      </c>
      <c r="D56" s="139">
        <v>69</v>
      </c>
      <c r="E56" s="139">
        <v>188</v>
      </c>
      <c r="F56" s="139">
        <v>5</v>
      </c>
      <c r="G56" s="139">
        <v>44</v>
      </c>
      <c r="H56" s="139">
        <v>22</v>
      </c>
      <c r="I56" s="139">
        <v>9</v>
      </c>
      <c r="J56" s="139">
        <v>0</v>
      </c>
      <c r="K56" s="139">
        <v>42</v>
      </c>
      <c r="L56" s="139">
        <v>10</v>
      </c>
      <c r="M56" s="139">
        <v>9</v>
      </c>
      <c r="N56" s="139">
        <v>1</v>
      </c>
      <c r="O56" s="139">
        <v>1</v>
      </c>
      <c r="P56" s="139">
        <v>1</v>
      </c>
      <c r="Q56" s="139">
        <v>0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1</v>
      </c>
      <c r="X56" s="139">
        <v>10</v>
      </c>
      <c r="Y56" s="139">
        <v>0</v>
      </c>
    </row>
    <row r="57" spans="1:25" ht="15.75" customHeight="1">
      <c r="A57" s="100">
        <v>229</v>
      </c>
      <c r="B57" s="102" t="s">
        <v>259</v>
      </c>
      <c r="C57" s="138">
        <v>420</v>
      </c>
      <c r="D57" s="139">
        <v>140</v>
      </c>
      <c r="E57" s="139">
        <v>122</v>
      </c>
      <c r="F57" s="139">
        <v>15</v>
      </c>
      <c r="G57" s="139">
        <v>13</v>
      </c>
      <c r="H57" s="139">
        <v>19</v>
      </c>
      <c r="I57" s="139">
        <v>14</v>
      </c>
      <c r="J57" s="139">
        <v>3</v>
      </c>
      <c r="K57" s="139">
        <v>54</v>
      </c>
      <c r="L57" s="139">
        <v>8</v>
      </c>
      <c r="M57" s="139">
        <v>3</v>
      </c>
      <c r="N57" s="139">
        <v>4</v>
      </c>
      <c r="O57" s="139">
        <v>1</v>
      </c>
      <c r="P57" s="139">
        <v>2</v>
      </c>
      <c r="Q57" s="139">
        <v>0</v>
      </c>
      <c r="R57" s="139">
        <v>2</v>
      </c>
      <c r="S57" s="139">
        <v>0</v>
      </c>
      <c r="T57" s="139">
        <v>7</v>
      </c>
      <c r="U57" s="139">
        <v>0</v>
      </c>
      <c r="V57" s="139">
        <v>1</v>
      </c>
      <c r="W57" s="139">
        <v>0</v>
      </c>
      <c r="X57" s="139">
        <v>12</v>
      </c>
      <c r="Y57" s="139">
        <v>0</v>
      </c>
    </row>
    <row r="58" spans="1:25" ht="15.75" customHeight="1">
      <c r="A58" s="100">
        <v>301</v>
      </c>
      <c r="B58" s="102" t="s">
        <v>261</v>
      </c>
      <c r="C58" s="138">
        <v>189</v>
      </c>
      <c r="D58" s="139">
        <v>78</v>
      </c>
      <c r="E58" s="139">
        <v>61</v>
      </c>
      <c r="F58" s="139">
        <v>2</v>
      </c>
      <c r="G58" s="139">
        <v>8</v>
      </c>
      <c r="H58" s="139">
        <v>3</v>
      </c>
      <c r="I58" s="139">
        <v>10</v>
      </c>
      <c r="J58" s="139">
        <v>7</v>
      </c>
      <c r="K58" s="139">
        <v>1</v>
      </c>
      <c r="L58" s="139">
        <v>1</v>
      </c>
      <c r="M58" s="139">
        <v>2</v>
      </c>
      <c r="N58" s="139">
        <v>5</v>
      </c>
      <c r="O58" s="139">
        <v>3</v>
      </c>
      <c r="P58" s="139">
        <v>3</v>
      </c>
      <c r="Q58" s="139">
        <v>0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5</v>
      </c>
      <c r="Y58" s="139">
        <v>0</v>
      </c>
    </row>
    <row r="59" spans="1:25" ht="15.75" customHeight="1">
      <c r="A59" s="100">
        <v>365</v>
      </c>
      <c r="B59" s="102" t="s">
        <v>265</v>
      </c>
      <c r="C59" s="138">
        <v>143</v>
      </c>
      <c r="D59" s="139">
        <v>18</v>
      </c>
      <c r="E59" s="139">
        <v>61</v>
      </c>
      <c r="F59" s="139">
        <v>8</v>
      </c>
      <c r="G59" s="139">
        <v>27</v>
      </c>
      <c r="H59" s="139">
        <v>21</v>
      </c>
      <c r="I59" s="139">
        <v>4</v>
      </c>
      <c r="J59" s="139">
        <v>0</v>
      </c>
      <c r="K59" s="139">
        <v>1</v>
      </c>
      <c r="L59" s="139">
        <v>0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  <c r="X59" s="139">
        <v>2</v>
      </c>
      <c r="Y59" s="139">
        <v>0</v>
      </c>
    </row>
    <row r="60" spans="1:25" ht="15.75" customHeight="1">
      <c r="A60" s="100">
        <v>381</v>
      </c>
      <c r="B60" s="102" t="s">
        <v>266</v>
      </c>
      <c r="C60" s="138">
        <v>208</v>
      </c>
      <c r="D60" s="139">
        <v>47</v>
      </c>
      <c r="E60" s="139">
        <v>38</v>
      </c>
      <c r="F60" s="139">
        <v>24</v>
      </c>
      <c r="G60" s="139">
        <v>28</v>
      </c>
      <c r="H60" s="139">
        <v>24</v>
      </c>
      <c r="I60" s="139">
        <v>0</v>
      </c>
      <c r="J60" s="139">
        <v>1</v>
      </c>
      <c r="K60" s="139">
        <v>0</v>
      </c>
      <c r="L60" s="139">
        <v>5</v>
      </c>
      <c r="M60" s="139">
        <v>4</v>
      </c>
      <c r="N60" s="139">
        <v>0</v>
      </c>
      <c r="O60" s="139">
        <v>2</v>
      </c>
      <c r="P60" s="139">
        <v>5</v>
      </c>
      <c r="Q60" s="139">
        <v>2</v>
      </c>
      <c r="R60" s="139">
        <v>2</v>
      </c>
      <c r="S60" s="139">
        <v>0</v>
      </c>
      <c r="T60" s="139">
        <v>1</v>
      </c>
      <c r="U60" s="139">
        <v>0</v>
      </c>
      <c r="V60" s="139">
        <v>0</v>
      </c>
      <c r="W60" s="139">
        <v>4</v>
      </c>
      <c r="X60" s="139">
        <v>20</v>
      </c>
      <c r="Y60" s="139">
        <v>1</v>
      </c>
    </row>
    <row r="61" spans="1:25" ht="15.75" customHeight="1">
      <c r="A61" s="100">
        <v>382</v>
      </c>
      <c r="B61" s="102" t="s">
        <v>267</v>
      </c>
      <c r="C61" s="138">
        <v>400</v>
      </c>
      <c r="D61" s="139">
        <v>133</v>
      </c>
      <c r="E61" s="139">
        <v>111</v>
      </c>
      <c r="F61" s="139">
        <v>21</v>
      </c>
      <c r="G61" s="139">
        <v>53</v>
      </c>
      <c r="H61" s="139">
        <v>41</v>
      </c>
      <c r="I61" s="139">
        <v>8</v>
      </c>
      <c r="J61" s="139">
        <v>1</v>
      </c>
      <c r="K61" s="139">
        <v>6</v>
      </c>
      <c r="L61" s="139">
        <v>1</v>
      </c>
      <c r="M61" s="139">
        <v>0</v>
      </c>
      <c r="N61" s="139">
        <v>2</v>
      </c>
      <c r="O61" s="139">
        <v>2</v>
      </c>
      <c r="P61" s="139">
        <v>3</v>
      </c>
      <c r="Q61" s="139">
        <v>4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14</v>
      </c>
      <c r="Y61" s="139">
        <v>0</v>
      </c>
    </row>
    <row r="62" spans="1:25" ht="15.75" customHeight="1">
      <c r="A62" s="100">
        <v>442</v>
      </c>
      <c r="B62" s="102" t="s">
        <v>270</v>
      </c>
      <c r="C62" s="138">
        <v>72</v>
      </c>
      <c r="D62" s="139">
        <v>9</v>
      </c>
      <c r="E62" s="139">
        <v>53</v>
      </c>
      <c r="F62" s="139">
        <v>6</v>
      </c>
      <c r="G62" s="139">
        <v>1</v>
      </c>
      <c r="H62" s="139">
        <v>0</v>
      </c>
      <c r="I62" s="139">
        <v>0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3</v>
      </c>
      <c r="Y62" s="139">
        <v>0</v>
      </c>
    </row>
    <row r="63" spans="1:25" ht="15.75" customHeight="1">
      <c r="A63" s="100">
        <v>443</v>
      </c>
      <c r="B63" s="102" t="s">
        <v>271</v>
      </c>
      <c r="C63" s="138">
        <v>416</v>
      </c>
      <c r="D63" s="139">
        <v>28</v>
      </c>
      <c r="E63" s="139">
        <v>323</v>
      </c>
      <c r="F63" s="139">
        <v>25</v>
      </c>
      <c r="G63" s="139">
        <v>4</v>
      </c>
      <c r="H63" s="139">
        <v>8</v>
      </c>
      <c r="I63" s="139">
        <v>7</v>
      </c>
      <c r="J63" s="139">
        <v>0</v>
      </c>
      <c r="K63" s="139">
        <v>0</v>
      </c>
      <c r="L63" s="139">
        <v>0</v>
      </c>
      <c r="M63" s="139">
        <v>2</v>
      </c>
      <c r="N63" s="139">
        <v>0</v>
      </c>
      <c r="O63" s="139">
        <v>0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19</v>
      </c>
      <c r="Y63" s="139">
        <v>0</v>
      </c>
    </row>
    <row r="64" spans="1:25" ht="15.75" customHeight="1">
      <c r="A64" s="100">
        <v>446</v>
      </c>
      <c r="B64" s="102" t="s">
        <v>273</v>
      </c>
      <c r="C64" s="138">
        <v>23</v>
      </c>
      <c r="D64" s="139">
        <v>0</v>
      </c>
      <c r="E64" s="139">
        <v>7</v>
      </c>
      <c r="F64" s="139">
        <v>0</v>
      </c>
      <c r="G64" s="139">
        <v>4</v>
      </c>
      <c r="H64" s="139">
        <v>6</v>
      </c>
      <c r="I64" s="139">
        <v>1</v>
      </c>
      <c r="J64" s="139">
        <v>0</v>
      </c>
      <c r="K64" s="139">
        <v>1</v>
      </c>
      <c r="L64" s="139">
        <v>1</v>
      </c>
      <c r="M64" s="139">
        <v>1</v>
      </c>
      <c r="N64" s="139">
        <v>0</v>
      </c>
      <c r="O64" s="139">
        <v>1</v>
      </c>
      <c r="P64" s="139">
        <v>1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.75" customHeight="1">
      <c r="A65" s="100">
        <v>464</v>
      </c>
      <c r="B65" s="102" t="s">
        <v>274</v>
      </c>
      <c r="C65" s="138">
        <v>194</v>
      </c>
      <c r="D65" s="139">
        <v>88</v>
      </c>
      <c r="E65" s="139">
        <v>35</v>
      </c>
      <c r="F65" s="139">
        <v>21</v>
      </c>
      <c r="G65" s="139">
        <v>14</v>
      </c>
      <c r="H65" s="139">
        <v>7</v>
      </c>
      <c r="I65" s="139">
        <v>0</v>
      </c>
      <c r="J65" s="139">
        <v>0</v>
      </c>
      <c r="K65" s="139">
        <v>5</v>
      </c>
      <c r="L65" s="139">
        <v>10</v>
      </c>
      <c r="M65" s="139">
        <v>5</v>
      </c>
      <c r="N65" s="139">
        <v>0</v>
      </c>
      <c r="O65" s="139">
        <v>0</v>
      </c>
      <c r="P65" s="139">
        <v>1</v>
      </c>
      <c r="Q65" s="139">
        <v>0</v>
      </c>
      <c r="R65" s="139">
        <v>0</v>
      </c>
      <c r="S65" s="139">
        <v>0</v>
      </c>
      <c r="T65" s="139">
        <v>1</v>
      </c>
      <c r="U65" s="139">
        <v>0</v>
      </c>
      <c r="V65" s="139">
        <v>0</v>
      </c>
      <c r="W65" s="139">
        <v>0</v>
      </c>
      <c r="X65" s="139">
        <v>7</v>
      </c>
      <c r="Y65" s="139">
        <v>0</v>
      </c>
    </row>
    <row r="66" spans="1:25" ht="15.75" customHeight="1">
      <c r="A66" s="100">
        <v>481</v>
      </c>
      <c r="B66" s="102" t="s">
        <v>275</v>
      </c>
      <c r="C66" s="138">
        <v>123</v>
      </c>
      <c r="D66" s="139">
        <v>35</v>
      </c>
      <c r="E66" s="139">
        <v>31</v>
      </c>
      <c r="F66" s="139">
        <v>7</v>
      </c>
      <c r="G66" s="139">
        <v>24</v>
      </c>
      <c r="H66" s="139">
        <v>9</v>
      </c>
      <c r="I66" s="139">
        <v>0</v>
      </c>
      <c r="J66" s="139">
        <v>0</v>
      </c>
      <c r="K66" s="139">
        <v>0</v>
      </c>
      <c r="L66" s="139">
        <v>1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0</v>
      </c>
      <c r="S66" s="139">
        <v>1</v>
      </c>
      <c r="T66" s="139">
        <v>4</v>
      </c>
      <c r="U66" s="139">
        <v>0</v>
      </c>
      <c r="V66" s="139">
        <v>0</v>
      </c>
      <c r="W66" s="139">
        <v>0</v>
      </c>
      <c r="X66" s="139">
        <v>11</v>
      </c>
      <c r="Y66" s="139">
        <v>0</v>
      </c>
    </row>
    <row r="67" spans="1:25" ht="15.75" customHeight="1">
      <c r="A67" s="100">
        <v>501</v>
      </c>
      <c r="B67" s="102" t="s">
        <v>276</v>
      </c>
      <c r="C67" s="138">
        <v>105</v>
      </c>
      <c r="D67" s="139">
        <v>14</v>
      </c>
      <c r="E67" s="139">
        <v>57</v>
      </c>
      <c r="F67" s="139">
        <v>6</v>
      </c>
      <c r="G67" s="139">
        <v>4</v>
      </c>
      <c r="H67" s="139">
        <v>2</v>
      </c>
      <c r="I67" s="139">
        <v>1</v>
      </c>
      <c r="J67" s="139">
        <v>0</v>
      </c>
      <c r="K67" s="139">
        <v>1</v>
      </c>
      <c r="L67" s="139">
        <v>3</v>
      </c>
      <c r="M67" s="139">
        <v>11</v>
      </c>
      <c r="N67" s="139">
        <v>0</v>
      </c>
      <c r="O67" s="139">
        <v>1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4</v>
      </c>
      <c r="V67" s="139">
        <v>0</v>
      </c>
      <c r="W67" s="139">
        <v>0</v>
      </c>
      <c r="X67" s="139">
        <v>1</v>
      </c>
      <c r="Y67" s="139">
        <v>0</v>
      </c>
    </row>
    <row r="68" spans="1:25" ht="15.75" customHeight="1">
      <c r="A68" s="100">
        <v>585</v>
      </c>
      <c r="B68" s="102" t="s">
        <v>278</v>
      </c>
      <c r="C68" s="138">
        <v>117</v>
      </c>
      <c r="D68" s="139">
        <v>15</v>
      </c>
      <c r="E68" s="139">
        <v>77</v>
      </c>
      <c r="F68" s="139">
        <v>4</v>
      </c>
      <c r="G68" s="139">
        <v>15</v>
      </c>
      <c r="H68" s="139">
        <v>0</v>
      </c>
      <c r="I68" s="139">
        <v>3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2</v>
      </c>
      <c r="Q68" s="139">
        <v>0</v>
      </c>
      <c r="R68" s="139">
        <v>0</v>
      </c>
      <c r="S68" s="139">
        <v>0</v>
      </c>
      <c r="T68" s="139">
        <v>0</v>
      </c>
      <c r="U68" s="139">
        <v>0</v>
      </c>
      <c r="V68" s="139">
        <v>0</v>
      </c>
      <c r="W68" s="139">
        <v>0</v>
      </c>
      <c r="X68" s="139">
        <v>1</v>
      </c>
      <c r="Y68" s="139">
        <v>0</v>
      </c>
    </row>
    <row r="69" spans="1:25" ht="15.75" customHeight="1">
      <c r="A69" s="100">
        <v>586</v>
      </c>
      <c r="B69" s="102" t="s">
        <v>279</v>
      </c>
      <c r="C69" s="138">
        <v>78</v>
      </c>
      <c r="D69" s="139">
        <v>12</v>
      </c>
      <c r="E69" s="139">
        <v>38</v>
      </c>
      <c r="F69" s="139">
        <v>0</v>
      </c>
      <c r="G69" s="139">
        <v>3</v>
      </c>
      <c r="H69" s="139">
        <v>0</v>
      </c>
      <c r="I69" s="139">
        <v>1</v>
      </c>
      <c r="J69" s="139">
        <v>0</v>
      </c>
      <c r="K69" s="139">
        <v>0</v>
      </c>
      <c r="L69" s="139">
        <v>14</v>
      </c>
      <c r="M69" s="139">
        <v>0</v>
      </c>
      <c r="N69" s="139">
        <v>0</v>
      </c>
      <c r="O69" s="139">
        <v>0</v>
      </c>
      <c r="P69" s="139">
        <v>1</v>
      </c>
      <c r="Q69" s="139">
        <v>0</v>
      </c>
      <c r="R69" s="139">
        <v>1</v>
      </c>
      <c r="S69" s="139">
        <v>4</v>
      </c>
      <c r="T69" s="139">
        <v>0</v>
      </c>
      <c r="U69" s="139">
        <v>0</v>
      </c>
      <c r="V69" s="139">
        <v>1</v>
      </c>
      <c r="W69" s="139">
        <v>0</v>
      </c>
      <c r="X69" s="139">
        <v>3</v>
      </c>
      <c r="Y69" s="139">
        <v>0</v>
      </c>
    </row>
    <row r="70" spans="1:25" ht="15.7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.75" customHeight="1">
      <c r="A71" s="100" t="s">
        <v>416</v>
      </c>
      <c r="B71" s="124"/>
    </row>
    <row r="72" spans="1:25">
      <c r="N72" s="139"/>
      <c r="O72" s="139"/>
      <c r="Q72" s="139"/>
      <c r="U72" s="139"/>
    </row>
    <row r="73" spans="1:25">
      <c r="N73" s="139"/>
      <c r="O73" s="139"/>
      <c r="Q73" s="139"/>
      <c r="U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41F25-164A-48AB-AC83-745ABA565FF9}">
  <sheetPr>
    <tabColor theme="7" tint="0.79998168889431442"/>
  </sheetPr>
  <dimension ref="A1:Y7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3" sqref="D3:E3"/>
    </sheetView>
  </sheetViews>
  <sheetFormatPr defaultColWidth="7.75" defaultRowHeight="13"/>
  <cols>
    <col min="1" max="1" width="3.75" style="100" customWidth="1"/>
    <col min="2" max="2" width="15" style="100" customWidth="1"/>
    <col min="3" max="25" width="10" style="100" customWidth="1"/>
    <col min="26" max="256" width="7.75" style="100"/>
    <col min="257" max="257" width="3.75" style="100" customWidth="1"/>
    <col min="258" max="258" width="10.25" style="100" customWidth="1"/>
    <col min="259" max="281" width="6.83203125" style="100" customWidth="1"/>
    <col min="282" max="512" width="7.75" style="100"/>
    <col min="513" max="513" width="3.75" style="100" customWidth="1"/>
    <col min="514" max="514" width="10.25" style="100" customWidth="1"/>
    <col min="515" max="537" width="6.83203125" style="100" customWidth="1"/>
    <col min="538" max="768" width="7.75" style="100"/>
    <col min="769" max="769" width="3.75" style="100" customWidth="1"/>
    <col min="770" max="770" width="10.25" style="100" customWidth="1"/>
    <col min="771" max="793" width="6.83203125" style="100" customWidth="1"/>
    <col min="794" max="1024" width="7.75" style="100"/>
    <col min="1025" max="1025" width="3.75" style="100" customWidth="1"/>
    <col min="1026" max="1026" width="10.25" style="100" customWidth="1"/>
    <col min="1027" max="1049" width="6.83203125" style="100" customWidth="1"/>
    <col min="1050" max="1280" width="7.75" style="100"/>
    <col min="1281" max="1281" width="3.75" style="100" customWidth="1"/>
    <col min="1282" max="1282" width="10.25" style="100" customWidth="1"/>
    <col min="1283" max="1305" width="6.83203125" style="100" customWidth="1"/>
    <col min="1306" max="1536" width="7.75" style="100"/>
    <col min="1537" max="1537" width="3.75" style="100" customWidth="1"/>
    <col min="1538" max="1538" width="10.25" style="100" customWidth="1"/>
    <col min="1539" max="1561" width="6.83203125" style="100" customWidth="1"/>
    <col min="1562" max="1792" width="7.75" style="100"/>
    <col min="1793" max="1793" width="3.75" style="100" customWidth="1"/>
    <col min="1794" max="1794" width="10.25" style="100" customWidth="1"/>
    <col min="1795" max="1817" width="6.83203125" style="100" customWidth="1"/>
    <col min="1818" max="2048" width="7.75" style="100"/>
    <col min="2049" max="2049" width="3.75" style="100" customWidth="1"/>
    <col min="2050" max="2050" width="10.25" style="100" customWidth="1"/>
    <col min="2051" max="2073" width="6.83203125" style="100" customWidth="1"/>
    <col min="2074" max="2304" width="7.75" style="100"/>
    <col min="2305" max="2305" width="3.75" style="100" customWidth="1"/>
    <col min="2306" max="2306" width="10.25" style="100" customWidth="1"/>
    <col min="2307" max="2329" width="6.83203125" style="100" customWidth="1"/>
    <col min="2330" max="2560" width="7.75" style="100"/>
    <col min="2561" max="2561" width="3.75" style="100" customWidth="1"/>
    <col min="2562" max="2562" width="10.25" style="100" customWidth="1"/>
    <col min="2563" max="2585" width="6.83203125" style="100" customWidth="1"/>
    <col min="2586" max="2816" width="7.75" style="100"/>
    <col min="2817" max="2817" width="3.75" style="100" customWidth="1"/>
    <col min="2818" max="2818" width="10.25" style="100" customWidth="1"/>
    <col min="2819" max="2841" width="6.83203125" style="100" customWidth="1"/>
    <col min="2842" max="3072" width="7.75" style="100"/>
    <col min="3073" max="3073" width="3.75" style="100" customWidth="1"/>
    <col min="3074" max="3074" width="10.25" style="100" customWidth="1"/>
    <col min="3075" max="3097" width="6.83203125" style="100" customWidth="1"/>
    <col min="3098" max="3328" width="7.75" style="100"/>
    <col min="3329" max="3329" width="3.75" style="100" customWidth="1"/>
    <col min="3330" max="3330" width="10.25" style="100" customWidth="1"/>
    <col min="3331" max="3353" width="6.83203125" style="100" customWidth="1"/>
    <col min="3354" max="3584" width="7.75" style="100"/>
    <col min="3585" max="3585" width="3.75" style="100" customWidth="1"/>
    <col min="3586" max="3586" width="10.25" style="100" customWidth="1"/>
    <col min="3587" max="3609" width="6.83203125" style="100" customWidth="1"/>
    <col min="3610" max="3840" width="7.75" style="100"/>
    <col min="3841" max="3841" width="3.75" style="100" customWidth="1"/>
    <col min="3842" max="3842" width="10.25" style="100" customWidth="1"/>
    <col min="3843" max="3865" width="6.83203125" style="100" customWidth="1"/>
    <col min="3866" max="4096" width="7.75" style="100"/>
    <col min="4097" max="4097" width="3.75" style="100" customWidth="1"/>
    <col min="4098" max="4098" width="10.25" style="100" customWidth="1"/>
    <col min="4099" max="4121" width="6.83203125" style="100" customWidth="1"/>
    <col min="4122" max="4352" width="7.75" style="100"/>
    <col min="4353" max="4353" width="3.75" style="100" customWidth="1"/>
    <col min="4354" max="4354" width="10.25" style="100" customWidth="1"/>
    <col min="4355" max="4377" width="6.83203125" style="100" customWidth="1"/>
    <col min="4378" max="4608" width="7.75" style="100"/>
    <col min="4609" max="4609" width="3.75" style="100" customWidth="1"/>
    <col min="4610" max="4610" width="10.25" style="100" customWidth="1"/>
    <col min="4611" max="4633" width="6.83203125" style="100" customWidth="1"/>
    <col min="4634" max="4864" width="7.75" style="100"/>
    <col min="4865" max="4865" width="3.75" style="100" customWidth="1"/>
    <col min="4866" max="4866" width="10.25" style="100" customWidth="1"/>
    <col min="4867" max="4889" width="6.83203125" style="100" customWidth="1"/>
    <col min="4890" max="5120" width="7.75" style="100"/>
    <col min="5121" max="5121" width="3.75" style="100" customWidth="1"/>
    <col min="5122" max="5122" width="10.25" style="100" customWidth="1"/>
    <col min="5123" max="5145" width="6.83203125" style="100" customWidth="1"/>
    <col min="5146" max="5376" width="7.75" style="100"/>
    <col min="5377" max="5377" width="3.75" style="100" customWidth="1"/>
    <col min="5378" max="5378" width="10.25" style="100" customWidth="1"/>
    <col min="5379" max="5401" width="6.83203125" style="100" customWidth="1"/>
    <col min="5402" max="5632" width="7.75" style="100"/>
    <col min="5633" max="5633" width="3.75" style="100" customWidth="1"/>
    <col min="5634" max="5634" width="10.25" style="100" customWidth="1"/>
    <col min="5635" max="5657" width="6.83203125" style="100" customWidth="1"/>
    <col min="5658" max="5888" width="7.75" style="100"/>
    <col min="5889" max="5889" width="3.75" style="100" customWidth="1"/>
    <col min="5890" max="5890" width="10.25" style="100" customWidth="1"/>
    <col min="5891" max="5913" width="6.83203125" style="100" customWidth="1"/>
    <col min="5914" max="6144" width="7.75" style="100"/>
    <col min="6145" max="6145" width="3.75" style="100" customWidth="1"/>
    <col min="6146" max="6146" width="10.25" style="100" customWidth="1"/>
    <col min="6147" max="6169" width="6.83203125" style="100" customWidth="1"/>
    <col min="6170" max="6400" width="7.75" style="100"/>
    <col min="6401" max="6401" width="3.75" style="100" customWidth="1"/>
    <col min="6402" max="6402" width="10.25" style="100" customWidth="1"/>
    <col min="6403" max="6425" width="6.83203125" style="100" customWidth="1"/>
    <col min="6426" max="6656" width="7.75" style="100"/>
    <col min="6657" max="6657" width="3.75" style="100" customWidth="1"/>
    <col min="6658" max="6658" width="10.25" style="100" customWidth="1"/>
    <col min="6659" max="6681" width="6.83203125" style="100" customWidth="1"/>
    <col min="6682" max="6912" width="7.75" style="100"/>
    <col min="6913" max="6913" width="3.75" style="100" customWidth="1"/>
    <col min="6914" max="6914" width="10.25" style="100" customWidth="1"/>
    <col min="6915" max="6937" width="6.83203125" style="100" customWidth="1"/>
    <col min="6938" max="7168" width="7.75" style="100"/>
    <col min="7169" max="7169" width="3.75" style="100" customWidth="1"/>
    <col min="7170" max="7170" width="10.25" style="100" customWidth="1"/>
    <col min="7171" max="7193" width="6.83203125" style="100" customWidth="1"/>
    <col min="7194" max="7424" width="7.75" style="100"/>
    <col min="7425" max="7425" width="3.75" style="100" customWidth="1"/>
    <col min="7426" max="7426" width="10.25" style="100" customWidth="1"/>
    <col min="7427" max="7449" width="6.83203125" style="100" customWidth="1"/>
    <col min="7450" max="7680" width="7.75" style="100"/>
    <col min="7681" max="7681" width="3.75" style="100" customWidth="1"/>
    <col min="7682" max="7682" width="10.25" style="100" customWidth="1"/>
    <col min="7683" max="7705" width="6.83203125" style="100" customWidth="1"/>
    <col min="7706" max="7936" width="7.75" style="100"/>
    <col min="7937" max="7937" width="3.75" style="100" customWidth="1"/>
    <col min="7938" max="7938" width="10.25" style="100" customWidth="1"/>
    <col min="7939" max="7961" width="6.83203125" style="100" customWidth="1"/>
    <col min="7962" max="8192" width="7.75" style="100"/>
    <col min="8193" max="8193" width="3.75" style="100" customWidth="1"/>
    <col min="8194" max="8194" width="10.25" style="100" customWidth="1"/>
    <col min="8195" max="8217" width="6.83203125" style="100" customWidth="1"/>
    <col min="8218" max="8448" width="7.75" style="100"/>
    <col min="8449" max="8449" width="3.75" style="100" customWidth="1"/>
    <col min="8450" max="8450" width="10.25" style="100" customWidth="1"/>
    <col min="8451" max="8473" width="6.83203125" style="100" customWidth="1"/>
    <col min="8474" max="8704" width="7.75" style="100"/>
    <col min="8705" max="8705" width="3.75" style="100" customWidth="1"/>
    <col min="8706" max="8706" width="10.25" style="100" customWidth="1"/>
    <col min="8707" max="8729" width="6.83203125" style="100" customWidth="1"/>
    <col min="8730" max="8960" width="7.75" style="100"/>
    <col min="8961" max="8961" width="3.75" style="100" customWidth="1"/>
    <col min="8962" max="8962" width="10.25" style="100" customWidth="1"/>
    <col min="8963" max="8985" width="6.83203125" style="100" customWidth="1"/>
    <col min="8986" max="9216" width="7.75" style="100"/>
    <col min="9217" max="9217" width="3.75" style="100" customWidth="1"/>
    <col min="9218" max="9218" width="10.25" style="100" customWidth="1"/>
    <col min="9219" max="9241" width="6.83203125" style="100" customWidth="1"/>
    <col min="9242" max="9472" width="7.75" style="100"/>
    <col min="9473" max="9473" width="3.75" style="100" customWidth="1"/>
    <col min="9474" max="9474" width="10.25" style="100" customWidth="1"/>
    <col min="9475" max="9497" width="6.83203125" style="100" customWidth="1"/>
    <col min="9498" max="9728" width="7.75" style="100"/>
    <col min="9729" max="9729" width="3.75" style="100" customWidth="1"/>
    <col min="9730" max="9730" width="10.25" style="100" customWidth="1"/>
    <col min="9731" max="9753" width="6.83203125" style="100" customWidth="1"/>
    <col min="9754" max="9984" width="7.75" style="100"/>
    <col min="9985" max="9985" width="3.75" style="100" customWidth="1"/>
    <col min="9986" max="9986" width="10.25" style="100" customWidth="1"/>
    <col min="9987" max="10009" width="6.83203125" style="100" customWidth="1"/>
    <col min="10010" max="10240" width="7.75" style="100"/>
    <col min="10241" max="10241" width="3.75" style="100" customWidth="1"/>
    <col min="10242" max="10242" width="10.25" style="100" customWidth="1"/>
    <col min="10243" max="10265" width="6.83203125" style="100" customWidth="1"/>
    <col min="10266" max="10496" width="7.75" style="100"/>
    <col min="10497" max="10497" width="3.75" style="100" customWidth="1"/>
    <col min="10498" max="10498" width="10.25" style="100" customWidth="1"/>
    <col min="10499" max="10521" width="6.83203125" style="100" customWidth="1"/>
    <col min="10522" max="10752" width="7.75" style="100"/>
    <col min="10753" max="10753" width="3.75" style="100" customWidth="1"/>
    <col min="10754" max="10754" width="10.25" style="100" customWidth="1"/>
    <col min="10755" max="10777" width="6.83203125" style="100" customWidth="1"/>
    <col min="10778" max="11008" width="7.75" style="100"/>
    <col min="11009" max="11009" width="3.75" style="100" customWidth="1"/>
    <col min="11010" max="11010" width="10.25" style="100" customWidth="1"/>
    <col min="11011" max="11033" width="6.83203125" style="100" customWidth="1"/>
    <col min="11034" max="11264" width="7.75" style="100"/>
    <col min="11265" max="11265" width="3.75" style="100" customWidth="1"/>
    <col min="11266" max="11266" width="10.25" style="100" customWidth="1"/>
    <col min="11267" max="11289" width="6.83203125" style="100" customWidth="1"/>
    <col min="11290" max="11520" width="7.75" style="100"/>
    <col min="11521" max="11521" width="3.75" style="100" customWidth="1"/>
    <col min="11522" max="11522" width="10.25" style="100" customWidth="1"/>
    <col min="11523" max="11545" width="6.83203125" style="100" customWidth="1"/>
    <col min="11546" max="11776" width="7.75" style="100"/>
    <col min="11777" max="11777" width="3.75" style="100" customWidth="1"/>
    <col min="11778" max="11778" width="10.25" style="100" customWidth="1"/>
    <col min="11779" max="11801" width="6.83203125" style="100" customWidth="1"/>
    <col min="11802" max="12032" width="7.75" style="100"/>
    <col min="12033" max="12033" width="3.75" style="100" customWidth="1"/>
    <col min="12034" max="12034" width="10.25" style="100" customWidth="1"/>
    <col min="12035" max="12057" width="6.83203125" style="100" customWidth="1"/>
    <col min="12058" max="12288" width="7.75" style="100"/>
    <col min="12289" max="12289" width="3.75" style="100" customWidth="1"/>
    <col min="12290" max="12290" width="10.25" style="100" customWidth="1"/>
    <col min="12291" max="12313" width="6.83203125" style="100" customWidth="1"/>
    <col min="12314" max="12544" width="7.75" style="100"/>
    <col min="12545" max="12545" width="3.75" style="100" customWidth="1"/>
    <col min="12546" max="12546" width="10.25" style="100" customWidth="1"/>
    <col min="12547" max="12569" width="6.83203125" style="100" customWidth="1"/>
    <col min="12570" max="12800" width="7.75" style="100"/>
    <col min="12801" max="12801" width="3.75" style="100" customWidth="1"/>
    <col min="12802" max="12802" width="10.25" style="100" customWidth="1"/>
    <col min="12803" max="12825" width="6.83203125" style="100" customWidth="1"/>
    <col min="12826" max="13056" width="7.75" style="100"/>
    <col min="13057" max="13057" width="3.75" style="100" customWidth="1"/>
    <col min="13058" max="13058" width="10.25" style="100" customWidth="1"/>
    <col min="13059" max="13081" width="6.83203125" style="100" customWidth="1"/>
    <col min="13082" max="13312" width="7.75" style="100"/>
    <col min="13313" max="13313" width="3.75" style="100" customWidth="1"/>
    <col min="13314" max="13314" width="10.25" style="100" customWidth="1"/>
    <col min="13315" max="13337" width="6.83203125" style="100" customWidth="1"/>
    <col min="13338" max="13568" width="7.75" style="100"/>
    <col min="13569" max="13569" width="3.75" style="100" customWidth="1"/>
    <col min="13570" max="13570" width="10.25" style="100" customWidth="1"/>
    <col min="13571" max="13593" width="6.83203125" style="100" customWidth="1"/>
    <col min="13594" max="13824" width="7.75" style="100"/>
    <col min="13825" max="13825" width="3.75" style="100" customWidth="1"/>
    <col min="13826" max="13826" width="10.25" style="100" customWidth="1"/>
    <col min="13827" max="13849" width="6.83203125" style="100" customWidth="1"/>
    <col min="13850" max="14080" width="7.75" style="100"/>
    <col min="14081" max="14081" width="3.75" style="100" customWidth="1"/>
    <col min="14082" max="14082" width="10.25" style="100" customWidth="1"/>
    <col min="14083" max="14105" width="6.83203125" style="100" customWidth="1"/>
    <col min="14106" max="14336" width="7.75" style="100"/>
    <col min="14337" max="14337" width="3.75" style="100" customWidth="1"/>
    <col min="14338" max="14338" width="10.25" style="100" customWidth="1"/>
    <col min="14339" max="14361" width="6.83203125" style="100" customWidth="1"/>
    <col min="14362" max="14592" width="7.75" style="100"/>
    <col min="14593" max="14593" width="3.75" style="100" customWidth="1"/>
    <col min="14594" max="14594" width="10.25" style="100" customWidth="1"/>
    <col min="14595" max="14617" width="6.83203125" style="100" customWidth="1"/>
    <col min="14618" max="14848" width="7.75" style="100"/>
    <col min="14849" max="14849" width="3.75" style="100" customWidth="1"/>
    <col min="14850" max="14850" width="10.25" style="100" customWidth="1"/>
    <col min="14851" max="14873" width="6.83203125" style="100" customWidth="1"/>
    <col min="14874" max="15104" width="7.75" style="100"/>
    <col min="15105" max="15105" width="3.75" style="100" customWidth="1"/>
    <col min="15106" max="15106" width="10.25" style="100" customWidth="1"/>
    <col min="15107" max="15129" width="6.83203125" style="100" customWidth="1"/>
    <col min="15130" max="15360" width="7.75" style="100"/>
    <col min="15361" max="15361" width="3.75" style="100" customWidth="1"/>
    <col min="15362" max="15362" width="10.25" style="100" customWidth="1"/>
    <col min="15363" max="15385" width="6.83203125" style="100" customWidth="1"/>
    <col min="15386" max="15616" width="7.75" style="100"/>
    <col min="15617" max="15617" width="3.75" style="100" customWidth="1"/>
    <col min="15618" max="15618" width="10.25" style="100" customWidth="1"/>
    <col min="15619" max="15641" width="6.83203125" style="100" customWidth="1"/>
    <col min="15642" max="15872" width="7.75" style="100"/>
    <col min="15873" max="15873" width="3.75" style="100" customWidth="1"/>
    <col min="15874" max="15874" width="10.25" style="100" customWidth="1"/>
    <col min="15875" max="15897" width="6.83203125" style="100" customWidth="1"/>
    <col min="15898" max="16128" width="7.75" style="100"/>
    <col min="16129" max="16129" width="3.75" style="100" customWidth="1"/>
    <col min="16130" max="16130" width="10.25" style="100" customWidth="1"/>
    <col min="16131" max="16153" width="6.83203125" style="100" customWidth="1"/>
    <col min="16154" max="16384" width="7.75" style="100"/>
  </cols>
  <sheetData>
    <row r="1" spans="1:25" ht="16.149999999999999" customHeight="1">
      <c r="A1" s="100" t="s">
        <v>810</v>
      </c>
    </row>
    <row r="2" spans="1:25">
      <c r="Y2" s="114" t="s">
        <v>402</v>
      </c>
    </row>
    <row r="3" spans="1:25" ht="26">
      <c r="A3" s="486" t="s">
        <v>403</v>
      </c>
      <c r="B3" s="487"/>
      <c r="C3" s="135" t="s">
        <v>44</v>
      </c>
      <c r="D3" s="355" t="s">
        <v>404</v>
      </c>
      <c r="E3" s="356" t="s">
        <v>0</v>
      </c>
      <c r="F3" s="356" t="s">
        <v>194</v>
      </c>
      <c r="G3" s="356" t="s">
        <v>1</v>
      </c>
      <c r="H3" s="136" t="s">
        <v>193</v>
      </c>
      <c r="I3" s="136" t="s">
        <v>412</v>
      </c>
      <c r="J3" s="136" t="s">
        <v>157</v>
      </c>
      <c r="K3" s="136" t="s">
        <v>195</v>
      </c>
      <c r="L3" s="355" t="s">
        <v>196</v>
      </c>
      <c r="M3" s="136" t="s">
        <v>199</v>
      </c>
      <c r="N3" s="136" t="s">
        <v>413</v>
      </c>
      <c r="O3" s="356" t="s">
        <v>420</v>
      </c>
      <c r="P3" s="128" t="s">
        <v>198</v>
      </c>
      <c r="Q3" s="128" t="s">
        <v>197</v>
      </c>
      <c r="R3" s="136" t="s">
        <v>200</v>
      </c>
      <c r="S3" s="136" t="s">
        <v>156</v>
      </c>
      <c r="T3" s="136" t="s">
        <v>201</v>
      </c>
      <c r="U3" s="128" t="s">
        <v>421</v>
      </c>
      <c r="V3" s="136" t="s">
        <v>417</v>
      </c>
      <c r="W3" s="128" t="s">
        <v>202</v>
      </c>
      <c r="X3" s="137" t="s">
        <v>205</v>
      </c>
      <c r="Y3" s="137" t="s">
        <v>162</v>
      </c>
    </row>
    <row r="4" spans="1:25" ht="15" hidden="1" customHeight="1">
      <c r="B4" s="132" t="s">
        <v>426</v>
      </c>
      <c r="C4" s="138">
        <v>101294</v>
      </c>
      <c r="D4" s="139">
        <v>55202</v>
      </c>
      <c r="E4" s="139">
        <v>23587</v>
      </c>
      <c r="F4" s="139">
        <v>4016</v>
      </c>
      <c r="G4" s="139">
        <v>3203</v>
      </c>
      <c r="H4" s="139">
        <v>3324</v>
      </c>
      <c r="I4" s="139">
        <v>2367</v>
      </c>
      <c r="J4" s="139">
        <v>1363</v>
      </c>
      <c r="K4" s="139">
        <v>899</v>
      </c>
      <c r="L4" s="139">
        <v>822</v>
      </c>
      <c r="M4" s="139">
        <v>657</v>
      </c>
      <c r="N4" s="139">
        <v>683</v>
      </c>
      <c r="O4" s="139">
        <v>202</v>
      </c>
      <c r="P4" s="139">
        <v>544</v>
      </c>
      <c r="Q4" s="139">
        <v>549</v>
      </c>
      <c r="R4" s="139">
        <v>281</v>
      </c>
      <c r="S4" s="139">
        <v>283</v>
      </c>
      <c r="T4" s="139">
        <v>204</v>
      </c>
      <c r="U4" s="139">
        <v>195</v>
      </c>
      <c r="V4" s="139">
        <v>140</v>
      </c>
      <c r="W4" s="139">
        <v>185</v>
      </c>
      <c r="X4" s="139">
        <v>2515</v>
      </c>
      <c r="Y4" s="139">
        <v>72</v>
      </c>
    </row>
    <row r="5" spans="1:25" ht="11.25" hidden="1" customHeight="1">
      <c r="B5" s="132" t="s">
        <v>419</v>
      </c>
      <c r="C5" s="138">
        <v>101773</v>
      </c>
      <c r="D5" s="139">
        <v>53864</v>
      </c>
      <c r="E5" s="139">
        <v>24742</v>
      </c>
      <c r="F5" s="139">
        <v>4232</v>
      </c>
      <c r="G5" s="139">
        <v>3301</v>
      </c>
      <c r="H5" s="139">
        <v>3612</v>
      </c>
      <c r="I5" s="139">
        <v>2405</v>
      </c>
      <c r="J5" s="139">
        <v>1435</v>
      </c>
      <c r="K5" s="139">
        <v>924</v>
      </c>
      <c r="L5" s="139">
        <v>842</v>
      </c>
      <c r="M5" s="139">
        <v>641</v>
      </c>
      <c r="N5" s="139">
        <v>672</v>
      </c>
      <c r="O5" s="139">
        <v>219</v>
      </c>
      <c r="P5" s="139">
        <v>490</v>
      </c>
      <c r="Q5" s="139">
        <v>505</v>
      </c>
      <c r="R5" s="139">
        <v>278</v>
      </c>
      <c r="S5" s="139">
        <v>281</v>
      </c>
      <c r="T5" s="139">
        <v>214</v>
      </c>
      <c r="U5" s="139">
        <v>182</v>
      </c>
      <c r="V5" s="139">
        <v>143</v>
      </c>
      <c r="W5" s="139">
        <v>170</v>
      </c>
      <c r="X5" s="139">
        <v>2547</v>
      </c>
      <c r="Y5" s="139">
        <v>74</v>
      </c>
    </row>
    <row r="6" spans="1:25" ht="11.25" hidden="1" customHeight="1">
      <c r="B6" s="132" t="s">
        <v>423</v>
      </c>
      <c r="C6" s="138">
        <v>101297</v>
      </c>
      <c r="D6" s="139">
        <v>52351</v>
      </c>
      <c r="E6" s="139">
        <v>25760</v>
      </c>
      <c r="F6" s="139">
        <v>4283</v>
      </c>
      <c r="G6" s="139">
        <v>3307</v>
      </c>
      <c r="H6" s="139">
        <v>3515</v>
      </c>
      <c r="I6" s="139">
        <v>2324</v>
      </c>
      <c r="J6" s="139">
        <v>1479</v>
      </c>
      <c r="K6" s="139">
        <v>933</v>
      </c>
      <c r="L6" s="139">
        <v>744</v>
      </c>
      <c r="M6" s="139">
        <v>655</v>
      </c>
      <c r="N6" s="139">
        <v>650</v>
      </c>
      <c r="O6" s="139">
        <v>335</v>
      </c>
      <c r="P6" s="139">
        <v>518</v>
      </c>
      <c r="Q6" s="139">
        <v>460</v>
      </c>
      <c r="R6" s="139">
        <v>297</v>
      </c>
      <c r="S6" s="139">
        <v>270</v>
      </c>
      <c r="T6" s="139">
        <v>239</v>
      </c>
      <c r="U6" s="139">
        <v>168</v>
      </c>
      <c r="V6" s="139">
        <v>166</v>
      </c>
      <c r="W6" s="139">
        <v>184</v>
      </c>
      <c r="X6" s="139">
        <v>2586</v>
      </c>
      <c r="Y6" s="139">
        <v>73</v>
      </c>
    </row>
    <row r="7" spans="1:25" ht="11.25" hidden="1" customHeight="1">
      <c r="B7" s="132" t="s">
        <v>425</v>
      </c>
      <c r="C7" s="138">
        <v>99767</v>
      </c>
      <c r="D7" s="139">
        <v>51217</v>
      </c>
      <c r="E7" s="139">
        <v>25600</v>
      </c>
      <c r="F7" s="139">
        <v>4291</v>
      </c>
      <c r="G7" s="139">
        <v>3428</v>
      </c>
      <c r="H7" s="139">
        <v>3156</v>
      </c>
      <c r="I7" s="139">
        <v>2353</v>
      </c>
      <c r="J7" s="139">
        <v>1520</v>
      </c>
      <c r="K7" s="139">
        <v>915</v>
      </c>
      <c r="L7" s="139">
        <v>760</v>
      </c>
      <c r="M7" s="139">
        <v>685</v>
      </c>
      <c r="N7" s="139">
        <v>619</v>
      </c>
      <c r="O7" s="139">
        <v>399</v>
      </c>
      <c r="P7" s="139">
        <v>485</v>
      </c>
      <c r="Q7" s="139">
        <v>449</v>
      </c>
      <c r="R7" s="139">
        <v>294</v>
      </c>
      <c r="S7" s="139">
        <v>252</v>
      </c>
      <c r="T7" s="139">
        <v>203</v>
      </c>
      <c r="U7" s="139">
        <v>183</v>
      </c>
      <c r="V7" s="139">
        <v>171</v>
      </c>
      <c r="W7" s="139">
        <v>175</v>
      </c>
      <c r="X7" s="139">
        <v>2544</v>
      </c>
      <c r="Y7" s="139">
        <v>68</v>
      </c>
    </row>
    <row r="8" spans="1:25" ht="11.25" customHeight="1">
      <c r="B8" s="132" t="s">
        <v>427</v>
      </c>
      <c r="C8" s="138">
        <v>98206</v>
      </c>
      <c r="D8" s="139">
        <v>49967</v>
      </c>
      <c r="E8" s="139">
        <v>25306</v>
      </c>
      <c r="F8" s="139">
        <v>4477</v>
      </c>
      <c r="G8" s="139">
        <v>3472</v>
      </c>
      <c r="H8" s="139">
        <v>2933</v>
      </c>
      <c r="I8" s="139">
        <v>2270</v>
      </c>
      <c r="J8" s="139">
        <v>1477</v>
      </c>
      <c r="K8" s="139">
        <v>911</v>
      </c>
      <c r="L8" s="139">
        <v>772</v>
      </c>
      <c r="M8" s="139">
        <v>712</v>
      </c>
      <c r="N8" s="139">
        <v>643</v>
      </c>
      <c r="O8" s="139">
        <v>476</v>
      </c>
      <c r="P8" s="139">
        <v>462</v>
      </c>
      <c r="Q8" s="139">
        <v>450</v>
      </c>
      <c r="R8" s="139">
        <v>290</v>
      </c>
      <c r="S8" s="139">
        <v>251</v>
      </c>
      <c r="T8" s="139">
        <v>227</v>
      </c>
      <c r="U8" s="139">
        <v>194</v>
      </c>
      <c r="V8" s="139">
        <v>170</v>
      </c>
      <c r="W8" s="139">
        <v>167</v>
      </c>
      <c r="X8" s="139">
        <v>2579</v>
      </c>
      <c r="Y8" s="139">
        <v>61</v>
      </c>
    </row>
    <row r="9" spans="1:25" ht="15" hidden="1" customHeight="1">
      <c r="B9" s="133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</row>
    <row r="10" spans="1:25" ht="15" hidden="1" customHeight="1">
      <c r="B10" s="102" t="s">
        <v>211</v>
      </c>
      <c r="C10" s="138">
        <v>19439</v>
      </c>
      <c r="D10" s="139">
        <v>12982</v>
      </c>
      <c r="E10" s="139">
        <v>3368</v>
      </c>
      <c r="F10" s="139">
        <v>262</v>
      </c>
      <c r="G10" s="139">
        <v>467</v>
      </c>
      <c r="H10" s="139">
        <v>386</v>
      </c>
      <c r="I10" s="139">
        <v>450</v>
      </c>
      <c r="J10" s="139">
        <v>89</v>
      </c>
      <c r="K10" s="139">
        <v>137</v>
      </c>
      <c r="L10" s="139">
        <v>105</v>
      </c>
      <c r="M10" s="139">
        <v>128</v>
      </c>
      <c r="N10" s="139">
        <v>124</v>
      </c>
      <c r="O10" s="139">
        <v>74</v>
      </c>
      <c r="P10" s="139">
        <v>116</v>
      </c>
      <c r="Q10" s="139">
        <v>77</v>
      </c>
      <c r="R10" s="139">
        <v>88</v>
      </c>
      <c r="S10" s="139">
        <v>55</v>
      </c>
      <c r="T10" s="139">
        <v>26</v>
      </c>
      <c r="U10" s="139">
        <v>32</v>
      </c>
      <c r="V10" s="139">
        <v>28</v>
      </c>
      <c r="W10" s="139">
        <v>32</v>
      </c>
      <c r="X10" s="139">
        <v>413</v>
      </c>
      <c r="Y10" s="139">
        <v>7</v>
      </c>
    </row>
    <row r="11" spans="1:25" ht="15" hidden="1" customHeight="1">
      <c r="B11" s="102" t="s">
        <v>212</v>
      </c>
      <c r="C11" s="138">
        <v>8861</v>
      </c>
      <c r="D11" s="139">
        <v>5795</v>
      </c>
      <c r="E11" s="139">
        <v>1270</v>
      </c>
      <c r="F11" s="139">
        <v>120</v>
      </c>
      <c r="G11" s="139">
        <v>215</v>
      </c>
      <c r="H11" s="139">
        <v>433</v>
      </c>
      <c r="I11" s="139">
        <v>227</v>
      </c>
      <c r="J11" s="139">
        <v>181</v>
      </c>
      <c r="K11" s="139">
        <v>45</v>
      </c>
      <c r="L11" s="139">
        <v>54</v>
      </c>
      <c r="M11" s="139">
        <v>61</v>
      </c>
      <c r="N11" s="139">
        <v>62</v>
      </c>
      <c r="O11" s="139">
        <v>64</v>
      </c>
      <c r="P11" s="139">
        <v>54</v>
      </c>
      <c r="Q11" s="139">
        <v>32</v>
      </c>
      <c r="R11" s="139">
        <v>25</v>
      </c>
      <c r="S11" s="139">
        <v>15</v>
      </c>
      <c r="T11" s="139">
        <v>8</v>
      </c>
      <c r="U11" s="139">
        <v>16</v>
      </c>
      <c r="V11" s="139">
        <v>4</v>
      </c>
      <c r="W11" s="139">
        <v>12</v>
      </c>
      <c r="X11" s="139">
        <v>168</v>
      </c>
      <c r="Y11" s="139">
        <v>6</v>
      </c>
    </row>
    <row r="12" spans="1:25" ht="15" hidden="1" customHeight="1">
      <c r="B12" s="102" t="s">
        <v>213</v>
      </c>
      <c r="C12" s="138">
        <v>7280</v>
      </c>
      <c r="D12" s="139">
        <v>3401</v>
      </c>
      <c r="E12" s="139">
        <v>1692</v>
      </c>
      <c r="F12" s="139">
        <v>333</v>
      </c>
      <c r="G12" s="139">
        <v>560</v>
      </c>
      <c r="H12" s="139">
        <v>408</v>
      </c>
      <c r="I12" s="139">
        <v>94</v>
      </c>
      <c r="J12" s="139">
        <v>115</v>
      </c>
      <c r="K12" s="139">
        <v>160</v>
      </c>
      <c r="L12" s="139">
        <v>78</v>
      </c>
      <c r="M12" s="139">
        <v>70</v>
      </c>
      <c r="N12" s="139">
        <v>16</v>
      </c>
      <c r="O12" s="139">
        <v>60</v>
      </c>
      <c r="P12" s="139">
        <v>22</v>
      </c>
      <c r="Q12" s="139">
        <v>33</v>
      </c>
      <c r="R12" s="139">
        <v>10</v>
      </c>
      <c r="S12" s="139">
        <v>5</v>
      </c>
      <c r="T12" s="139">
        <v>12</v>
      </c>
      <c r="U12" s="139">
        <v>25</v>
      </c>
      <c r="V12" s="139">
        <v>5</v>
      </c>
      <c r="W12" s="139">
        <v>5</v>
      </c>
      <c r="X12" s="139">
        <v>176</v>
      </c>
      <c r="Y12" s="139">
        <v>7</v>
      </c>
    </row>
    <row r="13" spans="1:25" ht="15" hidden="1" customHeight="1">
      <c r="B13" s="102" t="s">
        <v>214</v>
      </c>
      <c r="C13" s="138">
        <v>3429</v>
      </c>
      <c r="D13" s="139">
        <v>837</v>
      </c>
      <c r="E13" s="139">
        <v>1043</v>
      </c>
      <c r="F13" s="139">
        <v>240</v>
      </c>
      <c r="G13" s="139">
        <v>225</v>
      </c>
      <c r="H13" s="139">
        <v>548</v>
      </c>
      <c r="I13" s="139">
        <v>52</v>
      </c>
      <c r="J13" s="139">
        <v>7</v>
      </c>
      <c r="K13" s="139">
        <v>143</v>
      </c>
      <c r="L13" s="139">
        <v>38</v>
      </c>
      <c r="M13" s="139">
        <v>29</v>
      </c>
      <c r="N13" s="139">
        <v>7</v>
      </c>
      <c r="O13" s="139">
        <v>18</v>
      </c>
      <c r="P13" s="139">
        <v>9</v>
      </c>
      <c r="Q13" s="139">
        <v>12</v>
      </c>
      <c r="R13" s="139">
        <v>1</v>
      </c>
      <c r="S13" s="139">
        <v>1</v>
      </c>
      <c r="T13" s="139">
        <v>3</v>
      </c>
      <c r="U13" s="139">
        <v>4</v>
      </c>
      <c r="V13" s="139">
        <v>14</v>
      </c>
      <c r="W13" s="139">
        <v>3</v>
      </c>
      <c r="X13" s="139">
        <v>195</v>
      </c>
      <c r="Y13" s="139">
        <v>0</v>
      </c>
    </row>
    <row r="14" spans="1:25" ht="15" hidden="1" customHeight="1">
      <c r="B14" s="102" t="s">
        <v>215</v>
      </c>
      <c r="C14" s="138">
        <v>10816</v>
      </c>
      <c r="D14" s="139">
        <v>5789</v>
      </c>
      <c r="E14" s="139">
        <v>1969</v>
      </c>
      <c r="F14" s="139">
        <v>1790</v>
      </c>
      <c r="G14" s="139">
        <v>413</v>
      </c>
      <c r="H14" s="139">
        <v>227</v>
      </c>
      <c r="I14" s="139">
        <v>99</v>
      </c>
      <c r="J14" s="139">
        <v>12</v>
      </c>
      <c r="K14" s="139">
        <v>107</v>
      </c>
      <c r="L14" s="139">
        <v>45</v>
      </c>
      <c r="M14" s="139">
        <v>60</v>
      </c>
      <c r="N14" s="139">
        <v>17</v>
      </c>
      <c r="O14" s="139">
        <v>25</v>
      </c>
      <c r="P14" s="139">
        <v>16</v>
      </c>
      <c r="Q14" s="139">
        <v>34</v>
      </c>
      <c r="R14" s="139">
        <v>3</v>
      </c>
      <c r="S14" s="139">
        <v>5</v>
      </c>
      <c r="T14" s="139">
        <v>14</v>
      </c>
      <c r="U14" s="139">
        <v>12</v>
      </c>
      <c r="V14" s="139">
        <v>3</v>
      </c>
      <c r="W14" s="139">
        <v>5</v>
      </c>
      <c r="X14" s="139">
        <v>171</v>
      </c>
      <c r="Y14" s="139">
        <v>2</v>
      </c>
    </row>
    <row r="15" spans="1:25" ht="15" hidden="1" customHeight="1">
      <c r="B15" s="102" t="s">
        <v>216</v>
      </c>
      <c r="C15" s="138">
        <v>1754</v>
      </c>
      <c r="D15" s="139">
        <v>671</v>
      </c>
      <c r="E15" s="139">
        <v>509</v>
      </c>
      <c r="F15" s="139">
        <v>68</v>
      </c>
      <c r="G15" s="139">
        <v>109</v>
      </c>
      <c r="H15" s="139">
        <v>79</v>
      </c>
      <c r="I15" s="139">
        <v>38</v>
      </c>
      <c r="J15" s="139">
        <v>12</v>
      </c>
      <c r="K15" s="139">
        <v>79</v>
      </c>
      <c r="L15" s="139">
        <v>60</v>
      </c>
      <c r="M15" s="139">
        <v>28</v>
      </c>
      <c r="N15" s="139">
        <v>9</v>
      </c>
      <c r="O15" s="139">
        <v>2</v>
      </c>
      <c r="P15" s="139">
        <v>6</v>
      </c>
      <c r="Q15" s="139">
        <v>10</v>
      </c>
      <c r="R15" s="139">
        <v>4</v>
      </c>
      <c r="S15" s="139">
        <v>1</v>
      </c>
      <c r="T15" s="139">
        <v>11</v>
      </c>
      <c r="U15" s="139">
        <v>7</v>
      </c>
      <c r="V15" s="139">
        <v>1</v>
      </c>
      <c r="W15" s="139">
        <v>1</v>
      </c>
      <c r="X15" s="139">
        <v>49</v>
      </c>
      <c r="Y15" s="139">
        <v>2</v>
      </c>
    </row>
    <row r="16" spans="1:25" ht="15" hidden="1" customHeight="1">
      <c r="B16" s="102" t="s">
        <v>218</v>
      </c>
      <c r="C16" s="138">
        <v>1030</v>
      </c>
      <c r="D16" s="139">
        <v>138</v>
      </c>
      <c r="E16" s="139">
        <v>469</v>
      </c>
      <c r="F16" s="139">
        <v>48</v>
      </c>
      <c r="G16" s="139">
        <v>160</v>
      </c>
      <c r="H16" s="139">
        <v>55</v>
      </c>
      <c r="I16" s="139">
        <v>32</v>
      </c>
      <c r="J16" s="139">
        <v>0</v>
      </c>
      <c r="K16" s="139">
        <v>2</v>
      </c>
      <c r="L16" s="139">
        <v>75</v>
      </c>
      <c r="M16" s="139">
        <v>7</v>
      </c>
      <c r="N16" s="139">
        <v>3</v>
      </c>
      <c r="O16" s="139">
        <v>6</v>
      </c>
      <c r="P16" s="139">
        <v>6</v>
      </c>
      <c r="Q16" s="139">
        <v>5</v>
      </c>
      <c r="R16" s="139">
        <v>2</v>
      </c>
      <c r="S16" s="139">
        <v>6</v>
      </c>
      <c r="T16" s="139">
        <v>4</v>
      </c>
      <c r="U16" s="139">
        <v>0</v>
      </c>
      <c r="V16" s="139">
        <v>2</v>
      </c>
      <c r="W16" s="139">
        <v>5</v>
      </c>
      <c r="X16" s="139">
        <v>5</v>
      </c>
      <c r="Y16" s="139">
        <v>0</v>
      </c>
    </row>
    <row r="17" spans="1:25" ht="15" hidden="1" customHeight="1">
      <c r="B17" s="102" t="s">
        <v>220</v>
      </c>
      <c r="C17" s="138">
        <v>1213</v>
      </c>
      <c r="D17" s="139">
        <v>175</v>
      </c>
      <c r="E17" s="139">
        <v>419</v>
      </c>
      <c r="F17" s="139">
        <v>87</v>
      </c>
      <c r="G17" s="139">
        <v>150</v>
      </c>
      <c r="H17" s="139">
        <v>264</v>
      </c>
      <c r="I17" s="139">
        <v>20</v>
      </c>
      <c r="J17" s="139">
        <v>5</v>
      </c>
      <c r="K17" s="139">
        <v>8</v>
      </c>
      <c r="L17" s="139">
        <v>14</v>
      </c>
      <c r="M17" s="139">
        <v>13</v>
      </c>
      <c r="N17" s="139">
        <v>11</v>
      </c>
      <c r="O17" s="139">
        <v>3</v>
      </c>
      <c r="P17" s="139">
        <v>6</v>
      </c>
      <c r="Q17" s="139">
        <v>3</v>
      </c>
      <c r="R17" s="139">
        <v>4</v>
      </c>
      <c r="S17" s="139">
        <v>2</v>
      </c>
      <c r="T17" s="139">
        <v>0</v>
      </c>
      <c r="U17" s="139">
        <v>2</v>
      </c>
      <c r="V17" s="139">
        <v>1</v>
      </c>
      <c r="W17" s="139">
        <v>3</v>
      </c>
      <c r="X17" s="139">
        <v>23</v>
      </c>
      <c r="Y17" s="139">
        <v>0</v>
      </c>
    </row>
    <row r="18" spans="1:25" ht="15" hidden="1" customHeight="1">
      <c r="B18" s="102" t="s">
        <v>222</v>
      </c>
      <c r="C18" s="138">
        <v>679</v>
      </c>
      <c r="D18" s="139">
        <v>143</v>
      </c>
      <c r="E18" s="139">
        <v>229</v>
      </c>
      <c r="F18" s="139">
        <v>19</v>
      </c>
      <c r="G18" s="139">
        <v>117</v>
      </c>
      <c r="H18" s="139">
        <v>36</v>
      </c>
      <c r="I18" s="139">
        <v>22</v>
      </c>
      <c r="J18" s="139">
        <v>6</v>
      </c>
      <c r="K18" s="139">
        <v>13</v>
      </c>
      <c r="L18" s="139">
        <v>20</v>
      </c>
      <c r="M18" s="139">
        <v>20</v>
      </c>
      <c r="N18" s="139">
        <v>7</v>
      </c>
      <c r="O18" s="139">
        <v>0</v>
      </c>
      <c r="P18" s="139">
        <v>6</v>
      </c>
      <c r="Q18" s="139">
        <v>2</v>
      </c>
      <c r="R18" s="139">
        <v>1</v>
      </c>
      <c r="S18" s="139">
        <v>2</v>
      </c>
      <c r="T18" s="139">
        <v>7</v>
      </c>
      <c r="U18" s="139">
        <v>3</v>
      </c>
      <c r="V18" s="139">
        <v>0</v>
      </c>
      <c r="W18" s="139">
        <v>2</v>
      </c>
      <c r="X18" s="139">
        <v>24</v>
      </c>
      <c r="Y18" s="139">
        <v>1</v>
      </c>
    </row>
    <row r="19" spans="1:25" ht="15" hidden="1" customHeight="1">
      <c r="B19" s="134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</row>
    <row r="20" spans="1:25" ht="15" customHeight="1">
      <c r="A20" s="100">
        <v>100</v>
      </c>
      <c r="B20" s="102" t="s">
        <v>223</v>
      </c>
      <c r="C20" s="138">
        <v>43705</v>
      </c>
      <c r="D20" s="139">
        <v>20036</v>
      </c>
      <c r="E20" s="139">
        <v>14338</v>
      </c>
      <c r="F20" s="139">
        <v>1510</v>
      </c>
      <c r="G20" s="139">
        <v>1056</v>
      </c>
      <c r="H20" s="139">
        <v>497</v>
      </c>
      <c r="I20" s="139">
        <v>1236</v>
      </c>
      <c r="J20" s="139">
        <v>1050</v>
      </c>
      <c r="K20" s="139">
        <v>217</v>
      </c>
      <c r="L20" s="139">
        <v>283</v>
      </c>
      <c r="M20" s="139">
        <v>296</v>
      </c>
      <c r="N20" s="139">
        <v>387</v>
      </c>
      <c r="O20" s="139">
        <v>224</v>
      </c>
      <c r="P20" s="139">
        <v>221</v>
      </c>
      <c r="Q20" s="139">
        <v>242</v>
      </c>
      <c r="R20" s="139">
        <v>152</v>
      </c>
      <c r="S20" s="139">
        <v>159</v>
      </c>
      <c r="T20" s="139">
        <v>142</v>
      </c>
      <c r="U20" s="139">
        <v>93</v>
      </c>
      <c r="V20" s="139">
        <v>112</v>
      </c>
      <c r="W20" s="139">
        <v>99</v>
      </c>
      <c r="X20" s="139">
        <v>1355</v>
      </c>
      <c r="Y20" s="139">
        <v>36</v>
      </c>
    </row>
    <row r="21" spans="1:25" ht="15" customHeight="1">
      <c r="A21" s="100">
        <v>101</v>
      </c>
      <c r="B21" s="102" t="s">
        <v>224</v>
      </c>
      <c r="C21" s="138">
        <v>5058</v>
      </c>
      <c r="D21" s="139">
        <v>1586</v>
      </c>
      <c r="E21" s="139">
        <v>1294</v>
      </c>
      <c r="F21" s="139">
        <v>46</v>
      </c>
      <c r="G21" s="139">
        <v>306</v>
      </c>
      <c r="H21" s="139">
        <v>310</v>
      </c>
      <c r="I21" s="139">
        <v>448</v>
      </c>
      <c r="J21" s="139">
        <v>91</v>
      </c>
      <c r="K21" s="139">
        <v>109</v>
      </c>
      <c r="L21" s="139">
        <v>45</v>
      </c>
      <c r="M21" s="139">
        <v>39</v>
      </c>
      <c r="N21" s="139">
        <v>102</v>
      </c>
      <c r="O21" s="139">
        <v>46</v>
      </c>
      <c r="P21" s="139">
        <v>58</v>
      </c>
      <c r="Q21" s="139">
        <v>58</v>
      </c>
      <c r="R21" s="139">
        <v>40</v>
      </c>
      <c r="S21" s="139">
        <v>64</v>
      </c>
      <c r="T21" s="139">
        <v>37</v>
      </c>
      <c r="U21" s="139">
        <v>10</v>
      </c>
      <c r="V21" s="139">
        <v>20</v>
      </c>
      <c r="W21" s="139">
        <v>41</v>
      </c>
      <c r="X21" s="139">
        <v>308</v>
      </c>
      <c r="Y21" s="139">
        <v>4</v>
      </c>
    </row>
    <row r="22" spans="1:25" ht="15" customHeight="1">
      <c r="A22" s="100">
        <v>102</v>
      </c>
      <c r="B22" s="102" t="s">
        <v>225</v>
      </c>
      <c r="C22" s="138">
        <v>4061</v>
      </c>
      <c r="D22" s="139">
        <v>1735</v>
      </c>
      <c r="E22" s="139">
        <v>1330</v>
      </c>
      <c r="F22" s="139">
        <v>67</v>
      </c>
      <c r="G22" s="139">
        <v>108</v>
      </c>
      <c r="H22" s="139">
        <v>18</v>
      </c>
      <c r="I22" s="139">
        <v>155</v>
      </c>
      <c r="J22" s="139">
        <v>113</v>
      </c>
      <c r="K22" s="139">
        <v>4</v>
      </c>
      <c r="L22" s="139">
        <v>44</v>
      </c>
      <c r="M22" s="139">
        <v>31</v>
      </c>
      <c r="N22" s="139">
        <v>60</v>
      </c>
      <c r="O22" s="139">
        <v>25</v>
      </c>
      <c r="P22" s="139">
        <v>28</v>
      </c>
      <c r="Q22" s="139">
        <v>22</v>
      </c>
      <c r="R22" s="139">
        <v>24</v>
      </c>
      <c r="S22" s="139">
        <v>38</v>
      </c>
      <c r="T22" s="139">
        <v>7</v>
      </c>
      <c r="U22" s="139">
        <v>42</v>
      </c>
      <c r="V22" s="139">
        <v>4</v>
      </c>
      <c r="W22" s="139">
        <v>8</v>
      </c>
      <c r="X22" s="139">
        <v>198</v>
      </c>
      <c r="Y22" s="139">
        <v>5</v>
      </c>
    </row>
    <row r="23" spans="1:25" ht="15" customHeight="1">
      <c r="A23" s="100">
        <v>105</v>
      </c>
      <c r="B23" s="102" t="s">
        <v>226</v>
      </c>
      <c r="C23" s="138">
        <v>4343</v>
      </c>
      <c r="D23" s="139">
        <v>1619</v>
      </c>
      <c r="E23" s="139">
        <v>2112</v>
      </c>
      <c r="F23" s="139">
        <v>201</v>
      </c>
      <c r="G23" s="139">
        <v>103</v>
      </c>
      <c r="H23" s="139">
        <v>25</v>
      </c>
      <c r="I23" s="139">
        <v>23</v>
      </c>
      <c r="J23" s="139">
        <v>28</v>
      </c>
      <c r="K23" s="139">
        <v>14</v>
      </c>
      <c r="L23" s="139">
        <v>41</v>
      </c>
      <c r="M23" s="139">
        <v>34</v>
      </c>
      <c r="N23" s="139">
        <v>11</v>
      </c>
      <c r="O23" s="139">
        <v>31</v>
      </c>
      <c r="P23" s="139">
        <v>7</v>
      </c>
      <c r="Q23" s="139">
        <v>5</v>
      </c>
      <c r="R23" s="139">
        <v>7</v>
      </c>
      <c r="S23" s="139">
        <v>3</v>
      </c>
      <c r="T23" s="139">
        <v>6</v>
      </c>
      <c r="U23" s="139">
        <v>4</v>
      </c>
      <c r="V23" s="139">
        <v>1</v>
      </c>
      <c r="W23" s="139">
        <v>1</v>
      </c>
      <c r="X23" s="139">
        <v>67</v>
      </c>
      <c r="Y23" s="139">
        <v>0</v>
      </c>
    </row>
    <row r="24" spans="1:25" ht="15" customHeight="1">
      <c r="A24" s="100">
        <v>106</v>
      </c>
      <c r="B24" s="102" t="s">
        <v>227</v>
      </c>
      <c r="C24" s="138">
        <v>7102</v>
      </c>
      <c r="D24" s="139">
        <v>5304</v>
      </c>
      <c r="E24" s="139">
        <v>657</v>
      </c>
      <c r="F24" s="139">
        <v>901</v>
      </c>
      <c r="G24" s="139">
        <v>67</v>
      </c>
      <c r="H24" s="139">
        <v>19</v>
      </c>
      <c r="I24" s="139">
        <v>27</v>
      </c>
      <c r="J24" s="139">
        <v>22</v>
      </c>
      <c r="K24" s="139">
        <v>14</v>
      </c>
      <c r="L24" s="139">
        <v>8</v>
      </c>
      <c r="M24" s="139">
        <v>5</v>
      </c>
      <c r="N24" s="139">
        <v>3</v>
      </c>
      <c r="O24" s="139">
        <v>7</v>
      </c>
      <c r="P24" s="139">
        <v>7</v>
      </c>
      <c r="Q24" s="139">
        <v>9</v>
      </c>
      <c r="R24" s="139">
        <v>4</v>
      </c>
      <c r="S24" s="139">
        <v>3</v>
      </c>
      <c r="T24" s="139">
        <v>6</v>
      </c>
      <c r="U24" s="139">
        <v>2</v>
      </c>
      <c r="V24" s="139">
        <v>2</v>
      </c>
      <c r="W24" s="139">
        <v>1</v>
      </c>
      <c r="X24" s="139">
        <v>34</v>
      </c>
      <c r="Y24" s="139">
        <v>2</v>
      </c>
    </row>
    <row r="25" spans="1:25" ht="15" customHeight="1">
      <c r="A25" s="100">
        <v>107</v>
      </c>
      <c r="B25" s="102" t="s">
        <v>228</v>
      </c>
      <c r="C25" s="138">
        <v>3992</v>
      </c>
      <c r="D25" s="139">
        <v>3075</v>
      </c>
      <c r="E25" s="139">
        <v>487</v>
      </c>
      <c r="F25" s="139">
        <v>104</v>
      </c>
      <c r="G25" s="139">
        <v>55</v>
      </c>
      <c r="H25" s="139">
        <v>13</v>
      </c>
      <c r="I25" s="139">
        <v>61</v>
      </c>
      <c r="J25" s="139">
        <v>9</v>
      </c>
      <c r="K25" s="139">
        <v>18</v>
      </c>
      <c r="L25" s="139">
        <v>12</v>
      </c>
      <c r="M25" s="139">
        <v>8</v>
      </c>
      <c r="N25" s="139">
        <v>13</v>
      </c>
      <c r="O25" s="139">
        <v>8</v>
      </c>
      <c r="P25" s="139">
        <v>9</v>
      </c>
      <c r="Q25" s="139">
        <v>14</v>
      </c>
      <c r="R25" s="139">
        <v>8</v>
      </c>
      <c r="S25" s="139">
        <v>4</v>
      </c>
      <c r="T25" s="139">
        <v>10</v>
      </c>
      <c r="U25" s="139">
        <v>2</v>
      </c>
      <c r="V25" s="139">
        <v>0</v>
      </c>
      <c r="W25" s="139">
        <v>11</v>
      </c>
      <c r="X25" s="139">
        <v>71</v>
      </c>
      <c r="Y25" s="139">
        <v>2</v>
      </c>
    </row>
    <row r="26" spans="1:25" ht="15" customHeight="1">
      <c r="A26" s="100">
        <v>108</v>
      </c>
      <c r="B26" s="102" t="s">
        <v>229</v>
      </c>
      <c r="C26" s="138">
        <v>2683</v>
      </c>
      <c r="D26" s="139">
        <v>1315</v>
      </c>
      <c r="E26" s="139">
        <v>921</v>
      </c>
      <c r="F26" s="139">
        <v>23</v>
      </c>
      <c r="G26" s="139">
        <v>56</v>
      </c>
      <c r="H26" s="139">
        <v>17</v>
      </c>
      <c r="I26" s="139">
        <v>88</v>
      </c>
      <c r="J26" s="139">
        <v>10</v>
      </c>
      <c r="K26" s="139">
        <v>6</v>
      </c>
      <c r="L26" s="139">
        <v>12</v>
      </c>
      <c r="M26" s="139">
        <v>23</v>
      </c>
      <c r="N26" s="139">
        <v>21</v>
      </c>
      <c r="O26" s="139">
        <v>19</v>
      </c>
      <c r="P26" s="139">
        <v>17</v>
      </c>
      <c r="Q26" s="139">
        <v>15</v>
      </c>
      <c r="R26" s="139">
        <v>23</v>
      </c>
      <c r="S26" s="139">
        <v>4</v>
      </c>
      <c r="T26" s="139">
        <v>5</v>
      </c>
      <c r="U26" s="139">
        <v>6</v>
      </c>
      <c r="V26" s="139">
        <v>7</v>
      </c>
      <c r="W26" s="139">
        <v>8</v>
      </c>
      <c r="X26" s="139">
        <v>87</v>
      </c>
      <c r="Y26" s="139">
        <v>3</v>
      </c>
    </row>
    <row r="27" spans="1:25" ht="15" customHeight="1">
      <c r="A27" s="100">
        <v>109</v>
      </c>
      <c r="B27" s="102" t="s">
        <v>230</v>
      </c>
      <c r="C27" s="138">
        <v>1982</v>
      </c>
      <c r="D27" s="139">
        <v>1136</v>
      </c>
      <c r="E27" s="139">
        <v>462</v>
      </c>
      <c r="F27" s="139">
        <v>22</v>
      </c>
      <c r="G27" s="139">
        <v>39</v>
      </c>
      <c r="H27" s="139">
        <v>24</v>
      </c>
      <c r="I27" s="139">
        <v>79</v>
      </c>
      <c r="J27" s="139">
        <v>43</v>
      </c>
      <c r="K27" s="139">
        <v>4</v>
      </c>
      <c r="L27" s="139">
        <v>13</v>
      </c>
      <c r="M27" s="139">
        <v>16</v>
      </c>
      <c r="N27" s="139">
        <v>20</v>
      </c>
      <c r="O27" s="139">
        <v>8</v>
      </c>
      <c r="P27" s="139">
        <v>15</v>
      </c>
      <c r="Q27" s="139">
        <v>18</v>
      </c>
      <c r="R27" s="139">
        <v>4</v>
      </c>
      <c r="S27" s="139">
        <v>3</v>
      </c>
      <c r="T27" s="139">
        <v>3</v>
      </c>
      <c r="U27" s="139">
        <v>1</v>
      </c>
      <c r="V27" s="139">
        <v>3</v>
      </c>
      <c r="W27" s="139">
        <v>7</v>
      </c>
      <c r="X27" s="139">
        <v>62</v>
      </c>
      <c r="Y27" s="139">
        <v>4</v>
      </c>
    </row>
    <row r="28" spans="1:25" ht="15" customHeight="1">
      <c r="A28" s="100">
        <v>110</v>
      </c>
      <c r="B28" s="102" t="s">
        <v>231</v>
      </c>
      <c r="C28" s="138">
        <v>11999</v>
      </c>
      <c r="D28" s="139">
        <v>3041</v>
      </c>
      <c r="E28" s="139">
        <v>6348</v>
      </c>
      <c r="F28" s="139">
        <v>96</v>
      </c>
      <c r="G28" s="139">
        <v>219</v>
      </c>
      <c r="H28" s="139">
        <v>41</v>
      </c>
      <c r="I28" s="139">
        <v>289</v>
      </c>
      <c r="J28" s="139">
        <v>725</v>
      </c>
      <c r="K28" s="139">
        <v>33</v>
      </c>
      <c r="L28" s="139">
        <v>83</v>
      </c>
      <c r="M28" s="139">
        <v>124</v>
      </c>
      <c r="N28" s="139">
        <v>131</v>
      </c>
      <c r="O28" s="139">
        <v>74</v>
      </c>
      <c r="P28" s="139">
        <v>64</v>
      </c>
      <c r="Q28" s="139">
        <v>73</v>
      </c>
      <c r="R28" s="139">
        <v>37</v>
      </c>
      <c r="S28" s="139">
        <v>37</v>
      </c>
      <c r="T28" s="139">
        <v>52</v>
      </c>
      <c r="U28" s="139">
        <v>23</v>
      </c>
      <c r="V28" s="139">
        <v>59</v>
      </c>
      <c r="W28" s="139">
        <v>15</v>
      </c>
      <c r="X28" s="139">
        <v>435</v>
      </c>
      <c r="Y28" s="139">
        <v>12</v>
      </c>
    </row>
    <row r="29" spans="1:25" ht="15" customHeight="1">
      <c r="A29" s="100">
        <v>111</v>
      </c>
      <c r="B29" s="102" t="s">
        <v>232</v>
      </c>
      <c r="C29" s="138">
        <v>2485</v>
      </c>
      <c r="D29" s="139">
        <v>1225</v>
      </c>
      <c r="E29" s="139">
        <v>727</v>
      </c>
      <c r="F29" s="139">
        <v>50</v>
      </c>
      <c r="G29" s="139">
        <v>103</v>
      </c>
      <c r="H29" s="139">
        <v>30</v>
      </c>
      <c r="I29" s="139">
        <v>66</v>
      </c>
      <c r="J29" s="139">
        <v>9</v>
      </c>
      <c r="K29" s="139">
        <v>15</v>
      </c>
      <c r="L29" s="139">
        <v>25</v>
      </c>
      <c r="M29" s="139">
        <v>16</v>
      </c>
      <c r="N29" s="139">
        <v>26</v>
      </c>
      <c r="O29" s="139">
        <v>6</v>
      </c>
      <c r="P29" s="139">
        <v>16</v>
      </c>
      <c r="Q29" s="139">
        <v>28</v>
      </c>
      <c r="R29" s="139">
        <v>5</v>
      </c>
      <c r="S29" s="139">
        <v>3</v>
      </c>
      <c r="T29" s="139">
        <v>16</v>
      </c>
      <c r="U29" s="139">
        <v>3</v>
      </c>
      <c r="V29" s="139">
        <v>16</v>
      </c>
      <c r="W29" s="139">
        <v>7</v>
      </c>
      <c r="X29" s="139">
        <v>93</v>
      </c>
      <c r="Y29" s="139">
        <v>4</v>
      </c>
    </row>
    <row r="30" spans="1:25" ht="15" customHeight="1">
      <c r="A30" s="100">
        <v>201</v>
      </c>
      <c r="B30" s="102" t="s">
        <v>234</v>
      </c>
      <c r="C30" s="138">
        <v>10356</v>
      </c>
      <c r="D30" s="139">
        <v>5751</v>
      </c>
      <c r="E30" s="139">
        <v>1644</v>
      </c>
      <c r="F30" s="139">
        <v>1755</v>
      </c>
      <c r="G30" s="139">
        <v>404</v>
      </c>
      <c r="H30" s="139">
        <v>212</v>
      </c>
      <c r="I30" s="139">
        <v>92</v>
      </c>
      <c r="J30" s="139">
        <v>12</v>
      </c>
      <c r="K30" s="139">
        <v>106</v>
      </c>
      <c r="L30" s="139">
        <v>44</v>
      </c>
      <c r="M30" s="139">
        <v>57</v>
      </c>
      <c r="N30" s="139">
        <v>16</v>
      </c>
      <c r="O30" s="139">
        <v>20</v>
      </c>
      <c r="P30" s="139">
        <v>15</v>
      </c>
      <c r="Q30" s="139">
        <v>33</v>
      </c>
      <c r="R30" s="139">
        <v>3</v>
      </c>
      <c r="S30" s="139">
        <v>5</v>
      </c>
      <c r="T30" s="139">
        <v>14</v>
      </c>
      <c r="U30" s="139">
        <v>12</v>
      </c>
      <c r="V30" s="139">
        <v>3</v>
      </c>
      <c r="W30" s="139">
        <v>5</v>
      </c>
      <c r="X30" s="139">
        <v>153</v>
      </c>
      <c r="Y30" s="139">
        <v>2</v>
      </c>
    </row>
    <row r="31" spans="1:25" ht="15" customHeight="1">
      <c r="A31" s="100">
        <v>202</v>
      </c>
      <c r="B31" s="102" t="s">
        <v>235</v>
      </c>
      <c r="C31" s="138">
        <v>11463</v>
      </c>
      <c r="D31" s="139">
        <v>8379</v>
      </c>
      <c r="E31" s="139">
        <v>1820</v>
      </c>
      <c r="F31" s="139">
        <v>208</v>
      </c>
      <c r="G31" s="139">
        <v>273</v>
      </c>
      <c r="H31" s="139">
        <v>182</v>
      </c>
      <c r="I31" s="139">
        <v>117</v>
      </c>
      <c r="J31" s="139">
        <v>32</v>
      </c>
      <c r="K31" s="139">
        <v>65</v>
      </c>
      <c r="L31" s="139">
        <v>32</v>
      </c>
      <c r="M31" s="139">
        <v>60</v>
      </c>
      <c r="N31" s="139">
        <v>30</v>
      </c>
      <c r="O31" s="139">
        <v>22</v>
      </c>
      <c r="P31" s="139">
        <v>34</v>
      </c>
      <c r="Q31" s="139">
        <v>17</v>
      </c>
      <c r="R31" s="139">
        <v>20</v>
      </c>
      <c r="S31" s="139">
        <v>11</v>
      </c>
      <c r="T31" s="139">
        <v>8</v>
      </c>
      <c r="U31" s="139">
        <v>16</v>
      </c>
      <c r="V31" s="139">
        <v>2</v>
      </c>
      <c r="W31" s="139">
        <v>10</v>
      </c>
      <c r="X31" s="139">
        <v>125</v>
      </c>
      <c r="Y31" s="139">
        <v>2</v>
      </c>
    </row>
    <row r="32" spans="1:25" ht="15" customHeight="1">
      <c r="A32" s="100">
        <v>203</v>
      </c>
      <c r="B32" s="102" t="s">
        <v>236</v>
      </c>
      <c r="C32" s="138">
        <v>3103</v>
      </c>
      <c r="D32" s="139">
        <v>1419</v>
      </c>
      <c r="E32" s="139">
        <v>913</v>
      </c>
      <c r="F32" s="139">
        <v>92</v>
      </c>
      <c r="G32" s="139">
        <v>166</v>
      </c>
      <c r="H32" s="139">
        <v>147</v>
      </c>
      <c r="I32" s="139">
        <v>48</v>
      </c>
      <c r="J32" s="139">
        <v>25</v>
      </c>
      <c r="K32" s="139">
        <v>63</v>
      </c>
      <c r="L32" s="139">
        <v>20</v>
      </c>
      <c r="M32" s="139">
        <v>47</v>
      </c>
      <c r="N32" s="139">
        <v>7</v>
      </c>
      <c r="O32" s="139">
        <v>21</v>
      </c>
      <c r="P32" s="139">
        <v>7</v>
      </c>
      <c r="Q32" s="139">
        <v>14</v>
      </c>
      <c r="R32" s="139">
        <v>5</v>
      </c>
      <c r="S32" s="139">
        <v>3</v>
      </c>
      <c r="T32" s="139">
        <v>6</v>
      </c>
      <c r="U32" s="139">
        <v>23</v>
      </c>
      <c r="V32" s="139">
        <v>0</v>
      </c>
      <c r="W32" s="139">
        <v>3</v>
      </c>
      <c r="X32" s="139">
        <v>74</v>
      </c>
      <c r="Y32" s="139">
        <v>5</v>
      </c>
    </row>
    <row r="33" spans="1:25" ht="15" customHeight="1">
      <c r="A33" s="100">
        <v>204</v>
      </c>
      <c r="B33" s="102" t="s">
        <v>237</v>
      </c>
      <c r="C33" s="138">
        <v>6399</v>
      </c>
      <c r="D33" s="139">
        <v>3913</v>
      </c>
      <c r="E33" s="139">
        <v>1193</v>
      </c>
      <c r="F33" s="139">
        <v>48</v>
      </c>
      <c r="G33" s="139">
        <v>156</v>
      </c>
      <c r="H33" s="139">
        <v>178</v>
      </c>
      <c r="I33" s="139">
        <v>244</v>
      </c>
      <c r="J33" s="139">
        <v>30</v>
      </c>
      <c r="K33" s="139">
        <v>29</v>
      </c>
      <c r="L33" s="139">
        <v>43</v>
      </c>
      <c r="M33" s="139">
        <v>53</v>
      </c>
      <c r="N33" s="139">
        <v>69</v>
      </c>
      <c r="O33" s="139">
        <v>36</v>
      </c>
      <c r="P33" s="139">
        <v>56</v>
      </c>
      <c r="Q33" s="139">
        <v>46</v>
      </c>
      <c r="R33" s="139">
        <v>55</v>
      </c>
      <c r="S33" s="139">
        <v>23</v>
      </c>
      <c r="T33" s="139">
        <v>15</v>
      </c>
      <c r="U33" s="139">
        <v>6</v>
      </c>
      <c r="V33" s="139">
        <v>7</v>
      </c>
      <c r="W33" s="139">
        <v>16</v>
      </c>
      <c r="X33" s="139">
        <v>183</v>
      </c>
      <c r="Y33" s="139">
        <v>3</v>
      </c>
    </row>
    <row r="34" spans="1:25" ht="15" customHeight="1">
      <c r="A34" s="100">
        <v>205</v>
      </c>
      <c r="B34" s="102" t="s">
        <v>238</v>
      </c>
      <c r="C34" s="138">
        <v>237</v>
      </c>
      <c r="D34" s="139">
        <v>56</v>
      </c>
      <c r="E34" s="139">
        <v>85</v>
      </c>
      <c r="F34" s="139">
        <v>2</v>
      </c>
      <c r="G34" s="139">
        <v>42</v>
      </c>
      <c r="H34" s="139">
        <v>2</v>
      </c>
      <c r="I34" s="139">
        <v>13</v>
      </c>
      <c r="J34" s="139">
        <v>6</v>
      </c>
      <c r="K34" s="139">
        <v>0</v>
      </c>
      <c r="L34" s="139">
        <v>2</v>
      </c>
      <c r="M34" s="139">
        <v>1</v>
      </c>
      <c r="N34" s="139">
        <v>2</v>
      </c>
      <c r="O34" s="139">
        <v>0</v>
      </c>
      <c r="P34" s="139">
        <v>5</v>
      </c>
      <c r="Q34" s="139">
        <v>1</v>
      </c>
      <c r="R34" s="139">
        <v>0</v>
      </c>
      <c r="S34" s="139">
        <v>0</v>
      </c>
      <c r="T34" s="139">
        <v>6</v>
      </c>
      <c r="U34" s="139">
        <v>2</v>
      </c>
      <c r="V34" s="139">
        <v>0</v>
      </c>
      <c r="W34" s="139">
        <v>1</v>
      </c>
      <c r="X34" s="139">
        <v>11</v>
      </c>
      <c r="Y34" s="139">
        <v>0</v>
      </c>
    </row>
    <row r="35" spans="1:25" ht="15" customHeight="1">
      <c r="A35" s="100">
        <v>206</v>
      </c>
      <c r="B35" s="102" t="s">
        <v>239</v>
      </c>
      <c r="C35" s="138">
        <v>1577</v>
      </c>
      <c r="D35" s="139">
        <v>690</v>
      </c>
      <c r="E35" s="139">
        <v>355</v>
      </c>
      <c r="F35" s="139">
        <v>6</v>
      </c>
      <c r="G35" s="139">
        <v>38</v>
      </c>
      <c r="H35" s="139">
        <v>26</v>
      </c>
      <c r="I35" s="139">
        <v>89</v>
      </c>
      <c r="J35" s="139">
        <v>27</v>
      </c>
      <c r="K35" s="139">
        <v>43</v>
      </c>
      <c r="L35" s="139">
        <v>30</v>
      </c>
      <c r="M35" s="139">
        <v>15</v>
      </c>
      <c r="N35" s="139">
        <v>25</v>
      </c>
      <c r="O35" s="139">
        <v>16</v>
      </c>
      <c r="P35" s="139">
        <v>26</v>
      </c>
      <c r="Q35" s="139">
        <v>14</v>
      </c>
      <c r="R35" s="139">
        <v>13</v>
      </c>
      <c r="S35" s="139">
        <v>21</v>
      </c>
      <c r="T35" s="139">
        <v>3</v>
      </c>
      <c r="U35" s="139">
        <v>10</v>
      </c>
      <c r="V35" s="139">
        <v>19</v>
      </c>
      <c r="W35" s="139">
        <v>6</v>
      </c>
      <c r="X35" s="139">
        <v>105</v>
      </c>
      <c r="Y35" s="139">
        <v>2</v>
      </c>
    </row>
    <row r="36" spans="1:25" ht="15" customHeight="1">
      <c r="A36" s="100">
        <v>207</v>
      </c>
      <c r="B36" s="102" t="s">
        <v>240</v>
      </c>
      <c r="C36" s="138">
        <v>3314</v>
      </c>
      <c r="D36" s="139">
        <v>2212</v>
      </c>
      <c r="E36" s="139">
        <v>582</v>
      </c>
      <c r="F36" s="139">
        <v>53</v>
      </c>
      <c r="G36" s="139">
        <v>83</v>
      </c>
      <c r="H36" s="139">
        <v>114</v>
      </c>
      <c r="I36" s="139">
        <v>28</v>
      </c>
      <c r="J36" s="139">
        <v>89</v>
      </c>
      <c r="K36" s="139">
        <v>11</v>
      </c>
      <c r="L36" s="139">
        <v>23</v>
      </c>
      <c r="M36" s="139">
        <v>24</v>
      </c>
      <c r="N36" s="139">
        <v>6</v>
      </c>
      <c r="O36" s="139">
        <v>22</v>
      </c>
      <c r="P36" s="139">
        <v>7</v>
      </c>
      <c r="Q36" s="139">
        <v>1</v>
      </c>
      <c r="R36" s="139">
        <v>1</v>
      </c>
      <c r="S36" s="139">
        <v>1</v>
      </c>
      <c r="T36" s="139">
        <v>2</v>
      </c>
      <c r="U36" s="139">
        <v>4</v>
      </c>
      <c r="V36" s="139">
        <v>0</v>
      </c>
      <c r="W36" s="139">
        <v>4</v>
      </c>
      <c r="X36" s="139">
        <v>47</v>
      </c>
      <c r="Y36" s="139">
        <v>2</v>
      </c>
    </row>
    <row r="37" spans="1:25" ht="15" customHeight="1">
      <c r="A37" s="100">
        <v>208</v>
      </c>
      <c r="B37" s="102" t="s">
        <v>241</v>
      </c>
      <c r="C37" s="138">
        <v>366</v>
      </c>
      <c r="D37" s="139">
        <v>226</v>
      </c>
      <c r="E37" s="139">
        <v>54</v>
      </c>
      <c r="F37" s="139">
        <v>6</v>
      </c>
      <c r="G37" s="139">
        <v>18</v>
      </c>
      <c r="H37" s="139">
        <v>2</v>
      </c>
      <c r="I37" s="139">
        <v>6</v>
      </c>
      <c r="J37" s="139">
        <v>4</v>
      </c>
      <c r="K37" s="139">
        <v>0</v>
      </c>
      <c r="L37" s="139">
        <v>27</v>
      </c>
      <c r="M37" s="139">
        <v>0</v>
      </c>
      <c r="N37" s="139">
        <v>3</v>
      </c>
      <c r="O37" s="139">
        <v>0</v>
      </c>
      <c r="P37" s="139">
        <v>3</v>
      </c>
      <c r="Q37" s="139">
        <v>1</v>
      </c>
      <c r="R37" s="139">
        <v>2</v>
      </c>
      <c r="S37" s="139">
        <v>0</v>
      </c>
      <c r="T37" s="139">
        <v>0</v>
      </c>
      <c r="U37" s="139">
        <v>3</v>
      </c>
      <c r="V37" s="139">
        <v>0</v>
      </c>
      <c r="W37" s="139">
        <v>0</v>
      </c>
      <c r="X37" s="139">
        <v>11</v>
      </c>
      <c r="Y37" s="139">
        <v>0</v>
      </c>
    </row>
    <row r="38" spans="1:25" ht="15" customHeight="1">
      <c r="A38" s="100">
        <v>209</v>
      </c>
      <c r="B38" s="102" t="s">
        <v>242</v>
      </c>
      <c r="C38" s="138">
        <v>543</v>
      </c>
      <c r="D38" s="139">
        <v>93</v>
      </c>
      <c r="E38" s="139">
        <v>273</v>
      </c>
      <c r="F38" s="139">
        <v>22</v>
      </c>
      <c r="G38" s="139">
        <v>78</v>
      </c>
      <c r="H38" s="139">
        <v>8</v>
      </c>
      <c r="I38" s="139">
        <v>17</v>
      </c>
      <c r="J38" s="139">
        <v>0</v>
      </c>
      <c r="K38" s="139">
        <v>2</v>
      </c>
      <c r="L38" s="139">
        <v>22</v>
      </c>
      <c r="M38" s="139">
        <v>6</v>
      </c>
      <c r="N38" s="139">
        <v>1</v>
      </c>
      <c r="O38" s="139">
        <v>6</v>
      </c>
      <c r="P38" s="139">
        <v>4</v>
      </c>
      <c r="Q38" s="139">
        <v>4</v>
      </c>
      <c r="R38" s="139">
        <v>0</v>
      </c>
      <c r="S38" s="139">
        <v>0</v>
      </c>
      <c r="T38" s="139">
        <v>1</v>
      </c>
      <c r="U38" s="139">
        <v>0</v>
      </c>
      <c r="V38" s="139">
        <v>2</v>
      </c>
      <c r="W38" s="139">
        <v>3</v>
      </c>
      <c r="X38" s="139">
        <v>1</v>
      </c>
      <c r="Y38" s="139">
        <v>3</v>
      </c>
    </row>
    <row r="39" spans="1:25" ht="15" customHeight="1">
      <c r="A39" s="100">
        <v>210</v>
      </c>
      <c r="B39" s="102" t="s">
        <v>14</v>
      </c>
      <c r="C39" s="138">
        <v>2487</v>
      </c>
      <c r="D39" s="139">
        <v>1088</v>
      </c>
      <c r="E39" s="139">
        <v>532</v>
      </c>
      <c r="F39" s="139">
        <v>145</v>
      </c>
      <c r="G39" s="139">
        <v>230</v>
      </c>
      <c r="H39" s="139">
        <v>179</v>
      </c>
      <c r="I39" s="139">
        <v>31</v>
      </c>
      <c r="J39" s="139">
        <v>51</v>
      </c>
      <c r="K39" s="139">
        <v>66</v>
      </c>
      <c r="L39" s="139">
        <v>44</v>
      </c>
      <c r="M39" s="139">
        <v>11</v>
      </c>
      <c r="N39" s="139">
        <v>3</v>
      </c>
      <c r="O39" s="139">
        <v>30</v>
      </c>
      <c r="P39" s="139">
        <v>10</v>
      </c>
      <c r="Q39" s="139">
        <v>7</v>
      </c>
      <c r="R39" s="139">
        <v>3</v>
      </c>
      <c r="S39" s="139">
        <v>2</v>
      </c>
      <c r="T39" s="139">
        <v>3</v>
      </c>
      <c r="U39" s="139">
        <v>1</v>
      </c>
      <c r="V39" s="139">
        <v>3</v>
      </c>
      <c r="W39" s="139">
        <v>2</v>
      </c>
      <c r="X39" s="139">
        <v>46</v>
      </c>
      <c r="Y39" s="139">
        <v>1</v>
      </c>
    </row>
    <row r="40" spans="1:25" ht="15" customHeight="1">
      <c r="A40" s="100">
        <v>212</v>
      </c>
      <c r="B40" s="102" t="s">
        <v>243</v>
      </c>
      <c r="C40" s="138">
        <v>305</v>
      </c>
      <c r="D40" s="139">
        <v>145</v>
      </c>
      <c r="E40" s="139">
        <v>70</v>
      </c>
      <c r="F40" s="139">
        <v>8</v>
      </c>
      <c r="G40" s="139">
        <v>13</v>
      </c>
      <c r="H40" s="139">
        <v>38</v>
      </c>
      <c r="I40" s="139">
        <v>4</v>
      </c>
      <c r="J40" s="139">
        <v>3</v>
      </c>
      <c r="K40" s="139">
        <v>0</v>
      </c>
      <c r="L40" s="139">
        <v>6</v>
      </c>
      <c r="M40" s="139">
        <v>2</v>
      </c>
      <c r="N40" s="139">
        <v>0</v>
      </c>
      <c r="O40" s="139">
        <v>0</v>
      </c>
      <c r="P40" s="139">
        <v>1</v>
      </c>
      <c r="Q40" s="139">
        <v>5</v>
      </c>
      <c r="R40" s="139">
        <v>0</v>
      </c>
      <c r="S40" s="139">
        <v>0</v>
      </c>
      <c r="T40" s="139">
        <v>0</v>
      </c>
      <c r="U40" s="139">
        <v>0</v>
      </c>
      <c r="V40" s="139">
        <v>1</v>
      </c>
      <c r="W40" s="139">
        <v>0</v>
      </c>
      <c r="X40" s="139">
        <v>9</v>
      </c>
      <c r="Y40" s="139">
        <v>2</v>
      </c>
    </row>
    <row r="41" spans="1:25" ht="15" customHeight="1">
      <c r="A41" s="100">
        <v>213</v>
      </c>
      <c r="B41" s="102" t="s">
        <v>244</v>
      </c>
      <c r="C41" s="138">
        <v>409</v>
      </c>
      <c r="D41" s="139">
        <v>242</v>
      </c>
      <c r="E41" s="139">
        <v>81</v>
      </c>
      <c r="F41" s="139">
        <v>4</v>
      </c>
      <c r="G41" s="139">
        <v>38</v>
      </c>
      <c r="H41" s="139">
        <v>7</v>
      </c>
      <c r="I41" s="139">
        <v>6</v>
      </c>
      <c r="J41" s="139">
        <v>1</v>
      </c>
      <c r="K41" s="139">
        <v>4</v>
      </c>
      <c r="L41" s="139">
        <v>5</v>
      </c>
      <c r="M41" s="139">
        <v>3</v>
      </c>
      <c r="N41" s="139">
        <v>2</v>
      </c>
      <c r="O41" s="139">
        <v>0</v>
      </c>
      <c r="P41" s="139">
        <v>2</v>
      </c>
      <c r="Q41" s="139">
        <v>1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1</v>
      </c>
      <c r="X41" s="139">
        <v>12</v>
      </c>
      <c r="Y41" s="139">
        <v>0</v>
      </c>
    </row>
    <row r="42" spans="1:25" ht="15" customHeight="1">
      <c r="A42" s="100">
        <v>214</v>
      </c>
      <c r="B42" s="102" t="s">
        <v>245</v>
      </c>
      <c r="C42" s="138">
        <v>3191</v>
      </c>
      <c r="D42" s="139">
        <v>2132</v>
      </c>
      <c r="E42" s="139">
        <v>351</v>
      </c>
      <c r="F42" s="139">
        <v>8</v>
      </c>
      <c r="G42" s="139">
        <v>73</v>
      </c>
      <c r="H42" s="139">
        <v>269</v>
      </c>
      <c r="I42" s="139">
        <v>95</v>
      </c>
      <c r="J42" s="139">
        <v>32</v>
      </c>
      <c r="K42" s="139">
        <v>18</v>
      </c>
      <c r="L42" s="139">
        <v>12</v>
      </c>
      <c r="M42" s="139">
        <v>14</v>
      </c>
      <c r="N42" s="139">
        <v>22</v>
      </c>
      <c r="O42" s="139">
        <v>21</v>
      </c>
      <c r="P42" s="139">
        <v>26</v>
      </c>
      <c r="Q42" s="139">
        <v>13</v>
      </c>
      <c r="R42" s="139">
        <v>15</v>
      </c>
      <c r="S42" s="139">
        <v>6</v>
      </c>
      <c r="T42" s="139">
        <v>3</v>
      </c>
      <c r="U42" s="139">
        <v>1</v>
      </c>
      <c r="V42" s="139">
        <v>2</v>
      </c>
      <c r="W42" s="139">
        <v>4</v>
      </c>
      <c r="X42" s="139">
        <v>74</v>
      </c>
      <c r="Y42" s="139">
        <v>3</v>
      </c>
    </row>
    <row r="43" spans="1:25" ht="15" customHeight="1">
      <c r="A43" s="100">
        <v>215</v>
      </c>
      <c r="B43" s="102" t="s">
        <v>246</v>
      </c>
      <c r="C43" s="138">
        <v>958</v>
      </c>
      <c r="D43" s="139">
        <v>292</v>
      </c>
      <c r="E43" s="139">
        <v>201</v>
      </c>
      <c r="F43" s="139">
        <v>37</v>
      </c>
      <c r="G43" s="139">
        <v>31</v>
      </c>
      <c r="H43" s="139">
        <v>210</v>
      </c>
      <c r="I43" s="139">
        <v>11</v>
      </c>
      <c r="J43" s="139">
        <v>6</v>
      </c>
      <c r="K43" s="139">
        <v>56</v>
      </c>
      <c r="L43" s="139">
        <v>8</v>
      </c>
      <c r="M43" s="139">
        <v>11</v>
      </c>
      <c r="N43" s="139">
        <v>1</v>
      </c>
      <c r="O43" s="139">
        <v>11</v>
      </c>
      <c r="P43" s="139">
        <v>4</v>
      </c>
      <c r="Q43" s="139">
        <v>5</v>
      </c>
      <c r="R43" s="139">
        <v>0</v>
      </c>
      <c r="S43" s="139">
        <v>0</v>
      </c>
      <c r="T43" s="139">
        <v>3</v>
      </c>
      <c r="U43" s="139">
        <v>1</v>
      </c>
      <c r="V43" s="139">
        <v>11</v>
      </c>
      <c r="W43" s="139">
        <v>0</v>
      </c>
      <c r="X43" s="139">
        <v>59</v>
      </c>
      <c r="Y43" s="139">
        <v>0</v>
      </c>
    </row>
    <row r="44" spans="1:25" ht="15" customHeight="1">
      <c r="A44" s="100">
        <v>216</v>
      </c>
      <c r="B44" s="102" t="s">
        <v>247</v>
      </c>
      <c r="C44" s="138">
        <v>1062</v>
      </c>
      <c r="D44" s="139">
        <v>710</v>
      </c>
      <c r="E44" s="139">
        <v>96</v>
      </c>
      <c r="F44" s="139">
        <v>41</v>
      </c>
      <c r="G44" s="139">
        <v>83</v>
      </c>
      <c r="H44" s="139">
        <v>20</v>
      </c>
      <c r="I44" s="139">
        <v>7</v>
      </c>
      <c r="J44" s="139">
        <v>36</v>
      </c>
      <c r="K44" s="139">
        <v>24</v>
      </c>
      <c r="L44" s="139">
        <v>5</v>
      </c>
      <c r="M44" s="139">
        <v>6</v>
      </c>
      <c r="N44" s="139">
        <v>2</v>
      </c>
      <c r="O44" s="139">
        <v>5</v>
      </c>
      <c r="P44" s="139">
        <v>0</v>
      </c>
      <c r="Q44" s="139">
        <v>4</v>
      </c>
      <c r="R44" s="139">
        <v>0</v>
      </c>
      <c r="S44" s="139">
        <v>0</v>
      </c>
      <c r="T44" s="139">
        <v>0</v>
      </c>
      <c r="U44" s="139">
        <v>1</v>
      </c>
      <c r="V44" s="139">
        <v>1</v>
      </c>
      <c r="W44" s="139">
        <v>0</v>
      </c>
      <c r="X44" s="139">
        <v>21</v>
      </c>
      <c r="Y44" s="139">
        <v>0</v>
      </c>
    </row>
    <row r="45" spans="1:25" ht="15" customHeight="1">
      <c r="A45" s="100">
        <v>217</v>
      </c>
      <c r="B45" s="102" t="s">
        <v>248</v>
      </c>
      <c r="C45" s="138">
        <v>1212</v>
      </c>
      <c r="D45" s="139">
        <v>866</v>
      </c>
      <c r="E45" s="139">
        <v>121</v>
      </c>
      <c r="F45" s="139">
        <v>5</v>
      </c>
      <c r="G45" s="139">
        <v>28</v>
      </c>
      <c r="H45" s="139">
        <v>29</v>
      </c>
      <c r="I45" s="139">
        <v>40</v>
      </c>
      <c r="J45" s="139">
        <v>11</v>
      </c>
      <c r="K45" s="139">
        <v>2</v>
      </c>
      <c r="L45" s="139">
        <v>7</v>
      </c>
      <c r="M45" s="139">
        <v>12</v>
      </c>
      <c r="N45" s="139">
        <v>18</v>
      </c>
      <c r="O45" s="139">
        <v>17</v>
      </c>
      <c r="P45" s="139">
        <v>10</v>
      </c>
      <c r="Q45" s="139">
        <v>5</v>
      </c>
      <c r="R45" s="139">
        <v>3</v>
      </c>
      <c r="S45" s="139">
        <v>5</v>
      </c>
      <c r="T45" s="139">
        <v>1</v>
      </c>
      <c r="U45" s="139">
        <v>9</v>
      </c>
      <c r="V45" s="139">
        <v>0</v>
      </c>
      <c r="W45" s="139">
        <v>1</v>
      </c>
      <c r="X45" s="139">
        <v>22</v>
      </c>
      <c r="Y45" s="139">
        <v>0</v>
      </c>
    </row>
    <row r="46" spans="1:25" ht="15" customHeight="1">
      <c r="A46" s="100">
        <v>218</v>
      </c>
      <c r="B46" s="102" t="s">
        <v>249</v>
      </c>
      <c r="C46" s="138">
        <v>621</v>
      </c>
      <c r="D46" s="139">
        <v>155</v>
      </c>
      <c r="E46" s="139">
        <v>102</v>
      </c>
      <c r="F46" s="139">
        <v>81</v>
      </c>
      <c r="G46" s="139">
        <v>47</v>
      </c>
      <c r="H46" s="139">
        <v>159</v>
      </c>
      <c r="I46" s="139">
        <v>15</v>
      </c>
      <c r="J46" s="139">
        <v>0</v>
      </c>
      <c r="K46" s="139">
        <v>37</v>
      </c>
      <c r="L46" s="139">
        <v>5</v>
      </c>
      <c r="M46" s="139">
        <v>3</v>
      </c>
      <c r="N46" s="139">
        <v>1</v>
      </c>
      <c r="O46" s="139">
        <v>1</v>
      </c>
      <c r="P46" s="139">
        <v>0</v>
      </c>
      <c r="Q46" s="139">
        <v>0</v>
      </c>
      <c r="R46" s="139">
        <v>0</v>
      </c>
      <c r="S46" s="139">
        <v>1</v>
      </c>
      <c r="T46" s="139">
        <v>0</v>
      </c>
      <c r="U46" s="139">
        <v>1</v>
      </c>
      <c r="V46" s="139">
        <v>2</v>
      </c>
      <c r="W46" s="139">
        <v>1</v>
      </c>
      <c r="X46" s="139">
        <v>10</v>
      </c>
      <c r="Y46" s="139">
        <v>0</v>
      </c>
    </row>
    <row r="47" spans="1:25" ht="15" customHeight="1">
      <c r="A47" s="100">
        <v>219</v>
      </c>
      <c r="B47" s="102" t="s">
        <v>250</v>
      </c>
      <c r="C47" s="138">
        <v>975</v>
      </c>
      <c r="D47" s="139">
        <v>515</v>
      </c>
      <c r="E47" s="139">
        <v>166</v>
      </c>
      <c r="F47" s="139">
        <v>52</v>
      </c>
      <c r="G47" s="139">
        <v>24</v>
      </c>
      <c r="H47" s="139">
        <v>18</v>
      </c>
      <c r="I47" s="139">
        <v>55</v>
      </c>
      <c r="J47" s="139">
        <v>39</v>
      </c>
      <c r="K47" s="139">
        <v>13</v>
      </c>
      <c r="L47" s="139">
        <v>11</v>
      </c>
      <c r="M47" s="139">
        <v>9</v>
      </c>
      <c r="N47" s="139">
        <v>11</v>
      </c>
      <c r="O47" s="139">
        <v>4</v>
      </c>
      <c r="P47" s="139">
        <v>9</v>
      </c>
      <c r="Q47" s="139">
        <v>8</v>
      </c>
      <c r="R47" s="139">
        <v>6</v>
      </c>
      <c r="S47" s="139">
        <v>3</v>
      </c>
      <c r="T47" s="139">
        <v>2</v>
      </c>
      <c r="U47" s="139">
        <v>2</v>
      </c>
      <c r="V47" s="139">
        <v>2</v>
      </c>
      <c r="W47" s="139">
        <v>3</v>
      </c>
      <c r="X47" s="139">
        <v>23</v>
      </c>
      <c r="Y47" s="139">
        <v>1</v>
      </c>
    </row>
    <row r="48" spans="1:25" ht="15" customHeight="1">
      <c r="A48" s="100">
        <v>220</v>
      </c>
      <c r="B48" s="102" t="s">
        <v>251</v>
      </c>
      <c r="C48" s="138">
        <v>797</v>
      </c>
      <c r="D48" s="139">
        <v>74</v>
      </c>
      <c r="E48" s="139">
        <v>341</v>
      </c>
      <c r="F48" s="139">
        <v>103</v>
      </c>
      <c r="G48" s="139">
        <v>31</v>
      </c>
      <c r="H48" s="139">
        <v>122</v>
      </c>
      <c r="I48" s="139">
        <v>5</v>
      </c>
      <c r="J48" s="139">
        <v>0</v>
      </c>
      <c r="K48" s="139">
        <v>3</v>
      </c>
      <c r="L48" s="139">
        <v>7</v>
      </c>
      <c r="M48" s="139">
        <v>3</v>
      </c>
      <c r="N48" s="139">
        <v>0</v>
      </c>
      <c r="O48" s="139">
        <v>6</v>
      </c>
      <c r="P48" s="139">
        <v>2</v>
      </c>
      <c r="Q48" s="139">
        <v>5</v>
      </c>
      <c r="R48" s="139">
        <v>0</v>
      </c>
      <c r="S48" s="139">
        <v>0</v>
      </c>
      <c r="T48" s="139">
        <v>0</v>
      </c>
      <c r="U48" s="139">
        <v>1</v>
      </c>
      <c r="V48" s="139">
        <v>0</v>
      </c>
      <c r="W48" s="139">
        <v>0</v>
      </c>
      <c r="X48" s="139">
        <v>94</v>
      </c>
      <c r="Y48" s="139">
        <v>0</v>
      </c>
    </row>
    <row r="49" spans="1:25" ht="15" customHeight="1">
      <c r="A49" s="100">
        <v>221</v>
      </c>
      <c r="B49" s="102" t="s">
        <v>252</v>
      </c>
      <c r="C49" s="138">
        <v>542</v>
      </c>
      <c r="D49" s="139">
        <v>99</v>
      </c>
      <c r="E49" s="139">
        <v>101</v>
      </c>
      <c r="F49" s="139">
        <v>65</v>
      </c>
      <c r="G49" s="139">
        <v>53</v>
      </c>
      <c r="H49" s="139">
        <v>160</v>
      </c>
      <c r="I49" s="139">
        <v>12</v>
      </c>
      <c r="J49" s="139">
        <v>2</v>
      </c>
      <c r="K49" s="139">
        <v>6</v>
      </c>
      <c r="L49" s="139">
        <v>0</v>
      </c>
      <c r="M49" s="139">
        <v>11</v>
      </c>
      <c r="N49" s="139">
        <v>8</v>
      </c>
      <c r="O49" s="139">
        <v>3</v>
      </c>
      <c r="P49" s="139">
        <v>4</v>
      </c>
      <c r="Q49" s="139">
        <v>2</v>
      </c>
      <c r="R49" s="139">
        <v>3</v>
      </c>
      <c r="S49" s="139">
        <v>2</v>
      </c>
      <c r="T49" s="139">
        <v>0</v>
      </c>
      <c r="U49" s="139">
        <v>2</v>
      </c>
      <c r="V49" s="139">
        <v>0</v>
      </c>
      <c r="W49" s="139">
        <v>2</v>
      </c>
      <c r="X49" s="139">
        <v>7</v>
      </c>
      <c r="Y49" s="139">
        <v>0</v>
      </c>
    </row>
    <row r="50" spans="1:25" ht="15" customHeight="1">
      <c r="A50" s="100">
        <v>222</v>
      </c>
      <c r="B50" s="102" t="s">
        <v>253</v>
      </c>
      <c r="C50" s="138">
        <v>105</v>
      </c>
      <c r="D50" s="139">
        <v>4</v>
      </c>
      <c r="E50" s="139">
        <v>37</v>
      </c>
      <c r="F50" s="139">
        <v>14</v>
      </c>
      <c r="G50" s="139">
        <v>29</v>
      </c>
      <c r="H50" s="139">
        <v>0</v>
      </c>
      <c r="I50" s="139">
        <v>3</v>
      </c>
      <c r="J50" s="139">
        <v>0</v>
      </c>
      <c r="K50" s="139">
        <v>0</v>
      </c>
      <c r="L50" s="139">
        <v>13</v>
      </c>
      <c r="M50" s="139">
        <v>0</v>
      </c>
      <c r="N50" s="139">
        <v>1</v>
      </c>
      <c r="O50" s="139">
        <v>0</v>
      </c>
      <c r="P50" s="139">
        <v>0</v>
      </c>
      <c r="Q50" s="139">
        <v>0</v>
      </c>
      <c r="R50" s="139">
        <v>0</v>
      </c>
      <c r="S50" s="139">
        <v>1</v>
      </c>
      <c r="T50" s="139">
        <v>3</v>
      </c>
      <c r="U50" s="139">
        <v>0</v>
      </c>
      <c r="V50" s="139">
        <v>0</v>
      </c>
      <c r="W50" s="139">
        <v>0</v>
      </c>
      <c r="X50" s="139">
        <v>0</v>
      </c>
      <c r="Y50" s="139">
        <v>0</v>
      </c>
    </row>
    <row r="51" spans="1:25" ht="15" customHeight="1">
      <c r="A51" s="100">
        <v>223</v>
      </c>
      <c r="B51" s="102" t="s">
        <v>254</v>
      </c>
      <c r="C51" s="138">
        <v>671</v>
      </c>
      <c r="D51" s="139">
        <v>76</v>
      </c>
      <c r="E51" s="139">
        <v>318</v>
      </c>
      <c r="F51" s="139">
        <v>22</v>
      </c>
      <c r="G51" s="139">
        <v>97</v>
      </c>
      <c r="H51" s="139">
        <v>104</v>
      </c>
      <c r="I51" s="139">
        <v>8</v>
      </c>
      <c r="J51" s="139">
        <v>3</v>
      </c>
      <c r="K51" s="139">
        <v>2</v>
      </c>
      <c r="L51" s="139">
        <v>14</v>
      </c>
      <c r="M51" s="139">
        <v>2</v>
      </c>
      <c r="N51" s="139">
        <v>3</v>
      </c>
      <c r="O51" s="139">
        <v>0</v>
      </c>
      <c r="P51" s="139">
        <v>2</v>
      </c>
      <c r="Q51" s="139">
        <v>1</v>
      </c>
      <c r="R51" s="139">
        <v>1</v>
      </c>
      <c r="S51" s="139">
        <v>0</v>
      </c>
      <c r="T51" s="139">
        <v>0</v>
      </c>
      <c r="U51" s="139">
        <v>0</v>
      </c>
      <c r="V51" s="139">
        <v>1</v>
      </c>
      <c r="W51" s="139">
        <v>1</v>
      </c>
      <c r="X51" s="139">
        <v>16</v>
      </c>
      <c r="Y51" s="139">
        <v>0</v>
      </c>
    </row>
    <row r="52" spans="1:25" ht="15" customHeight="1">
      <c r="A52" s="100">
        <v>224</v>
      </c>
      <c r="B52" s="102" t="s">
        <v>255</v>
      </c>
      <c r="C52" s="138">
        <v>220</v>
      </c>
      <c r="D52" s="139">
        <v>32</v>
      </c>
      <c r="E52" s="139">
        <v>84</v>
      </c>
      <c r="F52" s="139">
        <v>4</v>
      </c>
      <c r="G52" s="139">
        <v>24</v>
      </c>
      <c r="H52" s="139">
        <v>33</v>
      </c>
      <c r="I52" s="139">
        <v>5</v>
      </c>
      <c r="J52" s="139">
        <v>0</v>
      </c>
      <c r="K52" s="139">
        <v>11</v>
      </c>
      <c r="L52" s="139">
        <v>13</v>
      </c>
      <c r="M52" s="139">
        <v>1</v>
      </c>
      <c r="N52" s="139">
        <v>2</v>
      </c>
      <c r="O52" s="139">
        <v>0</v>
      </c>
      <c r="P52" s="139">
        <v>0</v>
      </c>
      <c r="Q52" s="139">
        <v>0</v>
      </c>
      <c r="R52" s="139">
        <v>0</v>
      </c>
      <c r="S52" s="139">
        <v>1</v>
      </c>
      <c r="T52" s="139">
        <v>1</v>
      </c>
      <c r="U52" s="139">
        <v>1</v>
      </c>
      <c r="V52" s="139">
        <v>0</v>
      </c>
      <c r="W52" s="139">
        <v>1</v>
      </c>
      <c r="X52" s="139">
        <v>7</v>
      </c>
      <c r="Y52" s="139">
        <v>0</v>
      </c>
    </row>
    <row r="53" spans="1:25" ht="15" customHeight="1">
      <c r="A53" s="100">
        <v>225</v>
      </c>
      <c r="B53" s="102" t="s">
        <v>256</v>
      </c>
      <c r="C53" s="138">
        <v>194</v>
      </c>
      <c r="D53" s="139">
        <v>14</v>
      </c>
      <c r="E53" s="139">
        <v>60</v>
      </c>
      <c r="F53" s="139">
        <v>6</v>
      </c>
      <c r="G53" s="139">
        <v>32</v>
      </c>
      <c r="H53" s="139">
        <v>47</v>
      </c>
      <c r="I53" s="139">
        <v>7</v>
      </c>
      <c r="J53" s="139">
        <v>0</v>
      </c>
      <c r="K53" s="139">
        <v>0</v>
      </c>
      <c r="L53" s="139">
        <v>22</v>
      </c>
      <c r="M53" s="139">
        <v>1</v>
      </c>
      <c r="N53" s="139">
        <v>0</v>
      </c>
      <c r="O53" s="139">
        <v>0</v>
      </c>
      <c r="P53" s="139">
        <v>2</v>
      </c>
      <c r="Q53" s="139">
        <v>0</v>
      </c>
      <c r="R53" s="139">
        <v>1</v>
      </c>
      <c r="S53" s="139">
        <v>1</v>
      </c>
      <c r="T53" s="139">
        <v>0</v>
      </c>
      <c r="U53" s="139">
        <v>0</v>
      </c>
      <c r="V53" s="139">
        <v>0</v>
      </c>
      <c r="W53" s="139">
        <v>0</v>
      </c>
      <c r="X53" s="139">
        <v>1</v>
      </c>
      <c r="Y53" s="139">
        <v>0</v>
      </c>
    </row>
    <row r="54" spans="1:25" ht="15" customHeight="1">
      <c r="A54" s="100">
        <v>226</v>
      </c>
      <c r="B54" s="102" t="s">
        <v>257</v>
      </c>
      <c r="C54" s="138">
        <v>222</v>
      </c>
      <c r="D54" s="139">
        <v>55</v>
      </c>
      <c r="E54" s="139">
        <v>60</v>
      </c>
      <c r="F54" s="139">
        <v>13</v>
      </c>
      <c r="G54" s="139">
        <v>51</v>
      </c>
      <c r="H54" s="139">
        <v>1</v>
      </c>
      <c r="I54" s="139">
        <v>4</v>
      </c>
      <c r="J54" s="139">
        <v>0</v>
      </c>
      <c r="K54" s="139">
        <v>2</v>
      </c>
      <c r="L54" s="139">
        <v>5</v>
      </c>
      <c r="M54" s="139">
        <v>18</v>
      </c>
      <c r="N54" s="139">
        <v>3</v>
      </c>
      <c r="O54" s="139">
        <v>0</v>
      </c>
      <c r="P54" s="139">
        <v>1</v>
      </c>
      <c r="Q54" s="139">
        <v>1</v>
      </c>
      <c r="R54" s="139">
        <v>1</v>
      </c>
      <c r="S54" s="139">
        <v>1</v>
      </c>
      <c r="T54" s="139">
        <v>0</v>
      </c>
      <c r="U54" s="139">
        <v>0</v>
      </c>
      <c r="V54" s="139">
        <v>0</v>
      </c>
      <c r="W54" s="139">
        <v>0</v>
      </c>
      <c r="X54" s="139">
        <v>6</v>
      </c>
      <c r="Y54" s="139">
        <v>1</v>
      </c>
    </row>
    <row r="55" spans="1:25" ht="15" customHeight="1">
      <c r="A55" s="100">
        <v>227</v>
      </c>
      <c r="B55" s="102" t="s">
        <v>258</v>
      </c>
      <c r="C55" s="138">
        <v>236</v>
      </c>
      <c r="D55" s="139">
        <v>22</v>
      </c>
      <c r="E55" s="139">
        <v>137</v>
      </c>
      <c r="F55" s="139">
        <v>1</v>
      </c>
      <c r="G55" s="139">
        <v>23</v>
      </c>
      <c r="H55" s="139">
        <v>4</v>
      </c>
      <c r="I55" s="139">
        <v>12</v>
      </c>
      <c r="J55" s="139">
        <v>0</v>
      </c>
      <c r="K55" s="139">
        <v>18</v>
      </c>
      <c r="L55" s="139">
        <v>0</v>
      </c>
      <c r="M55" s="139">
        <v>12</v>
      </c>
      <c r="N55" s="139">
        <v>2</v>
      </c>
      <c r="O55" s="139">
        <v>0</v>
      </c>
      <c r="P55" s="139">
        <v>0</v>
      </c>
      <c r="Q55" s="139">
        <v>2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3</v>
      </c>
      <c r="Y55" s="139">
        <v>0</v>
      </c>
    </row>
    <row r="56" spans="1:25" ht="15" customHeight="1">
      <c r="A56" s="100">
        <v>228</v>
      </c>
      <c r="B56" s="102" t="s">
        <v>410</v>
      </c>
      <c r="C56" s="138">
        <v>503</v>
      </c>
      <c r="D56" s="139">
        <v>59</v>
      </c>
      <c r="E56" s="139">
        <v>245</v>
      </c>
      <c r="F56" s="139">
        <v>10</v>
      </c>
      <c r="G56" s="139">
        <v>56</v>
      </c>
      <c r="H56" s="139">
        <v>36</v>
      </c>
      <c r="I56" s="139">
        <v>10</v>
      </c>
      <c r="J56" s="139">
        <v>0</v>
      </c>
      <c r="K56" s="139">
        <v>42</v>
      </c>
      <c r="L56" s="139">
        <v>10</v>
      </c>
      <c r="M56" s="139">
        <v>9</v>
      </c>
      <c r="N56" s="139">
        <v>2</v>
      </c>
      <c r="O56" s="139">
        <v>0</v>
      </c>
      <c r="P56" s="139">
        <v>1</v>
      </c>
      <c r="Q56" s="139">
        <v>1</v>
      </c>
      <c r="R56" s="139">
        <v>1</v>
      </c>
      <c r="S56" s="139">
        <v>0</v>
      </c>
      <c r="T56" s="139">
        <v>0</v>
      </c>
      <c r="U56" s="139">
        <v>1</v>
      </c>
      <c r="V56" s="139">
        <v>1</v>
      </c>
      <c r="W56" s="139">
        <v>1</v>
      </c>
      <c r="X56" s="139">
        <v>18</v>
      </c>
      <c r="Y56" s="139">
        <v>0</v>
      </c>
    </row>
    <row r="57" spans="1:25" ht="15" customHeight="1">
      <c r="A57" s="100">
        <v>229</v>
      </c>
      <c r="B57" s="102" t="s">
        <v>259</v>
      </c>
      <c r="C57" s="138">
        <v>430</v>
      </c>
      <c r="D57" s="139">
        <v>134</v>
      </c>
      <c r="E57" s="139">
        <v>133</v>
      </c>
      <c r="F57" s="139">
        <v>15</v>
      </c>
      <c r="G57" s="139">
        <v>14</v>
      </c>
      <c r="H57" s="139">
        <v>17</v>
      </c>
      <c r="I57" s="139">
        <v>11</v>
      </c>
      <c r="J57" s="139">
        <v>4</v>
      </c>
      <c r="K57" s="139">
        <v>55</v>
      </c>
      <c r="L57" s="139">
        <v>11</v>
      </c>
      <c r="M57" s="139">
        <v>4</v>
      </c>
      <c r="N57" s="139">
        <v>4</v>
      </c>
      <c r="O57" s="139">
        <v>0</v>
      </c>
      <c r="P57" s="139">
        <v>1</v>
      </c>
      <c r="Q57" s="139">
        <v>2</v>
      </c>
      <c r="R57" s="139">
        <v>1</v>
      </c>
      <c r="S57" s="139">
        <v>0</v>
      </c>
      <c r="T57" s="139">
        <v>6</v>
      </c>
      <c r="U57" s="139">
        <v>0</v>
      </c>
      <c r="V57" s="139">
        <v>0</v>
      </c>
      <c r="W57" s="139">
        <v>1</v>
      </c>
      <c r="X57" s="139">
        <v>17</v>
      </c>
      <c r="Y57" s="139">
        <v>0</v>
      </c>
    </row>
    <row r="58" spans="1:25" ht="15" customHeight="1">
      <c r="A58" s="100">
        <v>301</v>
      </c>
      <c r="B58" s="102" t="s">
        <v>261</v>
      </c>
      <c r="C58" s="138">
        <v>169</v>
      </c>
      <c r="D58" s="139">
        <v>70</v>
      </c>
      <c r="E58" s="139">
        <v>50</v>
      </c>
      <c r="F58" s="139">
        <v>2</v>
      </c>
      <c r="G58" s="139">
        <v>7</v>
      </c>
      <c r="H58" s="139">
        <v>3</v>
      </c>
      <c r="I58" s="139">
        <v>9</v>
      </c>
      <c r="J58" s="139">
        <v>10</v>
      </c>
      <c r="K58" s="139">
        <v>1</v>
      </c>
      <c r="L58" s="139">
        <v>1</v>
      </c>
      <c r="M58" s="139">
        <v>2</v>
      </c>
      <c r="N58" s="139">
        <v>5</v>
      </c>
      <c r="O58" s="139">
        <v>0</v>
      </c>
      <c r="P58" s="139">
        <v>2</v>
      </c>
      <c r="Q58" s="139">
        <v>5</v>
      </c>
      <c r="R58" s="139">
        <v>0</v>
      </c>
      <c r="S58" s="139">
        <v>0</v>
      </c>
      <c r="T58" s="139">
        <v>0</v>
      </c>
      <c r="U58" s="139">
        <v>0</v>
      </c>
      <c r="V58" s="139">
        <v>0</v>
      </c>
      <c r="W58" s="139">
        <v>0</v>
      </c>
      <c r="X58" s="139">
        <v>2</v>
      </c>
      <c r="Y58" s="139">
        <v>0</v>
      </c>
    </row>
    <row r="59" spans="1:25" ht="15" customHeight="1">
      <c r="A59" s="100">
        <v>365</v>
      </c>
      <c r="B59" s="102" t="s">
        <v>265</v>
      </c>
      <c r="C59" s="138">
        <v>141</v>
      </c>
      <c r="D59" s="139">
        <v>15</v>
      </c>
      <c r="E59" s="139">
        <v>73</v>
      </c>
      <c r="F59" s="139">
        <v>5</v>
      </c>
      <c r="G59" s="139">
        <v>22</v>
      </c>
      <c r="H59" s="139">
        <v>14</v>
      </c>
      <c r="I59" s="139">
        <v>5</v>
      </c>
      <c r="J59" s="139">
        <v>0</v>
      </c>
      <c r="K59" s="139">
        <v>1</v>
      </c>
      <c r="L59" s="139">
        <v>3</v>
      </c>
      <c r="M59" s="139">
        <v>0</v>
      </c>
      <c r="N59" s="139">
        <v>1</v>
      </c>
      <c r="O59" s="139">
        <v>0</v>
      </c>
      <c r="P59" s="139">
        <v>0</v>
      </c>
      <c r="Q59" s="139">
        <v>0</v>
      </c>
      <c r="R59" s="139">
        <v>0</v>
      </c>
      <c r="S59" s="139">
        <v>0</v>
      </c>
      <c r="T59" s="139">
        <v>0</v>
      </c>
      <c r="U59" s="139">
        <v>0</v>
      </c>
      <c r="V59" s="139">
        <v>0</v>
      </c>
      <c r="W59" s="139">
        <v>0</v>
      </c>
      <c r="X59" s="139">
        <v>2</v>
      </c>
      <c r="Y59" s="139">
        <v>0</v>
      </c>
    </row>
    <row r="60" spans="1:25" ht="15" customHeight="1">
      <c r="A60" s="100">
        <v>381</v>
      </c>
      <c r="B60" s="102" t="s">
        <v>266</v>
      </c>
      <c r="C60" s="138">
        <v>219</v>
      </c>
      <c r="D60" s="139">
        <v>45</v>
      </c>
      <c r="E60" s="139">
        <v>36</v>
      </c>
      <c r="F60" s="139">
        <v>25</v>
      </c>
      <c r="G60" s="139">
        <v>27</v>
      </c>
      <c r="H60" s="139">
        <v>26</v>
      </c>
      <c r="I60" s="139">
        <v>0</v>
      </c>
      <c r="J60" s="139">
        <v>2</v>
      </c>
      <c r="K60" s="139">
        <v>1</v>
      </c>
      <c r="L60" s="139">
        <v>7</v>
      </c>
      <c r="M60" s="139">
        <v>6</v>
      </c>
      <c r="N60" s="139">
        <v>1</v>
      </c>
      <c r="O60" s="139">
        <v>1</v>
      </c>
      <c r="P60" s="139">
        <v>3</v>
      </c>
      <c r="Q60" s="139">
        <v>5</v>
      </c>
      <c r="R60" s="139">
        <v>2</v>
      </c>
      <c r="S60" s="139">
        <v>0</v>
      </c>
      <c r="T60" s="139">
        <v>3</v>
      </c>
      <c r="U60" s="139">
        <v>0</v>
      </c>
      <c r="V60" s="139">
        <v>1</v>
      </c>
      <c r="W60" s="139">
        <v>0</v>
      </c>
      <c r="X60" s="139">
        <v>28</v>
      </c>
      <c r="Y60" s="139">
        <v>1</v>
      </c>
    </row>
    <row r="61" spans="1:25" ht="15" customHeight="1">
      <c r="A61" s="100">
        <v>382</v>
      </c>
      <c r="B61" s="102" t="s">
        <v>267</v>
      </c>
      <c r="C61" s="138">
        <v>409</v>
      </c>
      <c r="D61" s="139">
        <v>139</v>
      </c>
      <c r="E61" s="139">
        <v>115</v>
      </c>
      <c r="F61" s="139">
        <v>30</v>
      </c>
      <c r="G61" s="139">
        <v>54</v>
      </c>
      <c r="H61" s="139">
        <v>36</v>
      </c>
      <c r="I61" s="139">
        <v>8</v>
      </c>
      <c r="J61" s="139">
        <v>1</v>
      </c>
      <c r="K61" s="139">
        <v>6</v>
      </c>
      <c r="L61" s="139">
        <v>2</v>
      </c>
      <c r="M61" s="139">
        <v>0</v>
      </c>
      <c r="N61" s="139">
        <v>3</v>
      </c>
      <c r="O61" s="139">
        <v>3</v>
      </c>
      <c r="P61" s="139">
        <v>2</v>
      </c>
      <c r="Q61" s="139">
        <v>3</v>
      </c>
      <c r="R61" s="139">
        <v>0</v>
      </c>
      <c r="S61" s="139">
        <v>0</v>
      </c>
      <c r="T61" s="139">
        <v>0</v>
      </c>
      <c r="U61" s="139">
        <v>0</v>
      </c>
      <c r="V61" s="139">
        <v>0</v>
      </c>
      <c r="W61" s="139">
        <v>0</v>
      </c>
      <c r="X61" s="139">
        <v>7</v>
      </c>
      <c r="Y61" s="139">
        <v>0</v>
      </c>
    </row>
    <row r="62" spans="1:25" ht="15" customHeight="1">
      <c r="A62" s="100">
        <v>442</v>
      </c>
      <c r="B62" s="102" t="s">
        <v>270</v>
      </c>
      <c r="C62" s="138">
        <v>70</v>
      </c>
      <c r="D62" s="139">
        <v>9</v>
      </c>
      <c r="E62" s="139">
        <v>48</v>
      </c>
      <c r="F62" s="139">
        <v>7</v>
      </c>
      <c r="G62" s="139">
        <v>1</v>
      </c>
      <c r="H62" s="139">
        <v>0</v>
      </c>
      <c r="I62" s="139">
        <v>2</v>
      </c>
      <c r="J62" s="139">
        <v>0</v>
      </c>
      <c r="K62" s="139">
        <v>0</v>
      </c>
      <c r="L62" s="139">
        <v>0</v>
      </c>
      <c r="M62" s="139">
        <v>0</v>
      </c>
      <c r="N62" s="139">
        <v>0</v>
      </c>
      <c r="O62" s="139">
        <v>0</v>
      </c>
      <c r="P62" s="139">
        <v>0</v>
      </c>
      <c r="Q62" s="139">
        <v>0</v>
      </c>
      <c r="R62" s="139">
        <v>0</v>
      </c>
      <c r="S62" s="139">
        <v>0</v>
      </c>
      <c r="T62" s="139">
        <v>0</v>
      </c>
      <c r="U62" s="139">
        <v>0</v>
      </c>
      <c r="V62" s="139">
        <v>0</v>
      </c>
      <c r="W62" s="139">
        <v>0</v>
      </c>
      <c r="X62" s="139">
        <v>3</v>
      </c>
      <c r="Y62" s="139">
        <v>0</v>
      </c>
    </row>
    <row r="63" spans="1:25" ht="15" customHeight="1">
      <c r="A63" s="100">
        <v>443</v>
      </c>
      <c r="B63" s="102" t="s">
        <v>271</v>
      </c>
      <c r="C63" s="138">
        <v>367</v>
      </c>
      <c r="D63" s="139">
        <v>29</v>
      </c>
      <c r="E63" s="139">
        <v>270</v>
      </c>
      <c r="F63" s="139">
        <v>28</v>
      </c>
      <c r="G63" s="139">
        <v>4</v>
      </c>
      <c r="H63" s="139">
        <v>9</v>
      </c>
      <c r="I63" s="139">
        <v>4</v>
      </c>
      <c r="J63" s="139">
        <v>0</v>
      </c>
      <c r="K63" s="139">
        <v>0</v>
      </c>
      <c r="L63" s="139">
        <v>0</v>
      </c>
      <c r="M63" s="139">
        <v>2</v>
      </c>
      <c r="N63" s="139">
        <v>1</v>
      </c>
      <c r="O63" s="139">
        <v>5</v>
      </c>
      <c r="P63" s="139">
        <v>0</v>
      </c>
      <c r="Q63" s="139">
        <v>0</v>
      </c>
      <c r="R63" s="139">
        <v>0</v>
      </c>
      <c r="S63" s="139">
        <v>0</v>
      </c>
      <c r="T63" s="139">
        <v>0</v>
      </c>
      <c r="U63" s="139">
        <v>0</v>
      </c>
      <c r="V63" s="139">
        <v>0</v>
      </c>
      <c r="W63" s="139">
        <v>0</v>
      </c>
      <c r="X63" s="139">
        <v>15</v>
      </c>
      <c r="Y63" s="139">
        <v>0</v>
      </c>
    </row>
    <row r="64" spans="1:25" ht="15" customHeight="1">
      <c r="A64" s="100">
        <v>446</v>
      </c>
      <c r="B64" s="102" t="s">
        <v>273</v>
      </c>
      <c r="C64" s="138">
        <v>23</v>
      </c>
      <c r="D64" s="139">
        <v>0</v>
      </c>
      <c r="E64" s="139">
        <v>7</v>
      </c>
      <c r="F64" s="139">
        <v>0</v>
      </c>
      <c r="G64" s="139">
        <v>4</v>
      </c>
      <c r="H64" s="139">
        <v>6</v>
      </c>
      <c r="I64" s="139">
        <v>1</v>
      </c>
      <c r="J64" s="139">
        <v>0</v>
      </c>
      <c r="K64" s="139">
        <v>1</v>
      </c>
      <c r="L64" s="139">
        <v>1</v>
      </c>
      <c r="M64" s="139">
        <v>1</v>
      </c>
      <c r="N64" s="139">
        <v>0</v>
      </c>
      <c r="O64" s="139">
        <v>0</v>
      </c>
      <c r="P64" s="139">
        <v>1</v>
      </c>
      <c r="Q64" s="139">
        <v>1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</row>
    <row r="65" spans="1:25" ht="15" customHeight="1">
      <c r="A65" s="100">
        <v>464</v>
      </c>
      <c r="B65" s="102" t="s">
        <v>274</v>
      </c>
      <c r="C65" s="138">
        <v>200</v>
      </c>
      <c r="D65" s="139">
        <v>89</v>
      </c>
      <c r="E65" s="139">
        <v>41</v>
      </c>
      <c r="F65" s="139">
        <v>19</v>
      </c>
      <c r="G65" s="139">
        <v>13</v>
      </c>
      <c r="H65" s="139">
        <v>7</v>
      </c>
      <c r="I65" s="139">
        <v>1</v>
      </c>
      <c r="J65" s="139">
        <v>0</v>
      </c>
      <c r="K65" s="139">
        <v>5</v>
      </c>
      <c r="L65" s="139">
        <v>10</v>
      </c>
      <c r="M65" s="139">
        <v>5</v>
      </c>
      <c r="N65" s="139">
        <v>0</v>
      </c>
      <c r="O65" s="139">
        <v>2</v>
      </c>
      <c r="P65" s="139">
        <v>0</v>
      </c>
      <c r="Q65" s="139">
        <v>0</v>
      </c>
      <c r="R65" s="139">
        <v>0</v>
      </c>
      <c r="S65" s="139">
        <v>0</v>
      </c>
      <c r="T65" s="139">
        <v>1</v>
      </c>
      <c r="U65" s="139">
        <v>1</v>
      </c>
      <c r="V65" s="139">
        <v>0</v>
      </c>
      <c r="W65" s="139">
        <v>0</v>
      </c>
      <c r="X65" s="139">
        <v>6</v>
      </c>
      <c r="Y65" s="139">
        <v>0</v>
      </c>
    </row>
    <row r="66" spans="1:25" ht="15" customHeight="1">
      <c r="A66" s="100">
        <v>481</v>
      </c>
      <c r="B66" s="102" t="s">
        <v>275</v>
      </c>
      <c r="C66" s="138">
        <v>105</v>
      </c>
      <c r="D66" s="139">
        <v>36</v>
      </c>
      <c r="E66" s="139">
        <v>19</v>
      </c>
      <c r="F66" s="139">
        <v>7</v>
      </c>
      <c r="G66" s="139">
        <v>24</v>
      </c>
      <c r="H66" s="139">
        <v>9</v>
      </c>
      <c r="I66" s="139">
        <v>2</v>
      </c>
      <c r="J66" s="139">
        <v>0</v>
      </c>
      <c r="K66" s="139">
        <v>0</v>
      </c>
      <c r="L66" s="139">
        <v>0</v>
      </c>
      <c r="M66" s="139">
        <v>0</v>
      </c>
      <c r="N66" s="139">
        <v>0</v>
      </c>
      <c r="O66" s="139">
        <v>0</v>
      </c>
      <c r="P66" s="139">
        <v>0</v>
      </c>
      <c r="Q66" s="139">
        <v>0</v>
      </c>
      <c r="R66" s="139">
        <v>1</v>
      </c>
      <c r="S66" s="139">
        <v>1</v>
      </c>
      <c r="T66" s="139">
        <v>4</v>
      </c>
      <c r="U66" s="139">
        <v>0</v>
      </c>
      <c r="V66" s="139">
        <v>0</v>
      </c>
      <c r="W66" s="139">
        <v>0</v>
      </c>
      <c r="X66" s="139">
        <v>2</v>
      </c>
      <c r="Y66" s="139">
        <v>0</v>
      </c>
    </row>
    <row r="67" spans="1:25" ht="15" customHeight="1">
      <c r="A67" s="100">
        <v>501</v>
      </c>
      <c r="B67" s="102" t="s">
        <v>276</v>
      </c>
      <c r="C67" s="138">
        <v>112</v>
      </c>
      <c r="D67" s="139">
        <v>19</v>
      </c>
      <c r="E67" s="139">
        <v>55</v>
      </c>
      <c r="F67" s="139">
        <v>12</v>
      </c>
      <c r="G67" s="139">
        <v>4</v>
      </c>
      <c r="H67" s="139">
        <v>2</v>
      </c>
      <c r="I67" s="139">
        <v>2</v>
      </c>
      <c r="J67" s="139">
        <v>1</v>
      </c>
      <c r="K67" s="139">
        <v>1</v>
      </c>
      <c r="L67" s="139">
        <v>6</v>
      </c>
      <c r="M67" s="139">
        <v>5</v>
      </c>
      <c r="N67" s="139">
        <v>0</v>
      </c>
      <c r="O67" s="139">
        <v>0</v>
      </c>
      <c r="P67" s="139">
        <v>1</v>
      </c>
      <c r="Q67" s="139">
        <v>0</v>
      </c>
      <c r="R67" s="139">
        <v>0</v>
      </c>
      <c r="S67" s="139">
        <v>0</v>
      </c>
      <c r="T67" s="139">
        <v>0</v>
      </c>
      <c r="U67" s="139">
        <v>3</v>
      </c>
      <c r="V67" s="139">
        <v>0</v>
      </c>
      <c r="W67" s="139">
        <v>0</v>
      </c>
      <c r="X67" s="139">
        <v>1</v>
      </c>
      <c r="Y67" s="139">
        <v>0</v>
      </c>
    </row>
    <row r="68" spans="1:25" ht="15" customHeight="1">
      <c r="A68" s="100">
        <v>585</v>
      </c>
      <c r="B68" s="102" t="s">
        <v>278</v>
      </c>
      <c r="C68" s="138">
        <v>111</v>
      </c>
      <c r="D68" s="139">
        <v>15</v>
      </c>
      <c r="E68" s="139">
        <v>65</v>
      </c>
      <c r="F68" s="139">
        <v>6</v>
      </c>
      <c r="G68" s="139">
        <v>18</v>
      </c>
      <c r="H68" s="139">
        <v>0</v>
      </c>
      <c r="I68" s="139">
        <v>4</v>
      </c>
      <c r="J68" s="139">
        <v>0</v>
      </c>
      <c r="K68" s="139">
        <v>0</v>
      </c>
      <c r="L68" s="139">
        <v>0</v>
      </c>
      <c r="M68" s="139">
        <v>0</v>
      </c>
      <c r="N68" s="139">
        <v>0</v>
      </c>
      <c r="O68" s="139">
        <v>0</v>
      </c>
      <c r="P68" s="139">
        <v>0</v>
      </c>
      <c r="Q68" s="139">
        <v>0</v>
      </c>
      <c r="R68" s="139">
        <v>0</v>
      </c>
      <c r="S68" s="139">
        <v>1</v>
      </c>
      <c r="T68" s="139">
        <v>0</v>
      </c>
      <c r="U68" s="139">
        <v>0</v>
      </c>
      <c r="V68" s="139">
        <v>0</v>
      </c>
      <c r="W68" s="139">
        <v>0</v>
      </c>
      <c r="X68" s="139">
        <v>2</v>
      </c>
      <c r="Y68" s="139">
        <v>0</v>
      </c>
    </row>
    <row r="69" spans="1:25" ht="15" customHeight="1">
      <c r="A69" s="100">
        <v>586</v>
      </c>
      <c r="B69" s="102" t="s">
        <v>279</v>
      </c>
      <c r="C69" s="138">
        <v>77</v>
      </c>
      <c r="D69" s="139">
        <v>12</v>
      </c>
      <c r="E69" s="139">
        <v>34</v>
      </c>
      <c r="F69" s="139">
        <v>0</v>
      </c>
      <c r="G69" s="139">
        <v>3</v>
      </c>
      <c r="H69" s="139">
        <v>0</v>
      </c>
      <c r="I69" s="139">
        <v>1</v>
      </c>
      <c r="J69" s="139">
        <v>0</v>
      </c>
      <c r="K69" s="139">
        <v>0</v>
      </c>
      <c r="L69" s="139">
        <v>18</v>
      </c>
      <c r="M69" s="139">
        <v>0</v>
      </c>
      <c r="N69" s="139">
        <v>1</v>
      </c>
      <c r="O69" s="139">
        <v>0</v>
      </c>
      <c r="P69" s="139">
        <v>0</v>
      </c>
      <c r="Q69" s="139">
        <v>1</v>
      </c>
      <c r="R69" s="139">
        <v>1</v>
      </c>
      <c r="S69" s="139">
        <v>3</v>
      </c>
      <c r="T69" s="139">
        <v>0</v>
      </c>
      <c r="U69" s="139">
        <v>0</v>
      </c>
      <c r="V69" s="139">
        <v>0</v>
      </c>
      <c r="W69" s="139">
        <v>2</v>
      </c>
      <c r="X69" s="139">
        <v>1</v>
      </c>
      <c r="Y69" s="139">
        <v>0</v>
      </c>
    </row>
    <row r="70" spans="1:25" ht="15" customHeight="1">
      <c r="A70" s="101"/>
      <c r="B70" s="122"/>
      <c r="C70" s="144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>
      <c r="A71" s="100" t="s">
        <v>416</v>
      </c>
      <c r="B71" s="124"/>
    </row>
    <row r="72" spans="1:25">
      <c r="N72" s="139"/>
      <c r="O72" s="139"/>
      <c r="P72" s="139"/>
      <c r="U72" s="139"/>
    </row>
    <row r="73" spans="1:25">
      <c r="N73" s="139"/>
      <c r="O73" s="139"/>
      <c r="P73" s="139"/>
      <c r="U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FBC9-8ABC-49A8-91E5-EC7F9725C217}">
  <sheetPr>
    <tabColor theme="7" tint="0.79998168889431442"/>
  </sheetPr>
  <dimension ref="A1:Z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I28" sqref="I28"/>
    </sheetView>
  </sheetViews>
  <sheetFormatPr defaultColWidth="7.75" defaultRowHeight="13"/>
  <cols>
    <col min="1" max="1" width="3.75" style="100" customWidth="1"/>
    <col min="2" max="2" width="12.08203125" style="100" customWidth="1"/>
    <col min="3" max="26" width="10" style="100" customWidth="1"/>
    <col min="27" max="254" width="7.75" style="100"/>
    <col min="255" max="255" width="3.75" style="100" customWidth="1"/>
    <col min="256" max="256" width="10.25" style="100" customWidth="1"/>
    <col min="257" max="258" width="6.8320312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7.08203125" style="100" customWidth="1"/>
    <col min="265" max="265" width="7.25" style="100" customWidth="1"/>
    <col min="266" max="266" width="6.582031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4" width="6.8320312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7.08203125" style="100" customWidth="1"/>
    <col min="521" max="521" width="7.25" style="100" customWidth="1"/>
    <col min="522" max="522" width="6.582031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70" width="6.8320312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7.08203125" style="100" customWidth="1"/>
    <col min="777" max="777" width="7.25" style="100" customWidth="1"/>
    <col min="778" max="778" width="6.582031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6" width="6.8320312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7.08203125" style="100" customWidth="1"/>
    <col min="1033" max="1033" width="7.25" style="100" customWidth="1"/>
    <col min="1034" max="1034" width="6.582031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2" width="6.8320312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7.08203125" style="100" customWidth="1"/>
    <col min="1289" max="1289" width="7.25" style="100" customWidth="1"/>
    <col min="1290" max="1290" width="6.582031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8" width="6.8320312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7.08203125" style="100" customWidth="1"/>
    <col min="1545" max="1545" width="7.25" style="100" customWidth="1"/>
    <col min="1546" max="1546" width="6.582031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4" width="6.8320312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7.08203125" style="100" customWidth="1"/>
    <col min="1801" max="1801" width="7.25" style="100" customWidth="1"/>
    <col min="1802" max="1802" width="6.582031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50" width="6.8320312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7.08203125" style="100" customWidth="1"/>
    <col min="2057" max="2057" width="7.25" style="100" customWidth="1"/>
    <col min="2058" max="2058" width="6.582031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6" width="6.8320312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7.08203125" style="100" customWidth="1"/>
    <col min="2313" max="2313" width="7.25" style="100" customWidth="1"/>
    <col min="2314" max="2314" width="6.582031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2" width="6.8320312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7.08203125" style="100" customWidth="1"/>
    <col min="2569" max="2569" width="7.25" style="100" customWidth="1"/>
    <col min="2570" max="2570" width="6.582031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8" width="6.8320312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7.08203125" style="100" customWidth="1"/>
    <col min="2825" max="2825" width="7.25" style="100" customWidth="1"/>
    <col min="2826" max="2826" width="6.582031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4" width="6.8320312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7.08203125" style="100" customWidth="1"/>
    <col min="3081" max="3081" width="7.25" style="100" customWidth="1"/>
    <col min="3082" max="3082" width="6.582031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30" width="6.8320312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7.08203125" style="100" customWidth="1"/>
    <col min="3337" max="3337" width="7.25" style="100" customWidth="1"/>
    <col min="3338" max="3338" width="6.582031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6" width="6.8320312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7.08203125" style="100" customWidth="1"/>
    <col min="3593" max="3593" width="7.25" style="100" customWidth="1"/>
    <col min="3594" max="3594" width="6.582031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2" width="6.8320312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7.08203125" style="100" customWidth="1"/>
    <col min="3849" max="3849" width="7.25" style="100" customWidth="1"/>
    <col min="3850" max="3850" width="6.582031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8" width="6.8320312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7.08203125" style="100" customWidth="1"/>
    <col min="4105" max="4105" width="7.25" style="100" customWidth="1"/>
    <col min="4106" max="4106" width="6.582031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4" width="6.8320312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7.08203125" style="100" customWidth="1"/>
    <col min="4361" max="4361" width="7.25" style="100" customWidth="1"/>
    <col min="4362" max="4362" width="6.582031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10" width="6.8320312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7.08203125" style="100" customWidth="1"/>
    <col min="4617" max="4617" width="7.25" style="100" customWidth="1"/>
    <col min="4618" max="4618" width="6.582031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6" width="6.8320312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7.08203125" style="100" customWidth="1"/>
    <col min="4873" max="4873" width="7.25" style="100" customWidth="1"/>
    <col min="4874" max="4874" width="6.582031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2" width="6.8320312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7.08203125" style="100" customWidth="1"/>
    <col min="5129" max="5129" width="7.25" style="100" customWidth="1"/>
    <col min="5130" max="5130" width="6.582031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8" width="6.8320312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7.08203125" style="100" customWidth="1"/>
    <col min="5385" max="5385" width="7.25" style="100" customWidth="1"/>
    <col min="5386" max="5386" width="6.582031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4" width="6.8320312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7.08203125" style="100" customWidth="1"/>
    <col min="5641" max="5641" width="7.25" style="100" customWidth="1"/>
    <col min="5642" max="5642" width="6.582031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90" width="6.8320312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7.08203125" style="100" customWidth="1"/>
    <col min="5897" max="5897" width="7.25" style="100" customWidth="1"/>
    <col min="5898" max="5898" width="6.582031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6" width="6.8320312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7.08203125" style="100" customWidth="1"/>
    <col min="6153" max="6153" width="7.25" style="100" customWidth="1"/>
    <col min="6154" max="6154" width="6.582031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2" width="6.8320312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7.08203125" style="100" customWidth="1"/>
    <col min="6409" max="6409" width="7.25" style="100" customWidth="1"/>
    <col min="6410" max="6410" width="6.582031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8" width="6.8320312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7.08203125" style="100" customWidth="1"/>
    <col min="6665" max="6665" width="7.25" style="100" customWidth="1"/>
    <col min="6666" max="6666" width="6.582031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4" width="6.8320312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7.08203125" style="100" customWidth="1"/>
    <col min="6921" max="6921" width="7.25" style="100" customWidth="1"/>
    <col min="6922" max="6922" width="6.582031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70" width="6.8320312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7.08203125" style="100" customWidth="1"/>
    <col min="7177" max="7177" width="7.25" style="100" customWidth="1"/>
    <col min="7178" max="7178" width="6.582031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6" width="6.8320312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7.08203125" style="100" customWidth="1"/>
    <col min="7433" max="7433" width="7.25" style="100" customWidth="1"/>
    <col min="7434" max="7434" width="6.582031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2" width="6.8320312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7.08203125" style="100" customWidth="1"/>
    <col min="7689" max="7689" width="7.25" style="100" customWidth="1"/>
    <col min="7690" max="7690" width="6.582031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8" width="6.8320312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7.08203125" style="100" customWidth="1"/>
    <col min="7945" max="7945" width="7.25" style="100" customWidth="1"/>
    <col min="7946" max="7946" width="6.582031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4" width="6.8320312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7.08203125" style="100" customWidth="1"/>
    <col min="8201" max="8201" width="7.25" style="100" customWidth="1"/>
    <col min="8202" max="8202" width="6.582031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50" width="6.8320312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7.08203125" style="100" customWidth="1"/>
    <col min="8457" max="8457" width="7.25" style="100" customWidth="1"/>
    <col min="8458" max="8458" width="6.582031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6" width="6.8320312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7.08203125" style="100" customWidth="1"/>
    <col min="8713" max="8713" width="7.25" style="100" customWidth="1"/>
    <col min="8714" max="8714" width="6.582031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2" width="6.8320312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7.08203125" style="100" customWidth="1"/>
    <col min="8969" max="8969" width="7.25" style="100" customWidth="1"/>
    <col min="8970" max="8970" width="6.582031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8" width="6.8320312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7.08203125" style="100" customWidth="1"/>
    <col min="9225" max="9225" width="7.25" style="100" customWidth="1"/>
    <col min="9226" max="9226" width="6.582031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4" width="6.8320312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7.08203125" style="100" customWidth="1"/>
    <col min="9481" max="9481" width="7.25" style="100" customWidth="1"/>
    <col min="9482" max="9482" width="6.582031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30" width="6.8320312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7.08203125" style="100" customWidth="1"/>
    <col min="9737" max="9737" width="7.25" style="100" customWidth="1"/>
    <col min="9738" max="9738" width="6.582031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6" width="6.8320312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7.08203125" style="100" customWidth="1"/>
    <col min="9993" max="9993" width="7.25" style="100" customWidth="1"/>
    <col min="9994" max="9994" width="6.582031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2" width="6.8320312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7.08203125" style="100" customWidth="1"/>
    <col min="10249" max="10249" width="7.25" style="100" customWidth="1"/>
    <col min="10250" max="10250" width="6.582031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8" width="6.8320312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7.08203125" style="100" customWidth="1"/>
    <col min="10505" max="10505" width="7.25" style="100" customWidth="1"/>
    <col min="10506" max="10506" width="6.582031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4" width="6.8320312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7.08203125" style="100" customWidth="1"/>
    <col min="10761" max="10761" width="7.25" style="100" customWidth="1"/>
    <col min="10762" max="10762" width="6.582031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10" width="6.8320312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7.08203125" style="100" customWidth="1"/>
    <col min="11017" max="11017" width="7.25" style="100" customWidth="1"/>
    <col min="11018" max="11018" width="6.582031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6" width="6.8320312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7.08203125" style="100" customWidth="1"/>
    <col min="11273" max="11273" width="7.25" style="100" customWidth="1"/>
    <col min="11274" max="11274" width="6.582031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2" width="6.8320312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7.08203125" style="100" customWidth="1"/>
    <col min="11529" max="11529" width="7.25" style="100" customWidth="1"/>
    <col min="11530" max="11530" width="6.582031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8" width="6.8320312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7.08203125" style="100" customWidth="1"/>
    <col min="11785" max="11785" width="7.25" style="100" customWidth="1"/>
    <col min="11786" max="11786" width="6.582031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4" width="6.8320312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7.08203125" style="100" customWidth="1"/>
    <col min="12041" max="12041" width="7.25" style="100" customWidth="1"/>
    <col min="12042" max="12042" width="6.582031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90" width="6.8320312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7.08203125" style="100" customWidth="1"/>
    <col min="12297" max="12297" width="7.25" style="100" customWidth="1"/>
    <col min="12298" max="12298" width="6.582031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6" width="6.8320312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7.08203125" style="100" customWidth="1"/>
    <col min="12553" max="12553" width="7.25" style="100" customWidth="1"/>
    <col min="12554" max="12554" width="6.582031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2" width="6.8320312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7.08203125" style="100" customWidth="1"/>
    <col min="12809" max="12809" width="7.25" style="100" customWidth="1"/>
    <col min="12810" max="12810" width="6.582031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8" width="6.8320312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7.08203125" style="100" customWidth="1"/>
    <col min="13065" max="13065" width="7.25" style="100" customWidth="1"/>
    <col min="13066" max="13066" width="6.582031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4" width="6.8320312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7.08203125" style="100" customWidth="1"/>
    <col min="13321" max="13321" width="7.25" style="100" customWidth="1"/>
    <col min="13322" max="13322" width="6.582031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70" width="6.8320312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7.08203125" style="100" customWidth="1"/>
    <col min="13577" max="13577" width="7.25" style="100" customWidth="1"/>
    <col min="13578" max="13578" width="6.582031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6" width="6.8320312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7.08203125" style="100" customWidth="1"/>
    <col min="13833" max="13833" width="7.25" style="100" customWidth="1"/>
    <col min="13834" max="13834" width="6.582031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2" width="6.8320312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7.08203125" style="100" customWidth="1"/>
    <col min="14089" max="14089" width="7.25" style="100" customWidth="1"/>
    <col min="14090" max="14090" width="6.582031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8" width="6.8320312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7.08203125" style="100" customWidth="1"/>
    <col min="14345" max="14345" width="7.25" style="100" customWidth="1"/>
    <col min="14346" max="14346" width="6.582031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4" width="6.8320312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7.08203125" style="100" customWidth="1"/>
    <col min="14601" max="14601" width="7.25" style="100" customWidth="1"/>
    <col min="14602" max="14602" width="6.582031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50" width="6.8320312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7.08203125" style="100" customWidth="1"/>
    <col min="14857" max="14857" width="7.25" style="100" customWidth="1"/>
    <col min="14858" max="14858" width="6.582031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6" width="6.8320312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7.08203125" style="100" customWidth="1"/>
    <col min="15113" max="15113" width="7.25" style="100" customWidth="1"/>
    <col min="15114" max="15114" width="6.582031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2" width="6.8320312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7.08203125" style="100" customWidth="1"/>
    <col min="15369" max="15369" width="7.25" style="100" customWidth="1"/>
    <col min="15370" max="15370" width="6.582031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8" width="6.8320312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7.08203125" style="100" customWidth="1"/>
    <col min="15625" max="15625" width="7.25" style="100" customWidth="1"/>
    <col min="15626" max="15626" width="6.582031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4" width="6.8320312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7.08203125" style="100" customWidth="1"/>
    <col min="15881" max="15881" width="7.25" style="100" customWidth="1"/>
    <col min="15882" max="15882" width="6.582031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30" width="6.8320312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7.08203125" style="100" customWidth="1"/>
    <col min="16137" max="16137" width="7.25" style="100" customWidth="1"/>
    <col min="16138" max="16138" width="6.58203125" style="100" customWidth="1"/>
    <col min="16139" max="16139" width="7" style="100" customWidth="1"/>
    <col min="16140" max="16384" width="7.75" style="100"/>
  </cols>
  <sheetData>
    <row r="1" spans="1:26" ht="16.149999999999999" customHeight="1">
      <c r="A1" s="100" t="s">
        <v>811</v>
      </c>
    </row>
    <row r="2" spans="1:26">
      <c r="M2" s="114" t="s">
        <v>402</v>
      </c>
      <c r="Z2" s="114" t="s">
        <v>402</v>
      </c>
    </row>
    <row r="3" spans="1:26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404</v>
      </c>
      <c r="G3" s="356" t="s">
        <v>1</v>
      </c>
      <c r="H3" s="136" t="s">
        <v>193</v>
      </c>
      <c r="I3" s="356" t="s">
        <v>194</v>
      </c>
      <c r="J3" s="136" t="s">
        <v>195</v>
      </c>
      <c r="K3" s="136" t="s">
        <v>412</v>
      </c>
      <c r="L3" s="136" t="s">
        <v>157</v>
      </c>
      <c r="M3" s="357" t="s">
        <v>196</v>
      </c>
      <c r="N3" s="136" t="s">
        <v>199</v>
      </c>
      <c r="O3" s="136" t="s">
        <v>413</v>
      </c>
      <c r="P3" s="356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6" ht="15" hidden="1" customHeight="1">
      <c r="B4" s="132" t="s">
        <v>429</v>
      </c>
      <c r="C4" s="138">
        <v>101773</v>
      </c>
      <c r="D4" s="139">
        <v>24742</v>
      </c>
      <c r="E4" s="139" t="s">
        <v>430</v>
      </c>
      <c r="F4" s="139">
        <v>53864</v>
      </c>
      <c r="G4" s="139">
        <v>3301</v>
      </c>
      <c r="H4" s="139">
        <v>3612</v>
      </c>
      <c r="I4" s="139">
        <v>4232</v>
      </c>
      <c r="J4" s="139">
        <v>924</v>
      </c>
      <c r="K4" s="139">
        <v>2405</v>
      </c>
      <c r="L4" s="139">
        <v>1435</v>
      </c>
      <c r="M4" s="139">
        <v>842</v>
      </c>
      <c r="N4" s="139">
        <v>641</v>
      </c>
      <c r="O4" s="139">
        <v>672</v>
      </c>
      <c r="P4" s="139">
        <v>219</v>
      </c>
      <c r="Q4" s="139">
        <v>490</v>
      </c>
      <c r="R4" s="139">
        <v>505</v>
      </c>
      <c r="S4" s="139">
        <v>278</v>
      </c>
      <c r="T4" s="139">
        <v>281</v>
      </c>
      <c r="U4" s="139">
        <v>214</v>
      </c>
      <c r="V4" s="139">
        <v>182</v>
      </c>
      <c r="W4" s="139">
        <v>143</v>
      </c>
      <c r="X4" s="139">
        <v>170</v>
      </c>
      <c r="Y4" s="139">
        <v>2547</v>
      </c>
      <c r="Z4" s="139">
        <v>74</v>
      </c>
    </row>
    <row r="5" spans="1:26" ht="11.25" hidden="1" customHeight="1">
      <c r="B5" s="132" t="s">
        <v>431</v>
      </c>
      <c r="C5" s="138">
        <v>101297</v>
      </c>
      <c r="D5" s="139">
        <v>25760</v>
      </c>
      <c r="E5" s="139" t="s">
        <v>430</v>
      </c>
      <c r="F5" s="139">
        <v>52351</v>
      </c>
      <c r="G5" s="139">
        <v>3307</v>
      </c>
      <c r="H5" s="139">
        <v>3515</v>
      </c>
      <c r="I5" s="139">
        <v>4283</v>
      </c>
      <c r="J5" s="139">
        <v>933</v>
      </c>
      <c r="K5" s="139">
        <v>2324</v>
      </c>
      <c r="L5" s="139">
        <v>1479</v>
      </c>
      <c r="M5" s="139">
        <v>744</v>
      </c>
      <c r="N5" s="139">
        <v>655</v>
      </c>
      <c r="O5" s="139">
        <v>650</v>
      </c>
      <c r="P5" s="139">
        <v>335</v>
      </c>
      <c r="Q5" s="139">
        <v>518</v>
      </c>
      <c r="R5" s="139">
        <v>460</v>
      </c>
      <c r="S5" s="139">
        <v>297</v>
      </c>
      <c r="T5" s="139">
        <v>270</v>
      </c>
      <c r="U5" s="139">
        <v>239</v>
      </c>
      <c r="V5" s="139">
        <v>168</v>
      </c>
      <c r="W5" s="139">
        <v>166</v>
      </c>
      <c r="X5" s="139">
        <v>184</v>
      </c>
      <c r="Y5" s="139">
        <v>2586</v>
      </c>
      <c r="Z5" s="139">
        <v>73</v>
      </c>
    </row>
    <row r="6" spans="1:26" ht="11.25" hidden="1" customHeight="1">
      <c r="B6" s="132" t="s">
        <v>432</v>
      </c>
      <c r="C6" s="138">
        <v>99767</v>
      </c>
      <c r="D6" s="139">
        <v>25600</v>
      </c>
      <c r="E6" s="139" t="s">
        <v>430</v>
      </c>
      <c r="F6" s="139">
        <v>51217</v>
      </c>
      <c r="G6" s="139">
        <v>3428</v>
      </c>
      <c r="H6" s="139">
        <v>3156</v>
      </c>
      <c r="I6" s="139">
        <v>4291</v>
      </c>
      <c r="J6" s="139">
        <v>915</v>
      </c>
      <c r="K6" s="139">
        <v>2353</v>
      </c>
      <c r="L6" s="139">
        <v>1520</v>
      </c>
      <c r="M6" s="139">
        <v>760</v>
      </c>
      <c r="N6" s="139">
        <v>685</v>
      </c>
      <c r="O6" s="139">
        <v>619</v>
      </c>
      <c r="P6" s="139">
        <v>399</v>
      </c>
      <c r="Q6" s="139">
        <v>485</v>
      </c>
      <c r="R6" s="139">
        <v>449</v>
      </c>
      <c r="S6" s="139">
        <v>294</v>
      </c>
      <c r="T6" s="139">
        <v>252</v>
      </c>
      <c r="U6" s="139">
        <v>203</v>
      </c>
      <c r="V6" s="139">
        <v>183</v>
      </c>
      <c r="W6" s="139">
        <v>171</v>
      </c>
      <c r="X6" s="139">
        <v>175</v>
      </c>
      <c r="Y6" s="139">
        <v>2544</v>
      </c>
      <c r="Z6" s="139">
        <v>68</v>
      </c>
    </row>
    <row r="7" spans="1:26" ht="11.25" hidden="1" customHeight="1">
      <c r="B7" s="132" t="s">
        <v>433</v>
      </c>
      <c r="C7" s="138">
        <v>98206</v>
      </c>
      <c r="D7" s="139">
        <v>25306</v>
      </c>
      <c r="E7" s="139" t="s">
        <v>430</v>
      </c>
      <c r="F7" s="139">
        <v>49967</v>
      </c>
      <c r="G7" s="139">
        <v>3472</v>
      </c>
      <c r="H7" s="139">
        <v>2933</v>
      </c>
      <c r="I7" s="139">
        <v>4477</v>
      </c>
      <c r="J7" s="139">
        <v>911</v>
      </c>
      <c r="K7" s="139">
        <v>2270</v>
      </c>
      <c r="L7" s="139">
        <v>1477</v>
      </c>
      <c r="M7" s="139">
        <v>772</v>
      </c>
      <c r="N7" s="139">
        <v>712</v>
      </c>
      <c r="O7" s="139">
        <v>643</v>
      </c>
      <c r="P7" s="139">
        <v>476</v>
      </c>
      <c r="Q7" s="139">
        <v>462</v>
      </c>
      <c r="R7" s="139">
        <v>450</v>
      </c>
      <c r="S7" s="139">
        <v>290</v>
      </c>
      <c r="T7" s="139">
        <v>251</v>
      </c>
      <c r="U7" s="139">
        <v>227</v>
      </c>
      <c r="V7" s="139">
        <v>194</v>
      </c>
      <c r="W7" s="139">
        <v>170</v>
      </c>
      <c r="X7" s="139">
        <v>167</v>
      </c>
      <c r="Y7" s="139">
        <v>2579</v>
      </c>
      <c r="Z7" s="139">
        <v>61</v>
      </c>
    </row>
    <row r="8" spans="1:26" ht="11.25" customHeight="1">
      <c r="B8" s="132" t="s">
        <v>434</v>
      </c>
      <c r="C8" s="140">
        <v>97164</v>
      </c>
      <c r="D8" s="141">
        <v>24338</v>
      </c>
      <c r="E8" s="141">
        <v>748</v>
      </c>
      <c r="F8" s="141">
        <v>49167</v>
      </c>
      <c r="G8" s="141">
        <v>3494</v>
      </c>
      <c r="H8" s="141">
        <v>2706</v>
      </c>
      <c r="I8" s="141">
        <v>4709</v>
      </c>
      <c r="J8" s="141">
        <v>883</v>
      </c>
      <c r="K8" s="141">
        <v>2201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  <c r="W8" s="141">
        <v>0</v>
      </c>
      <c r="X8" s="141">
        <v>0</v>
      </c>
      <c r="Y8" s="141">
        <v>8918</v>
      </c>
      <c r="Z8" s="141">
        <v>0</v>
      </c>
    </row>
    <row r="9" spans="1:26" ht="1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15" hidden="1" customHeight="1">
      <c r="B10" s="102" t="s">
        <v>211</v>
      </c>
      <c r="C10" s="140">
        <v>19242</v>
      </c>
      <c r="D10" s="141">
        <v>3245</v>
      </c>
      <c r="E10" s="141">
        <v>83</v>
      </c>
      <c r="F10" s="141">
        <v>12834</v>
      </c>
      <c r="G10" s="141">
        <v>466</v>
      </c>
      <c r="H10" s="141">
        <v>353</v>
      </c>
      <c r="I10" s="141">
        <v>290</v>
      </c>
      <c r="J10" s="141">
        <v>130</v>
      </c>
      <c r="K10" s="141">
        <v>453</v>
      </c>
      <c r="L10" s="397">
        <v>0</v>
      </c>
      <c r="M10" s="397">
        <v>0</v>
      </c>
      <c r="N10" s="397">
        <v>0</v>
      </c>
      <c r="O10" s="397">
        <v>0</v>
      </c>
      <c r="P10" s="397">
        <v>0</v>
      </c>
      <c r="Q10" s="397">
        <v>0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141">
        <v>1388</v>
      </c>
      <c r="Z10" s="397">
        <v>0</v>
      </c>
    </row>
    <row r="11" spans="1:26" ht="15" hidden="1" customHeight="1">
      <c r="B11" s="102" t="s">
        <v>212</v>
      </c>
      <c r="C11" s="140">
        <v>8831</v>
      </c>
      <c r="D11" s="141">
        <v>1268</v>
      </c>
      <c r="E11" s="141">
        <v>53</v>
      </c>
      <c r="F11" s="141">
        <v>5683</v>
      </c>
      <c r="G11" s="141">
        <v>223</v>
      </c>
      <c r="H11" s="141">
        <v>370</v>
      </c>
      <c r="I11" s="141">
        <v>154</v>
      </c>
      <c r="J11" s="141">
        <v>39</v>
      </c>
      <c r="K11" s="141">
        <v>222</v>
      </c>
      <c r="L11" s="397">
        <v>0</v>
      </c>
      <c r="M11" s="397">
        <v>0</v>
      </c>
      <c r="N11" s="397">
        <v>0</v>
      </c>
      <c r="O11" s="397">
        <v>0</v>
      </c>
      <c r="P11" s="397">
        <v>0</v>
      </c>
      <c r="Q11" s="397">
        <v>0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141">
        <v>819</v>
      </c>
      <c r="Z11" s="397">
        <v>0</v>
      </c>
    </row>
    <row r="12" spans="1:26" ht="15" hidden="1" customHeight="1">
      <c r="B12" s="102" t="s">
        <v>213</v>
      </c>
      <c r="C12" s="140">
        <v>7195</v>
      </c>
      <c r="D12" s="141">
        <v>1594</v>
      </c>
      <c r="E12" s="141">
        <v>36</v>
      </c>
      <c r="F12" s="141">
        <v>3301</v>
      </c>
      <c r="G12" s="141">
        <v>572</v>
      </c>
      <c r="H12" s="141">
        <v>393</v>
      </c>
      <c r="I12" s="141">
        <v>347</v>
      </c>
      <c r="J12" s="141">
        <v>162</v>
      </c>
      <c r="K12" s="141">
        <v>88</v>
      </c>
      <c r="L12" s="397">
        <v>0</v>
      </c>
      <c r="M12" s="397">
        <v>0</v>
      </c>
      <c r="N12" s="397">
        <v>0</v>
      </c>
      <c r="O12" s="397">
        <v>0</v>
      </c>
      <c r="P12" s="397">
        <v>0</v>
      </c>
      <c r="Q12" s="397">
        <v>0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141">
        <v>702</v>
      </c>
      <c r="Z12" s="397">
        <v>0</v>
      </c>
    </row>
    <row r="13" spans="1:26" ht="15" hidden="1" customHeight="1">
      <c r="B13" s="102" t="s">
        <v>214</v>
      </c>
      <c r="C13" s="140">
        <v>3527</v>
      </c>
      <c r="D13" s="141">
        <v>1101</v>
      </c>
      <c r="E13" s="141">
        <v>19</v>
      </c>
      <c r="F13" s="141">
        <v>853</v>
      </c>
      <c r="G13" s="141">
        <v>221</v>
      </c>
      <c r="H13" s="141">
        <v>515</v>
      </c>
      <c r="I13" s="141">
        <v>266</v>
      </c>
      <c r="J13" s="141">
        <v>157</v>
      </c>
      <c r="K13" s="141">
        <v>44</v>
      </c>
      <c r="L13" s="397">
        <v>0</v>
      </c>
      <c r="M13" s="397">
        <v>0</v>
      </c>
      <c r="N13" s="397">
        <v>0</v>
      </c>
      <c r="O13" s="397">
        <v>0</v>
      </c>
      <c r="P13" s="397">
        <v>0</v>
      </c>
      <c r="Q13" s="397">
        <v>0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141">
        <v>351</v>
      </c>
      <c r="Z13" s="397">
        <v>0</v>
      </c>
    </row>
    <row r="14" spans="1:26" ht="15" hidden="1" customHeight="1">
      <c r="B14" s="102" t="s">
        <v>215</v>
      </c>
      <c r="C14" s="140">
        <v>10576</v>
      </c>
      <c r="D14" s="141">
        <v>1949</v>
      </c>
      <c r="E14" s="141">
        <v>20</v>
      </c>
      <c r="F14" s="141">
        <v>5665</v>
      </c>
      <c r="G14" s="141">
        <v>411</v>
      </c>
      <c r="H14" s="141">
        <v>192</v>
      </c>
      <c r="I14" s="141">
        <v>1795</v>
      </c>
      <c r="J14" s="141">
        <v>92</v>
      </c>
      <c r="K14" s="141">
        <v>85</v>
      </c>
      <c r="L14" s="397">
        <v>0</v>
      </c>
      <c r="M14" s="397">
        <v>0</v>
      </c>
      <c r="N14" s="397">
        <v>0</v>
      </c>
      <c r="O14" s="397">
        <v>0</v>
      </c>
      <c r="P14" s="397">
        <v>0</v>
      </c>
      <c r="Q14" s="397">
        <v>0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141">
        <v>367</v>
      </c>
      <c r="Z14" s="397">
        <v>0</v>
      </c>
    </row>
    <row r="15" spans="1:26" ht="15" hidden="1" customHeight="1">
      <c r="B15" s="102" t="s">
        <v>216</v>
      </c>
      <c r="C15" s="140">
        <v>1700</v>
      </c>
      <c r="D15" s="141">
        <v>436</v>
      </c>
      <c r="E15" s="141">
        <v>4</v>
      </c>
      <c r="F15" s="141">
        <v>677</v>
      </c>
      <c r="G15" s="141">
        <v>119</v>
      </c>
      <c r="H15" s="141">
        <v>83</v>
      </c>
      <c r="I15" s="141">
        <v>87</v>
      </c>
      <c r="J15" s="141">
        <v>71</v>
      </c>
      <c r="K15" s="141">
        <v>42</v>
      </c>
      <c r="L15" s="397">
        <v>0</v>
      </c>
      <c r="M15" s="397">
        <v>0</v>
      </c>
      <c r="N15" s="397">
        <v>0</v>
      </c>
      <c r="O15" s="397">
        <v>0</v>
      </c>
      <c r="P15" s="397">
        <v>0</v>
      </c>
      <c r="Q15" s="397">
        <v>0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141">
        <v>181</v>
      </c>
      <c r="Z15" s="397">
        <v>0</v>
      </c>
    </row>
    <row r="16" spans="1:26" ht="15" hidden="1" customHeight="1">
      <c r="B16" s="102" t="s">
        <v>218</v>
      </c>
      <c r="C16" s="140">
        <v>1042</v>
      </c>
      <c r="D16" s="141">
        <v>456</v>
      </c>
      <c r="E16" s="141">
        <v>2</v>
      </c>
      <c r="F16" s="141">
        <v>142</v>
      </c>
      <c r="G16" s="141">
        <v>168</v>
      </c>
      <c r="H16" s="141">
        <v>53</v>
      </c>
      <c r="I16" s="141">
        <v>60</v>
      </c>
      <c r="J16" s="141">
        <v>2</v>
      </c>
      <c r="K16" s="141">
        <v>36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7">
        <v>0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141">
        <v>123</v>
      </c>
      <c r="Z16" s="397">
        <v>0</v>
      </c>
    </row>
    <row r="17" spans="1:26" ht="15" hidden="1" customHeight="1">
      <c r="B17" s="102" t="s">
        <v>220</v>
      </c>
      <c r="C17" s="140">
        <v>1226</v>
      </c>
      <c r="D17" s="141">
        <v>404</v>
      </c>
      <c r="E17" s="141">
        <v>1</v>
      </c>
      <c r="F17" s="141">
        <v>187</v>
      </c>
      <c r="G17" s="141">
        <v>139</v>
      </c>
      <c r="H17" s="141">
        <v>277</v>
      </c>
      <c r="I17" s="141">
        <v>92</v>
      </c>
      <c r="J17" s="141">
        <v>11</v>
      </c>
      <c r="K17" s="141">
        <v>22</v>
      </c>
      <c r="L17" s="397">
        <v>0</v>
      </c>
      <c r="M17" s="397">
        <v>0</v>
      </c>
      <c r="N17" s="397">
        <v>0</v>
      </c>
      <c r="O17" s="397">
        <v>0</v>
      </c>
      <c r="P17" s="397">
        <v>0</v>
      </c>
      <c r="Q17" s="397">
        <v>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141">
        <v>93</v>
      </c>
      <c r="Z17" s="397">
        <v>0</v>
      </c>
    </row>
    <row r="18" spans="1:26" ht="15" hidden="1" customHeight="1">
      <c r="B18" s="102" t="s">
        <v>222</v>
      </c>
      <c r="C18" s="140">
        <v>674</v>
      </c>
      <c r="D18" s="141">
        <v>223</v>
      </c>
      <c r="E18" s="141">
        <v>3</v>
      </c>
      <c r="F18" s="141">
        <v>139</v>
      </c>
      <c r="G18" s="141">
        <v>128</v>
      </c>
      <c r="H18" s="141">
        <v>29</v>
      </c>
      <c r="I18" s="141">
        <v>22</v>
      </c>
      <c r="J18" s="141">
        <v>12</v>
      </c>
      <c r="K18" s="141">
        <v>19</v>
      </c>
      <c r="L18" s="397">
        <v>0</v>
      </c>
      <c r="M18" s="397">
        <v>0</v>
      </c>
      <c r="N18" s="397">
        <v>0</v>
      </c>
      <c r="O18" s="397">
        <v>0</v>
      </c>
      <c r="P18" s="397">
        <v>0</v>
      </c>
      <c r="Q18" s="397">
        <v>0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141">
        <v>99</v>
      </c>
      <c r="Z18" s="397">
        <v>0</v>
      </c>
    </row>
    <row r="19" spans="1:26" ht="1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141"/>
      <c r="Z19" s="397"/>
    </row>
    <row r="20" spans="1:26" ht="15" customHeight="1">
      <c r="A20" s="100">
        <v>100</v>
      </c>
      <c r="B20" s="102" t="s">
        <v>223</v>
      </c>
      <c r="C20" s="140">
        <v>43151</v>
      </c>
      <c r="D20" s="141">
        <v>13662</v>
      </c>
      <c r="E20" s="141">
        <v>527</v>
      </c>
      <c r="F20" s="141">
        <v>19686</v>
      </c>
      <c r="G20" s="141">
        <v>1047</v>
      </c>
      <c r="H20" s="141">
        <v>441</v>
      </c>
      <c r="I20" s="141">
        <v>1596</v>
      </c>
      <c r="J20" s="141">
        <v>207</v>
      </c>
      <c r="K20" s="141">
        <v>1190</v>
      </c>
      <c r="L20" s="397">
        <v>0</v>
      </c>
      <c r="M20" s="397">
        <v>0</v>
      </c>
      <c r="N20" s="397">
        <v>0</v>
      </c>
      <c r="O20" s="397">
        <v>0</v>
      </c>
      <c r="P20" s="397">
        <v>0</v>
      </c>
      <c r="Q20" s="397">
        <v>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141">
        <v>4795</v>
      </c>
      <c r="Z20" s="397">
        <v>0</v>
      </c>
    </row>
    <row r="21" spans="1:26" ht="15" customHeight="1">
      <c r="A21" s="100">
        <v>101</v>
      </c>
      <c r="B21" s="102" t="s">
        <v>224</v>
      </c>
      <c r="C21" s="140">
        <v>4928</v>
      </c>
      <c r="D21" s="141">
        <v>1321</v>
      </c>
      <c r="E21" s="141">
        <v>56</v>
      </c>
      <c r="F21" s="141">
        <v>1557</v>
      </c>
      <c r="G21" s="141">
        <v>275</v>
      </c>
      <c r="H21" s="141">
        <v>280</v>
      </c>
      <c r="I21" s="141">
        <v>38</v>
      </c>
      <c r="J21" s="141">
        <v>111</v>
      </c>
      <c r="K21" s="141">
        <v>385</v>
      </c>
      <c r="L21" s="397">
        <v>0</v>
      </c>
      <c r="M21" s="397">
        <v>0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141">
        <v>905</v>
      </c>
      <c r="Z21" s="397">
        <v>0</v>
      </c>
    </row>
    <row r="22" spans="1:26" ht="15" customHeight="1">
      <c r="A22" s="100">
        <v>102</v>
      </c>
      <c r="B22" s="102" t="s">
        <v>225</v>
      </c>
      <c r="C22" s="140">
        <v>4047</v>
      </c>
      <c r="D22" s="141">
        <v>1254</v>
      </c>
      <c r="E22" s="141">
        <v>52</v>
      </c>
      <c r="F22" s="141">
        <v>1732</v>
      </c>
      <c r="G22" s="141">
        <v>107</v>
      </c>
      <c r="H22" s="141">
        <v>15</v>
      </c>
      <c r="I22" s="141">
        <v>63</v>
      </c>
      <c r="J22" s="141">
        <v>4</v>
      </c>
      <c r="K22" s="141">
        <v>153</v>
      </c>
      <c r="L22" s="397">
        <v>0</v>
      </c>
      <c r="M22" s="397">
        <v>0</v>
      </c>
      <c r="N22" s="397">
        <v>0</v>
      </c>
      <c r="O22" s="397">
        <v>0</v>
      </c>
      <c r="P22" s="397">
        <v>0</v>
      </c>
      <c r="Q22" s="397">
        <v>0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141">
        <v>667</v>
      </c>
      <c r="Z22" s="397">
        <v>0</v>
      </c>
    </row>
    <row r="23" spans="1:26" ht="15" customHeight="1">
      <c r="A23" s="100">
        <v>105</v>
      </c>
      <c r="B23" s="102" t="s">
        <v>226</v>
      </c>
      <c r="C23" s="140">
        <v>4238</v>
      </c>
      <c r="D23" s="141">
        <v>1969</v>
      </c>
      <c r="E23" s="141">
        <v>40</v>
      </c>
      <c r="F23" s="141">
        <v>1613</v>
      </c>
      <c r="G23" s="141">
        <v>93</v>
      </c>
      <c r="H23" s="141">
        <v>23</v>
      </c>
      <c r="I23" s="141">
        <v>209</v>
      </c>
      <c r="J23" s="141">
        <v>17</v>
      </c>
      <c r="K23" s="141">
        <v>29</v>
      </c>
      <c r="L23" s="397">
        <v>0</v>
      </c>
      <c r="M23" s="397">
        <v>0</v>
      </c>
      <c r="N23" s="397">
        <v>0</v>
      </c>
      <c r="O23" s="397">
        <v>0</v>
      </c>
      <c r="P23" s="397">
        <v>0</v>
      </c>
      <c r="Q23" s="397">
        <v>0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141">
        <v>245</v>
      </c>
      <c r="Z23" s="397">
        <v>0</v>
      </c>
    </row>
    <row r="24" spans="1:26" ht="15" customHeight="1">
      <c r="A24" s="100">
        <v>106</v>
      </c>
      <c r="B24" s="102" t="s">
        <v>227</v>
      </c>
      <c r="C24" s="140">
        <v>7059</v>
      </c>
      <c r="D24" s="141">
        <v>684</v>
      </c>
      <c r="E24" s="141">
        <v>14</v>
      </c>
      <c r="F24" s="141">
        <v>5197</v>
      </c>
      <c r="G24" s="141">
        <v>60</v>
      </c>
      <c r="H24" s="141">
        <v>12</v>
      </c>
      <c r="I24" s="141">
        <v>919</v>
      </c>
      <c r="J24" s="141">
        <v>14</v>
      </c>
      <c r="K24" s="141">
        <v>33</v>
      </c>
      <c r="L24" s="397">
        <v>0</v>
      </c>
      <c r="M24" s="397">
        <v>0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141">
        <v>126</v>
      </c>
      <c r="Z24" s="397">
        <v>0</v>
      </c>
    </row>
    <row r="25" spans="1:26" ht="15" customHeight="1">
      <c r="A25" s="100">
        <v>107</v>
      </c>
      <c r="B25" s="102" t="s">
        <v>228</v>
      </c>
      <c r="C25" s="140">
        <v>3849</v>
      </c>
      <c r="D25" s="141">
        <v>424</v>
      </c>
      <c r="E25" s="141">
        <v>22</v>
      </c>
      <c r="F25" s="141">
        <v>2942</v>
      </c>
      <c r="G25" s="141">
        <v>53</v>
      </c>
      <c r="H25" s="141">
        <v>14</v>
      </c>
      <c r="I25" s="141">
        <v>117</v>
      </c>
      <c r="J25" s="141">
        <v>14</v>
      </c>
      <c r="K25" s="141">
        <v>66</v>
      </c>
      <c r="L25" s="397">
        <v>0</v>
      </c>
      <c r="M25" s="397">
        <v>0</v>
      </c>
      <c r="N25" s="397">
        <v>0</v>
      </c>
      <c r="O25" s="397">
        <v>0</v>
      </c>
      <c r="P25" s="397">
        <v>0</v>
      </c>
      <c r="Q25" s="397">
        <v>0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141">
        <v>197</v>
      </c>
      <c r="Z25" s="397">
        <v>0</v>
      </c>
    </row>
    <row r="26" spans="1:26" ht="15" customHeight="1">
      <c r="A26" s="100">
        <v>108</v>
      </c>
      <c r="B26" s="102" t="s">
        <v>229</v>
      </c>
      <c r="C26" s="140">
        <v>2671</v>
      </c>
      <c r="D26" s="141">
        <v>870</v>
      </c>
      <c r="E26" s="141">
        <v>20</v>
      </c>
      <c r="F26" s="141">
        <v>1307</v>
      </c>
      <c r="G26" s="141">
        <v>67</v>
      </c>
      <c r="H26" s="141">
        <v>13</v>
      </c>
      <c r="I26" s="141">
        <v>24</v>
      </c>
      <c r="J26" s="141">
        <v>5</v>
      </c>
      <c r="K26" s="141">
        <v>95</v>
      </c>
      <c r="L26" s="397">
        <v>0</v>
      </c>
      <c r="M26" s="397">
        <v>0</v>
      </c>
      <c r="N26" s="397">
        <v>0</v>
      </c>
      <c r="O26" s="397">
        <v>0</v>
      </c>
      <c r="P26" s="397">
        <v>0</v>
      </c>
      <c r="Q26" s="397">
        <v>0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141">
        <v>270</v>
      </c>
      <c r="Z26" s="397">
        <v>0</v>
      </c>
    </row>
    <row r="27" spans="1:26" ht="15" customHeight="1">
      <c r="A27" s="100">
        <v>109</v>
      </c>
      <c r="B27" s="102" t="s">
        <v>230</v>
      </c>
      <c r="C27" s="140">
        <v>1966</v>
      </c>
      <c r="D27" s="141">
        <v>414</v>
      </c>
      <c r="E27" s="141">
        <v>31</v>
      </c>
      <c r="F27" s="141">
        <v>1140</v>
      </c>
      <c r="G27" s="141">
        <v>40</v>
      </c>
      <c r="H27" s="141">
        <v>22</v>
      </c>
      <c r="I27" s="141">
        <v>24</v>
      </c>
      <c r="J27" s="141">
        <v>6</v>
      </c>
      <c r="K27" s="141">
        <v>71</v>
      </c>
      <c r="L27" s="397">
        <v>0</v>
      </c>
      <c r="M27" s="397">
        <v>0</v>
      </c>
      <c r="N27" s="397">
        <v>0</v>
      </c>
      <c r="O27" s="397">
        <v>0</v>
      </c>
      <c r="P27" s="397">
        <v>0</v>
      </c>
      <c r="Q27" s="397">
        <v>0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141">
        <v>218</v>
      </c>
      <c r="Z27" s="397">
        <v>0</v>
      </c>
    </row>
    <row r="28" spans="1:26" ht="15" customHeight="1">
      <c r="A28" s="100">
        <v>110</v>
      </c>
      <c r="B28" s="102" t="s">
        <v>231</v>
      </c>
      <c r="C28" s="140">
        <v>11899</v>
      </c>
      <c r="D28" s="141">
        <v>5979</v>
      </c>
      <c r="E28" s="141">
        <v>278</v>
      </c>
      <c r="F28" s="141">
        <v>2993</v>
      </c>
      <c r="G28" s="141">
        <v>252</v>
      </c>
      <c r="H28" s="141">
        <v>39</v>
      </c>
      <c r="I28" s="141">
        <v>132</v>
      </c>
      <c r="J28" s="141">
        <v>27</v>
      </c>
      <c r="K28" s="141">
        <v>301</v>
      </c>
      <c r="L28" s="397">
        <v>0</v>
      </c>
      <c r="M28" s="397">
        <v>0</v>
      </c>
      <c r="N28" s="397">
        <v>0</v>
      </c>
      <c r="O28" s="397">
        <v>0</v>
      </c>
      <c r="P28" s="397">
        <v>0</v>
      </c>
      <c r="Q28" s="397">
        <v>0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141">
        <v>1898</v>
      </c>
      <c r="Z28" s="397">
        <v>0</v>
      </c>
    </row>
    <row r="29" spans="1:26" ht="15" customHeight="1">
      <c r="A29" s="100">
        <v>111</v>
      </c>
      <c r="B29" s="102" t="s">
        <v>232</v>
      </c>
      <c r="C29" s="140">
        <v>2494</v>
      </c>
      <c r="D29" s="141">
        <v>747</v>
      </c>
      <c r="E29" s="141">
        <v>14</v>
      </c>
      <c r="F29" s="141">
        <v>1205</v>
      </c>
      <c r="G29" s="141">
        <v>100</v>
      </c>
      <c r="H29" s="141">
        <v>23</v>
      </c>
      <c r="I29" s="141">
        <v>70</v>
      </c>
      <c r="J29" s="141">
        <v>9</v>
      </c>
      <c r="K29" s="141">
        <v>57</v>
      </c>
      <c r="L29" s="397">
        <v>0</v>
      </c>
      <c r="M29" s="397">
        <v>0</v>
      </c>
      <c r="N29" s="397">
        <v>0</v>
      </c>
      <c r="O29" s="397">
        <v>0</v>
      </c>
      <c r="P29" s="397">
        <v>0</v>
      </c>
      <c r="Q29" s="397">
        <v>0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141">
        <v>269</v>
      </c>
      <c r="Z29" s="397">
        <v>0</v>
      </c>
    </row>
    <row r="30" spans="1:26" ht="15" customHeight="1">
      <c r="A30" s="100">
        <v>201</v>
      </c>
      <c r="B30" s="102" t="s">
        <v>234</v>
      </c>
      <c r="C30" s="140">
        <v>10154</v>
      </c>
      <c r="D30" s="141">
        <v>1652</v>
      </c>
      <c r="E30" s="141">
        <v>20</v>
      </c>
      <c r="F30" s="141">
        <v>5632</v>
      </c>
      <c r="G30" s="141">
        <v>398</v>
      </c>
      <c r="H30" s="141">
        <v>180</v>
      </c>
      <c r="I30" s="141">
        <v>1761</v>
      </c>
      <c r="J30" s="141">
        <v>91</v>
      </c>
      <c r="K30" s="141">
        <v>79</v>
      </c>
      <c r="L30" s="397">
        <v>0</v>
      </c>
      <c r="M30" s="397">
        <v>0</v>
      </c>
      <c r="N30" s="397">
        <v>0</v>
      </c>
      <c r="O30" s="397">
        <v>0</v>
      </c>
      <c r="P30" s="397">
        <v>0</v>
      </c>
      <c r="Q30" s="397">
        <v>0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141">
        <v>341</v>
      </c>
      <c r="Z30" s="397">
        <v>0</v>
      </c>
    </row>
    <row r="31" spans="1:26" ht="15" customHeight="1">
      <c r="A31" s="100">
        <v>202</v>
      </c>
      <c r="B31" s="102" t="s">
        <v>235</v>
      </c>
      <c r="C31" s="140">
        <v>11370</v>
      </c>
      <c r="D31" s="141">
        <v>1749</v>
      </c>
      <c r="E31" s="141">
        <v>18</v>
      </c>
      <c r="F31" s="141">
        <v>8309</v>
      </c>
      <c r="G31" s="141">
        <v>274</v>
      </c>
      <c r="H31" s="141">
        <v>165</v>
      </c>
      <c r="I31" s="141">
        <v>236</v>
      </c>
      <c r="J31" s="141">
        <v>60</v>
      </c>
      <c r="K31" s="141">
        <v>113</v>
      </c>
      <c r="L31" s="397">
        <v>0</v>
      </c>
      <c r="M31" s="397">
        <v>0</v>
      </c>
      <c r="N31" s="397">
        <v>0</v>
      </c>
      <c r="O31" s="397">
        <v>0</v>
      </c>
      <c r="P31" s="397">
        <v>0</v>
      </c>
      <c r="Q31" s="397">
        <v>0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141">
        <v>446</v>
      </c>
      <c r="Z31" s="397">
        <v>0</v>
      </c>
    </row>
    <row r="32" spans="1:26" ht="15" customHeight="1">
      <c r="A32" s="100">
        <v>203</v>
      </c>
      <c r="B32" s="102" t="s">
        <v>236</v>
      </c>
      <c r="C32" s="140">
        <v>2957</v>
      </c>
      <c r="D32" s="141">
        <v>830</v>
      </c>
      <c r="E32" s="141">
        <v>17</v>
      </c>
      <c r="F32" s="141">
        <v>1358</v>
      </c>
      <c r="G32" s="141">
        <v>142</v>
      </c>
      <c r="H32" s="141">
        <v>128</v>
      </c>
      <c r="I32" s="141">
        <v>109</v>
      </c>
      <c r="J32" s="141">
        <v>61</v>
      </c>
      <c r="K32" s="141">
        <v>48</v>
      </c>
      <c r="L32" s="397">
        <v>0</v>
      </c>
      <c r="M32" s="397">
        <v>0</v>
      </c>
      <c r="N32" s="397">
        <v>0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141">
        <v>264</v>
      </c>
      <c r="Z32" s="397">
        <v>0</v>
      </c>
    </row>
    <row r="33" spans="1:26" ht="15" customHeight="1">
      <c r="A33" s="100">
        <v>204</v>
      </c>
      <c r="B33" s="102" t="s">
        <v>237</v>
      </c>
      <c r="C33" s="140">
        <v>6273</v>
      </c>
      <c r="D33" s="141">
        <v>1127</v>
      </c>
      <c r="E33" s="141">
        <v>45</v>
      </c>
      <c r="F33" s="141">
        <v>3819</v>
      </c>
      <c r="G33" s="141">
        <v>163</v>
      </c>
      <c r="H33" s="141">
        <v>164</v>
      </c>
      <c r="I33" s="141">
        <v>44</v>
      </c>
      <c r="J33" s="141">
        <v>30</v>
      </c>
      <c r="K33" s="141">
        <v>249</v>
      </c>
      <c r="L33" s="397">
        <v>0</v>
      </c>
      <c r="M33" s="397">
        <v>0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141">
        <v>632</v>
      </c>
      <c r="Z33" s="397">
        <v>0</v>
      </c>
    </row>
    <row r="34" spans="1:26" ht="15" customHeight="1">
      <c r="A34" s="100">
        <v>205</v>
      </c>
      <c r="B34" s="102" t="s">
        <v>238</v>
      </c>
      <c r="C34" s="140">
        <v>227</v>
      </c>
      <c r="D34" s="141">
        <v>65</v>
      </c>
      <c r="E34" s="141">
        <v>2</v>
      </c>
      <c r="F34" s="141">
        <v>47</v>
      </c>
      <c r="G34" s="141">
        <v>59</v>
      </c>
      <c r="H34" s="141">
        <v>2</v>
      </c>
      <c r="I34" s="141">
        <v>6</v>
      </c>
      <c r="J34" s="141">
        <v>0</v>
      </c>
      <c r="K34" s="141">
        <v>9</v>
      </c>
      <c r="L34" s="397">
        <v>0</v>
      </c>
      <c r="M34" s="397">
        <v>0</v>
      </c>
      <c r="N34" s="397">
        <v>0</v>
      </c>
      <c r="O34" s="397">
        <v>0</v>
      </c>
      <c r="P34" s="397">
        <v>0</v>
      </c>
      <c r="Q34" s="397">
        <v>0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141">
        <v>37</v>
      </c>
      <c r="Z34" s="397">
        <v>0</v>
      </c>
    </row>
    <row r="35" spans="1:26" ht="15" customHeight="1">
      <c r="A35" s="100">
        <v>206</v>
      </c>
      <c r="B35" s="102" t="s">
        <v>239</v>
      </c>
      <c r="C35" s="140">
        <v>1599</v>
      </c>
      <c r="D35" s="141">
        <v>369</v>
      </c>
      <c r="E35" s="141">
        <v>20</v>
      </c>
      <c r="F35" s="141">
        <v>706</v>
      </c>
      <c r="G35" s="141">
        <v>29</v>
      </c>
      <c r="H35" s="141">
        <v>24</v>
      </c>
      <c r="I35" s="141">
        <v>10</v>
      </c>
      <c r="J35" s="141">
        <v>40</v>
      </c>
      <c r="K35" s="141">
        <v>91</v>
      </c>
      <c r="L35" s="397">
        <v>0</v>
      </c>
      <c r="M35" s="397">
        <v>0</v>
      </c>
      <c r="N35" s="397">
        <v>0</v>
      </c>
      <c r="O35" s="397">
        <v>0</v>
      </c>
      <c r="P35" s="397">
        <v>0</v>
      </c>
      <c r="Q35" s="397">
        <v>0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141">
        <v>310</v>
      </c>
      <c r="Z35" s="397">
        <v>0</v>
      </c>
    </row>
    <row r="36" spans="1:26" ht="15" customHeight="1">
      <c r="A36" s="100">
        <v>207</v>
      </c>
      <c r="B36" s="102" t="s">
        <v>240</v>
      </c>
      <c r="C36" s="140">
        <v>3217</v>
      </c>
      <c r="D36" s="141">
        <v>549</v>
      </c>
      <c r="E36" s="141">
        <v>7</v>
      </c>
      <c r="F36" s="141">
        <v>2148</v>
      </c>
      <c r="G36" s="141">
        <v>80</v>
      </c>
      <c r="H36" s="141">
        <v>108</v>
      </c>
      <c r="I36" s="141">
        <v>50</v>
      </c>
      <c r="J36" s="141">
        <v>13</v>
      </c>
      <c r="K36" s="141">
        <v>35</v>
      </c>
      <c r="L36" s="397">
        <v>0</v>
      </c>
      <c r="M36" s="397">
        <v>0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141">
        <v>227</v>
      </c>
      <c r="Z36" s="397">
        <v>0</v>
      </c>
    </row>
    <row r="37" spans="1:26" ht="15" customHeight="1">
      <c r="A37" s="100">
        <v>208</v>
      </c>
      <c r="B37" s="102" t="s">
        <v>241</v>
      </c>
      <c r="C37" s="140">
        <v>348</v>
      </c>
      <c r="D37" s="141">
        <v>54</v>
      </c>
      <c r="E37" s="141">
        <v>0</v>
      </c>
      <c r="F37" s="141">
        <v>228</v>
      </c>
      <c r="G37" s="141">
        <v>17</v>
      </c>
      <c r="H37" s="141">
        <v>1</v>
      </c>
      <c r="I37" s="141">
        <v>9</v>
      </c>
      <c r="J37" s="141">
        <v>0</v>
      </c>
      <c r="K37" s="141">
        <v>8</v>
      </c>
      <c r="L37" s="397">
        <v>0</v>
      </c>
      <c r="M37" s="397">
        <v>0</v>
      </c>
      <c r="N37" s="397">
        <v>0</v>
      </c>
      <c r="O37" s="397">
        <v>0</v>
      </c>
      <c r="P37" s="397">
        <v>0</v>
      </c>
      <c r="Q37" s="397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141">
        <v>31</v>
      </c>
      <c r="Z37" s="397">
        <v>0</v>
      </c>
    </row>
    <row r="38" spans="1:26" ht="15" customHeight="1">
      <c r="A38" s="100">
        <v>209</v>
      </c>
      <c r="B38" s="102" t="s">
        <v>242</v>
      </c>
      <c r="C38" s="140">
        <v>515</v>
      </c>
      <c r="D38" s="141">
        <v>248</v>
      </c>
      <c r="E38" s="141">
        <v>1</v>
      </c>
      <c r="F38" s="141">
        <v>91</v>
      </c>
      <c r="G38" s="141">
        <v>80</v>
      </c>
      <c r="H38" s="141">
        <v>5</v>
      </c>
      <c r="I38" s="141">
        <v>22</v>
      </c>
      <c r="J38" s="141">
        <v>2</v>
      </c>
      <c r="K38" s="141">
        <v>18</v>
      </c>
      <c r="L38" s="397">
        <v>0</v>
      </c>
      <c r="M38" s="397">
        <v>0</v>
      </c>
      <c r="N38" s="397">
        <v>0</v>
      </c>
      <c r="O38" s="397">
        <v>0</v>
      </c>
      <c r="P38" s="397">
        <v>0</v>
      </c>
      <c r="Q38" s="397">
        <v>0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141">
        <v>48</v>
      </c>
      <c r="Z38" s="397">
        <v>0</v>
      </c>
    </row>
    <row r="39" spans="1:26" ht="15" customHeight="1">
      <c r="A39" s="100">
        <v>210</v>
      </c>
      <c r="B39" s="102" t="s">
        <v>14</v>
      </c>
      <c r="C39" s="140">
        <v>2512</v>
      </c>
      <c r="D39" s="141">
        <v>532</v>
      </c>
      <c r="E39" s="141">
        <v>12</v>
      </c>
      <c r="F39" s="141">
        <v>1062</v>
      </c>
      <c r="G39" s="141">
        <v>240</v>
      </c>
      <c r="H39" s="141">
        <v>190</v>
      </c>
      <c r="I39" s="141">
        <v>124</v>
      </c>
      <c r="J39" s="141">
        <v>66</v>
      </c>
      <c r="K39" s="141">
        <v>29</v>
      </c>
      <c r="L39" s="397">
        <v>0</v>
      </c>
      <c r="M39" s="397">
        <v>0</v>
      </c>
      <c r="N39" s="397">
        <v>0</v>
      </c>
      <c r="O39" s="397">
        <v>0</v>
      </c>
      <c r="P39" s="397">
        <v>0</v>
      </c>
      <c r="Q39" s="397">
        <v>0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141">
        <v>257</v>
      </c>
      <c r="Z39" s="397">
        <v>0</v>
      </c>
    </row>
    <row r="40" spans="1:26" ht="15" customHeight="1">
      <c r="A40" s="100">
        <v>212</v>
      </c>
      <c r="B40" s="102" t="s">
        <v>243</v>
      </c>
      <c r="C40" s="140">
        <v>320</v>
      </c>
      <c r="D40" s="141">
        <v>69</v>
      </c>
      <c r="E40" s="141">
        <v>0</v>
      </c>
      <c r="F40" s="141">
        <v>139</v>
      </c>
      <c r="G40" s="141">
        <v>25</v>
      </c>
      <c r="H40" s="141">
        <v>42</v>
      </c>
      <c r="I40" s="141">
        <v>10</v>
      </c>
      <c r="J40" s="141">
        <v>0</v>
      </c>
      <c r="K40" s="141">
        <v>7</v>
      </c>
      <c r="L40" s="397">
        <v>0</v>
      </c>
      <c r="M40" s="397">
        <v>0</v>
      </c>
      <c r="N40" s="397">
        <v>0</v>
      </c>
      <c r="O40" s="397">
        <v>0</v>
      </c>
      <c r="P40" s="397">
        <v>0</v>
      </c>
      <c r="Q40" s="397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141">
        <v>28</v>
      </c>
      <c r="Z40" s="397">
        <v>0</v>
      </c>
    </row>
    <row r="41" spans="1:26" ht="15" customHeight="1">
      <c r="A41" s="100">
        <v>213</v>
      </c>
      <c r="B41" s="102" t="s">
        <v>244</v>
      </c>
      <c r="C41" s="140">
        <v>416</v>
      </c>
      <c r="D41" s="141">
        <v>82</v>
      </c>
      <c r="E41" s="141">
        <v>0</v>
      </c>
      <c r="F41" s="141">
        <v>243</v>
      </c>
      <c r="G41" s="141">
        <v>34</v>
      </c>
      <c r="H41" s="141">
        <v>9</v>
      </c>
      <c r="I41" s="141">
        <v>8</v>
      </c>
      <c r="J41" s="141">
        <v>1</v>
      </c>
      <c r="K41" s="141">
        <v>8</v>
      </c>
      <c r="L41" s="397">
        <v>0</v>
      </c>
      <c r="M41" s="397">
        <v>0</v>
      </c>
      <c r="N41" s="397">
        <v>0</v>
      </c>
      <c r="O41" s="397">
        <v>0</v>
      </c>
      <c r="P41" s="397">
        <v>0</v>
      </c>
      <c r="Q41" s="397">
        <v>0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141">
        <v>31</v>
      </c>
      <c r="Z41" s="397">
        <v>0</v>
      </c>
    </row>
    <row r="42" spans="1:26" ht="15" customHeight="1">
      <c r="A42" s="100">
        <v>214</v>
      </c>
      <c r="B42" s="102" t="s">
        <v>245</v>
      </c>
      <c r="C42" s="140">
        <v>3150</v>
      </c>
      <c r="D42" s="141">
        <v>331</v>
      </c>
      <c r="E42" s="141">
        <v>38</v>
      </c>
      <c r="F42" s="141">
        <v>2095</v>
      </c>
      <c r="G42" s="141">
        <v>84</v>
      </c>
      <c r="H42" s="141">
        <v>218</v>
      </c>
      <c r="I42" s="141">
        <v>9</v>
      </c>
      <c r="J42" s="141">
        <v>11</v>
      </c>
      <c r="K42" s="141">
        <v>101</v>
      </c>
      <c r="L42" s="397">
        <v>0</v>
      </c>
      <c r="M42" s="397">
        <v>0</v>
      </c>
      <c r="N42" s="397">
        <v>0</v>
      </c>
      <c r="O42" s="397">
        <v>0</v>
      </c>
      <c r="P42" s="397">
        <v>0</v>
      </c>
      <c r="Q42" s="397">
        <v>0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141">
        <v>263</v>
      </c>
      <c r="Z42" s="397">
        <v>0</v>
      </c>
    </row>
    <row r="43" spans="1:26" ht="15" customHeight="1">
      <c r="A43" s="100">
        <v>215</v>
      </c>
      <c r="B43" s="102" t="s">
        <v>246</v>
      </c>
      <c r="C43" s="140">
        <v>983</v>
      </c>
      <c r="D43" s="141">
        <v>191</v>
      </c>
      <c r="E43" s="141">
        <v>5</v>
      </c>
      <c r="F43" s="141">
        <v>299</v>
      </c>
      <c r="G43" s="141">
        <v>35</v>
      </c>
      <c r="H43" s="141">
        <v>216</v>
      </c>
      <c r="I43" s="141">
        <v>24</v>
      </c>
      <c r="J43" s="141">
        <v>79</v>
      </c>
      <c r="K43" s="141">
        <v>10</v>
      </c>
      <c r="L43" s="397">
        <v>0</v>
      </c>
      <c r="M43" s="397">
        <v>0</v>
      </c>
      <c r="N43" s="397">
        <v>0</v>
      </c>
      <c r="O43" s="397">
        <v>0</v>
      </c>
      <c r="P43" s="397">
        <v>0</v>
      </c>
      <c r="Q43" s="397">
        <v>0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141">
        <v>124</v>
      </c>
      <c r="Z43" s="397">
        <v>0</v>
      </c>
    </row>
    <row r="44" spans="1:26" ht="15" customHeight="1">
      <c r="A44" s="100">
        <v>216</v>
      </c>
      <c r="B44" s="102" t="s">
        <v>247</v>
      </c>
      <c r="C44" s="140">
        <v>1102</v>
      </c>
      <c r="D44" s="141">
        <v>98</v>
      </c>
      <c r="E44" s="141">
        <v>1</v>
      </c>
      <c r="F44" s="141">
        <v>698</v>
      </c>
      <c r="G44" s="141">
        <v>102</v>
      </c>
      <c r="H44" s="141">
        <v>22</v>
      </c>
      <c r="I44" s="141">
        <v>44</v>
      </c>
      <c r="J44" s="141">
        <v>26</v>
      </c>
      <c r="K44" s="141">
        <v>7</v>
      </c>
      <c r="L44" s="397">
        <v>0</v>
      </c>
      <c r="M44" s="397">
        <v>0</v>
      </c>
      <c r="N44" s="397">
        <v>0</v>
      </c>
      <c r="O44" s="397">
        <v>0</v>
      </c>
      <c r="P44" s="397">
        <v>0</v>
      </c>
      <c r="Q44" s="397">
        <v>0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141">
        <v>104</v>
      </c>
      <c r="Z44" s="397">
        <v>0</v>
      </c>
    </row>
    <row r="45" spans="1:26" ht="15" customHeight="1">
      <c r="A45" s="100">
        <v>217</v>
      </c>
      <c r="B45" s="102" t="s">
        <v>248</v>
      </c>
      <c r="C45" s="140">
        <v>1279</v>
      </c>
      <c r="D45" s="141">
        <v>185</v>
      </c>
      <c r="E45" s="141">
        <v>1</v>
      </c>
      <c r="F45" s="141">
        <v>864</v>
      </c>
      <c r="G45" s="141">
        <v>26</v>
      </c>
      <c r="H45" s="141">
        <v>25</v>
      </c>
      <c r="I45" s="141">
        <v>13</v>
      </c>
      <c r="J45" s="141">
        <v>3</v>
      </c>
      <c r="K45" s="141">
        <v>36</v>
      </c>
      <c r="L45" s="397">
        <v>0</v>
      </c>
      <c r="M45" s="397">
        <v>0</v>
      </c>
      <c r="N45" s="397">
        <v>0</v>
      </c>
      <c r="O45" s="397">
        <v>0</v>
      </c>
      <c r="P45" s="397">
        <v>0</v>
      </c>
      <c r="Q45" s="397">
        <v>0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141">
        <v>126</v>
      </c>
      <c r="Z45" s="397">
        <v>0</v>
      </c>
    </row>
    <row r="46" spans="1:26" ht="15" customHeight="1">
      <c r="A46" s="100">
        <v>218</v>
      </c>
      <c r="B46" s="102" t="s">
        <v>249</v>
      </c>
      <c r="C46" s="140">
        <v>618</v>
      </c>
      <c r="D46" s="141">
        <v>95</v>
      </c>
      <c r="E46" s="141">
        <v>8</v>
      </c>
      <c r="F46" s="141">
        <v>152</v>
      </c>
      <c r="G46" s="141">
        <v>47</v>
      </c>
      <c r="H46" s="141">
        <v>158</v>
      </c>
      <c r="I46" s="141">
        <v>76</v>
      </c>
      <c r="J46" s="141">
        <v>42</v>
      </c>
      <c r="K46" s="141">
        <v>10</v>
      </c>
      <c r="L46" s="397">
        <v>0</v>
      </c>
      <c r="M46" s="397">
        <v>0</v>
      </c>
      <c r="N46" s="397">
        <v>0</v>
      </c>
      <c r="O46" s="397">
        <v>0</v>
      </c>
      <c r="P46" s="397">
        <v>0</v>
      </c>
      <c r="Q46" s="397">
        <v>0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141">
        <v>30</v>
      </c>
      <c r="Z46" s="397">
        <v>0</v>
      </c>
    </row>
    <row r="47" spans="1:26" ht="15" customHeight="1">
      <c r="A47" s="100">
        <v>219</v>
      </c>
      <c r="B47" s="102" t="s">
        <v>250</v>
      </c>
      <c r="C47" s="140">
        <v>1023</v>
      </c>
      <c r="D47" s="141">
        <v>165</v>
      </c>
      <c r="E47" s="141">
        <v>6</v>
      </c>
      <c r="F47" s="141">
        <v>497</v>
      </c>
      <c r="G47" s="141">
        <v>26</v>
      </c>
      <c r="H47" s="141">
        <v>16</v>
      </c>
      <c r="I47" s="141">
        <v>82</v>
      </c>
      <c r="J47" s="141">
        <v>12</v>
      </c>
      <c r="K47" s="141">
        <v>42</v>
      </c>
      <c r="L47" s="397">
        <v>0</v>
      </c>
      <c r="M47" s="397">
        <v>0</v>
      </c>
      <c r="N47" s="397">
        <v>0</v>
      </c>
      <c r="O47" s="397">
        <v>0</v>
      </c>
      <c r="P47" s="397">
        <v>0</v>
      </c>
      <c r="Q47" s="397">
        <v>0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141">
        <v>177</v>
      </c>
      <c r="Z47" s="397">
        <v>0</v>
      </c>
    </row>
    <row r="48" spans="1:26" ht="15" customHeight="1">
      <c r="A48" s="100">
        <v>220</v>
      </c>
      <c r="B48" s="102" t="s">
        <v>251</v>
      </c>
      <c r="C48" s="140">
        <v>822</v>
      </c>
      <c r="D48" s="141">
        <v>368</v>
      </c>
      <c r="E48" s="141">
        <v>1</v>
      </c>
      <c r="F48" s="141">
        <v>77</v>
      </c>
      <c r="G48" s="141">
        <v>30</v>
      </c>
      <c r="H48" s="141">
        <v>101</v>
      </c>
      <c r="I48" s="141">
        <v>117</v>
      </c>
      <c r="J48" s="141">
        <v>5</v>
      </c>
      <c r="K48" s="141">
        <v>5</v>
      </c>
      <c r="L48" s="397">
        <v>0</v>
      </c>
      <c r="M48" s="397">
        <v>0</v>
      </c>
      <c r="N48" s="397">
        <v>0</v>
      </c>
      <c r="O48" s="397">
        <v>0</v>
      </c>
      <c r="P48" s="397">
        <v>0</v>
      </c>
      <c r="Q48" s="397">
        <v>0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141">
        <v>118</v>
      </c>
      <c r="Z48" s="397">
        <v>0</v>
      </c>
    </row>
    <row r="49" spans="1:26" ht="15" customHeight="1">
      <c r="A49" s="100">
        <v>221</v>
      </c>
      <c r="B49" s="102" t="s">
        <v>252</v>
      </c>
      <c r="C49" s="140">
        <v>558</v>
      </c>
      <c r="D49" s="141">
        <v>94</v>
      </c>
      <c r="E49" s="141">
        <v>1</v>
      </c>
      <c r="F49" s="141">
        <v>105</v>
      </c>
      <c r="G49" s="141">
        <v>46</v>
      </c>
      <c r="H49" s="141">
        <v>177</v>
      </c>
      <c r="I49" s="141">
        <v>71</v>
      </c>
      <c r="J49" s="141">
        <v>9</v>
      </c>
      <c r="K49" s="141">
        <v>11</v>
      </c>
      <c r="L49" s="397">
        <v>0</v>
      </c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141">
        <v>44</v>
      </c>
      <c r="Z49" s="397">
        <v>0</v>
      </c>
    </row>
    <row r="50" spans="1:26" ht="15" customHeight="1">
      <c r="A50" s="100">
        <v>222</v>
      </c>
      <c r="B50" s="102" t="s">
        <v>253</v>
      </c>
      <c r="C50" s="140">
        <v>102</v>
      </c>
      <c r="D50" s="141">
        <v>30</v>
      </c>
      <c r="E50" s="141">
        <v>1</v>
      </c>
      <c r="F50" s="141">
        <v>4</v>
      </c>
      <c r="G50" s="141">
        <v>30</v>
      </c>
      <c r="H50" s="141">
        <v>0</v>
      </c>
      <c r="I50" s="141">
        <v>19</v>
      </c>
      <c r="J50" s="141">
        <v>0</v>
      </c>
      <c r="K50" s="141">
        <v>4</v>
      </c>
      <c r="L50" s="397">
        <v>0</v>
      </c>
      <c r="M50" s="397">
        <v>0</v>
      </c>
      <c r="N50" s="397">
        <v>0</v>
      </c>
      <c r="O50" s="397">
        <v>0</v>
      </c>
      <c r="P50" s="397">
        <v>0</v>
      </c>
      <c r="Q50" s="397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141">
        <v>14</v>
      </c>
      <c r="Z50" s="397">
        <v>0</v>
      </c>
    </row>
    <row r="51" spans="1:26" ht="15" customHeight="1">
      <c r="A51" s="100">
        <v>223</v>
      </c>
      <c r="B51" s="102" t="s">
        <v>254</v>
      </c>
      <c r="C51" s="140">
        <v>668</v>
      </c>
      <c r="D51" s="141">
        <v>310</v>
      </c>
      <c r="E51" s="141">
        <v>0</v>
      </c>
      <c r="F51" s="141">
        <v>82</v>
      </c>
      <c r="G51" s="141">
        <v>93</v>
      </c>
      <c r="H51" s="141">
        <v>100</v>
      </c>
      <c r="I51" s="141">
        <v>21</v>
      </c>
      <c r="J51" s="141">
        <v>2</v>
      </c>
      <c r="K51" s="141">
        <v>11</v>
      </c>
      <c r="L51" s="397">
        <v>0</v>
      </c>
      <c r="M51" s="397">
        <v>0</v>
      </c>
      <c r="N51" s="397">
        <v>0</v>
      </c>
      <c r="O51" s="397">
        <v>0</v>
      </c>
      <c r="P51" s="397">
        <v>0</v>
      </c>
      <c r="Q51" s="397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141">
        <v>49</v>
      </c>
      <c r="Z51" s="397">
        <v>0</v>
      </c>
    </row>
    <row r="52" spans="1:26" ht="15" customHeight="1">
      <c r="A52" s="100">
        <v>224</v>
      </c>
      <c r="B52" s="102" t="s">
        <v>255</v>
      </c>
      <c r="C52" s="140">
        <v>227</v>
      </c>
      <c r="D52" s="141">
        <v>98</v>
      </c>
      <c r="E52" s="141">
        <v>1</v>
      </c>
      <c r="F52" s="141">
        <v>36</v>
      </c>
      <c r="G52" s="141">
        <v>24</v>
      </c>
      <c r="H52" s="141">
        <v>27</v>
      </c>
      <c r="I52" s="141">
        <v>4</v>
      </c>
      <c r="J52" s="141">
        <v>10</v>
      </c>
      <c r="K52" s="141">
        <v>5</v>
      </c>
      <c r="L52" s="397">
        <v>0</v>
      </c>
      <c r="M52" s="397">
        <v>0</v>
      </c>
      <c r="N52" s="397">
        <v>0</v>
      </c>
      <c r="O52" s="397">
        <v>0</v>
      </c>
      <c r="P52" s="397">
        <v>0</v>
      </c>
      <c r="Q52" s="397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141">
        <v>22</v>
      </c>
      <c r="Z52" s="397">
        <v>0</v>
      </c>
    </row>
    <row r="53" spans="1:26" ht="15" customHeight="1">
      <c r="A53" s="100">
        <v>225</v>
      </c>
      <c r="B53" s="102" t="s">
        <v>256</v>
      </c>
      <c r="C53" s="140">
        <v>215</v>
      </c>
      <c r="D53" s="141">
        <v>73</v>
      </c>
      <c r="E53" s="141">
        <v>0</v>
      </c>
      <c r="F53" s="141">
        <v>19</v>
      </c>
      <c r="G53" s="141">
        <v>32</v>
      </c>
      <c r="H53" s="141">
        <v>48</v>
      </c>
      <c r="I53" s="141">
        <v>10</v>
      </c>
      <c r="J53" s="141">
        <v>0</v>
      </c>
      <c r="K53" s="141">
        <v>7</v>
      </c>
      <c r="L53" s="397">
        <v>0</v>
      </c>
      <c r="M53" s="397">
        <v>0</v>
      </c>
      <c r="N53" s="397">
        <v>0</v>
      </c>
      <c r="O53" s="397">
        <v>0</v>
      </c>
      <c r="P53" s="397">
        <v>0</v>
      </c>
      <c r="Q53" s="397">
        <v>0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141">
        <v>26</v>
      </c>
      <c r="Z53" s="397">
        <v>0</v>
      </c>
    </row>
    <row r="54" spans="1:26" ht="15" customHeight="1">
      <c r="A54" s="100">
        <v>226</v>
      </c>
      <c r="B54" s="102" t="s">
        <v>257</v>
      </c>
      <c r="C54" s="140">
        <v>220</v>
      </c>
      <c r="D54" s="141">
        <v>60</v>
      </c>
      <c r="E54" s="141">
        <v>0</v>
      </c>
      <c r="F54" s="141">
        <v>56</v>
      </c>
      <c r="G54" s="141">
        <v>45</v>
      </c>
      <c r="H54" s="141">
        <v>0</v>
      </c>
      <c r="I54" s="141">
        <v>12</v>
      </c>
      <c r="J54" s="141">
        <v>2</v>
      </c>
      <c r="K54" s="141">
        <v>5</v>
      </c>
      <c r="L54" s="397">
        <v>0</v>
      </c>
      <c r="M54" s="397">
        <v>0</v>
      </c>
      <c r="N54" s="397">
        <v>0</v>
      </c>
      <c r="O54" s="397">
        <v>0</v>
      </c>
      <c r="P54" s="397">
        <v>0</v>
      </c>
      <c r="Q54" s="397">
        <v>0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141">
        <v>40</v>
      </c>
      <c r="Z54" s="397">
        <v>0</v>
      </c>
    </row>
    <row r="55" spans="1:26" ht="15" customHeight="1">
      <c r="A55" s="100">
        <v>227</v>
      </c>
      <c r="B55" s="102" t="s">
        <v>258</v>
      </c>
      <c r="C55" s="140">
        <v>191</v>
      </c>
      <c r="D55" s="141">
        <v>107</v>
      </c>
      <c r="E55" s="141">
        <v>1</v>
      </c>
      <c r="F55" s="141">
        <v>27</v>
      </c>
      <c r="G55" s="141">
        <v>20</v>
      </c>
      <c r="H55" s="141">
        <v>4</v>
      </c>
      <c r="I55" s="141">
        <v>5</v>
      </c>
      <c r="J55" s="141">
        <v>11</v>
      </c>
      <c r="K55" s="141">
        <v>10</v>
      </c>
      <c r="L55" s="397">
        <v>0</v>
      </c>
      <c r="M55" s="397">
        <v>0</v>
      </c>
      <c r="N55" s="397">
        <v>0</v>
      </c>
      <c r="O55" s="397">
        <v>0</v>
      </c>
      <c r="P55" s="397">
        <v>0</v>
      </c>
      <c r="Q55" s="397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141">
        <v>6</v>
      </c>
      <c r="Z55" s="397">
        <v>0</v>
      </c>
    </row>
    <row r="56" spans="1:26" ht="15" customHeight="1">
      <c r="A56" s="100">
        <v>228</v>
      </c>
      <c r="B56" s="102" t="s">
        <v>410</v>
      </c>
      <c r="C56" s="140">
        <v>541</v>
      </c>
      <c r="D56" s="141">
        <v>286</v>
      </c>
      <c r="E56" s="141">
        <v>5</v>
      </c>
      <c r="F56" s="141">
        <v>66</v>
      </c>
      <c r="G56" s="141">
        <v>54</v>
      </c>
      <c r="H56" s="141">
        <v>24</v>
      </c>
      <c r="I56" s="141">
        <v>29</v>
      </c>
      <c r="J56" s="141">
        <v>30</v>
      </c>
      <c r="K56" s="141">
        <v>6</v>
      </c>
      <c r="L56" s="397">
        <v>0</v>
      </c>
      <c r="M56" s="397">
        <v>0</v>
      </c>
      <c r="N56" s="397">
        <v>0</v>
      </c>
      <c r="O56" s="397">
        <v>0</v>
      </c>
      <c r="P56" s="397">
        <v>0</v>
      </c>
      <c r="Q56" s="397">
        <v>0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141">
        <v>41</v>
      </c>
      <c r="Z56" s="397">
        <v>0</v>
      </c>
    </row>
    <row r="57" spans="1:26" ht="15" customHeight="1">
      <c r="A57" s="100">
        <v>229</v>
      </c>
      <c r="B57" s="102" t="s">
        <v>259</v>
      </c>
      <c r="C57" s="140">
        <v>420</v>
      </c>
      <c r="D57" s="141">
        <v>110</v>
      </c>
      <c r="E57" s="141">
        <v>2</v>
      </c>
      <c r="F57" s="141">
        <v>131</v>
      </c>
      <c r="G57" s="141">
        <v>15</v>
      </c>
      <c r="H57" s="141">
        <v>19</v>
      </c>
      <c r="I57" s="141">
        <v>17</v>
      </c>
      <c r="J57" s="141">
        <v>55</v>
      </c>
      <c r="K57" s="141">
        <v>9</v>
      </c>
      <c r="L57" s="397">
        <v>0</v>
      </c>
      <c r="M57" s="397">
        <v>0</v>
      </c>
      <c r="N57" s="397">
        <v>0</v>
      </c>
      <c r="O57" s="397">
        <v>0</v>
      </c>
      <c r="P57" s="397">
        <v>0</v>
      </c>
      <c r="Q57" s="397">
        <v>0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141">
        <v>62</v>
      </c>
      <c r="Z57" s="397">
        <v>0</v>
      </c>
    </row>
    <row r="58" spans="1:26" ht="15" customHeight="1">
      <c r="A58" s="100">
        <v>301</v>
      </c>
      <c r="B58" s="102" t="s">
        <v>261</v>
      </c>
      <c r="C58" s="140">
        <v>162</v>
      </c>
      <c r="D58" s="141">
        <v>38</v>
      </c>
      <c r="E58" s="141">
        <v>1</v>
      </c>
      <c r="F58" s="141">
        <v>79</v>
      </c>
      <c r="G58" s="141">
        <v>7</v>
      </c>
      <c r="H58" s="141">
        <v>3</v>
      </c>
      <c r="I58" s="141">
        <v>0</v>
      </c>
      <c r="J58" s="141">
        <v>0</v>
      </c>
      <c r="K58" s="141">
        <v>8</v>
      </c>
      <c r="L58" s="397">
        <v>0</v>
      </c>
      <c r="M58" s="397">
        <v>0</v>
      </c>
      <c r="N58" s="397">
        <v>0</v>
      </c>
      <c r="O58" s="397">
        <v>0</v>
      </c>
      <c r="P58" s="397">
        <v>0</v>
      </c>
      <c r="Q58" s="397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141">
        <v>26</v>
      </c>
      <c r="Z58" s="397">
        <v>0</v>
      </c>
    </row>
    <row r="59" spans="1:26" ht="15" customHeight="1">
      <c r="A59" s="100">
        <v>365</v>
      </c>
      <c r="B59" s="102" t="s">
        <v>265</v>
      </c>
      <c r="C59" s="140">
        <v>147</v>
      </c>
      <c r="D59" s="141">
        <v>79</v>
      </c>
      <c r="E59" s="141">
        <v>0</v>
      </c>
      <c r="F59" s="141">
        <v>16</v>
      </c>
      <c r="G59" s="141">
        <v>21</v>
      </c>
      <c r="H59" s="141">
        <v>7</v>
      </c>
      <c r="I59" s="141">
        <v>12</v>
      </c>
      <c r="J59" s="141">
        <v>0</v>
      </c>
      <c r="K59" s="141">
        <v>5</v>
      </c>
      <c r="L59" s="397">
        <v>0</v>
      </c>
      <c r="M59" s="397">
        <v>0</v>
      </c>
      <c r="N59" s="397">
        <v>0</v>
      </c>
      <c r="O59" s="397">
        <v>0</v>
      </c>
      <c r="P59" s="397">
        <v>0</v>
      </c>
      <c r="Q59" s="397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141">
        <v>7</v>
      </c>
      <c r="Z59" s="397">
        <v>0</v>
      </c>
    </row>
    <row r="60" spans="1:26" ht="15" customHeight="1">
      <c r="A60" s="100">
        <v>381</v>
      </c>
      <c r="B60" s="102" t="s">
        <v>266</v>
      </c>
      <c r="C60" s="140">
        <v>231</v>
      </c>
      <c r="D60" s="141">
        <v>36</v>
      </c>
      <c r="E60" s="141">
        <v>4</v>
      </c>
      <c r="F60" s="141">
        <v>46</v>
      </c>
      <c r="G60" s="141">
        <v>33</v>
      </c>
      <c r="H60" s="141">
        <v>20</v>
      </c>
      <c r="I60" s="141">
        <v>34</v>
      </c>
      <c r="J60" s="141">
        <v>1</v>
      </c>
      <c r="K60" s="141">
        <v>0</v>
      </c>
      <c r="L60" s="397">
        <v>0</v>
      </c>
      <c r="M60" s="397">
        <v>0</v>
      </c>
      <c r="N60" s="397">
        <v>0</v>
      </c>
      <c r="O60" s="397">
        <v>0</v>
      </c>
      <c r="P60" s="397">
        <v>0</v>
      </c>
      <c r="Q60" s="397">
        <v>0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141">
        <v>57</v>
      </c>
      <c r="Z60" s="397">
        <v>0</v>
      </c>
    </row>
    <row r="61" spans="1:26" ht="15" customHeight="1">
      <c r="A61" s="100">
        <v>382</v>
      </c>
      <c r="B61" s="102" t="s">
        <v>267</v>
      </c>
      <c r="C61" s="140">
        <v>393</v>
      </c>
      <c r="D61" s="141">
        <v>98</v>
      </c>
      <c r="E61" s="141">
        <v>2</v>
      </c>
      <c r="F61" s="141">
        <v>137</v>
      </c>
      <c r="G61" s="141">
        <v>55</v>
      </c>
      <c r="H61" s="141">
        <v>33</v>
      </c>
      <c r="I61" s="141">
        <v>36</v>
      </c>
      <c r="J61" s="141">
        <v>8</v>
      </c>
      <c r="K61" s="141">
        <v>4</v>
      </c>
      <c r="L61" s="397">
        <v>0</v>
      </c>
      <c r="M61" s="397">
        <v>0</v>
      </c>
      <c r="N61" s="397">
        <v>0</v>
      </c>
      <c r="O61" s="397">
        <v>0</v>
      </c>
      <c r="P61" s="397">
        <v>0</v>
      </c>
      <c r="Q61" s="397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141">
        <v>20</v>
      </c>
      <c r="Z61" s="397">
        <v>0</v>
      </c>
    </row>
    <row r="62" spans="1:26" ht="15" customHeight="1">
      <c r="A62" s="100">
        <v>442</v>
      </c>
      <c r="B62" s="102" t="s">
        <v>270</v>
      </c>
      <c r="C62" s="140">
        <v>72</v>
      </c>
      <c r="D62" s="141">
        <v>52</v>
      </c>
      <c r="E62" s="141">
        <v>0</v>
      </c>
      <c r="F62" s="141">
        <v>5</v>
      </c>
      <c r="G62" s="141">
        <v>1</v>
      </c>
      <c r="H62" s="141">
        <v>0</v>
      </c>
      <c r="I62" s="141">
        <v>9</v>
      </c>
      <c r="J62" s="141">
        <v>0</v>
      </c>
      <c r="K62" s="141">
        <v>2</v>
      </c>
      <c r="L62" s="397">
        <v>0</v>
      </c>
      <c r="M62" s="397">
        <v>0</v>
      </c>
      <c r="N62" s="397">
        <v>0</v>
      </c>
      <c r="O62" s="397">
        <v>0</v>
      </c>
      <c r="P62" s="397">
        <v>0</v>
      </c>
      <c r="Q62" s="397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141">
        <v>3</v>
      </c>
      <c r="Z62" s="397">
        <v>0</v>
      </c>
    </row>
    <row r="63" spans="1:26" ht="15" customHeight="1">
      <c r="A63" s="100">
        <v>443</v>
      </c>
      <c r="B63" s="102" t="s">
        <v>271</v>
      </c>
      <c r="C63" s="140">
        <v>328</v>
      </c>
      <c r="D63" s="141">
        <v>238</v>
      </c>
      <c r="E63" s="141">
        <v>0</v>
      </c>
      <c r="F63" s="141">
        <v>28</v>
      </c>
      <c r="G63" s="141">
        <v>8</v>
      </c>
      <c r="H63" s="141">
        <v>7</v>
      </c>
      <c r="I63" s="141">
        <v>25</v>
      </c>
      <c r="J63" s="141">
        <v>0</v>
      </c>
      <c r="K63" s="141">
        <v>3</v>
      </c>
      <c r="L63" s="397">
        <v>0</v>
      </c>
      <c r="M63" s="397">
        <v>0</v>
      </c>
      <c r="N63" s="397">
        <v>0</v>
      </c>
      <c r="O63" s="397">
        <v>0</v>
      </c>
      <c r="P63" s="397">
        <v>0</v>
      </c>
      <c r="Q63" s="397">
        <v>0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141">
        <v>19</v>
      </c>
      <c r="Z63" s="397">
        <v>0</v>
      </c>
    </row>
    <row r="64" spans="1:26" ht="15" customHeight="1">
      <c r="A64" s="100">
        <v>446</v>
      </c>
      <c r="B64" s="102" t="s">
        <v>273</v>
      </c>
      <c r="C64" s="140">
        <v>22</v>
      </c>
      <c r="D64" s="141">
        <v>7</v>
      </c>
      <c r="E64" s="141">
        <v>0</v>
      </c>
      <c r="F64" s="141">
        <v>0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397">
        <v>0</v>
      </c>
      <c r="M64" s="397">
        <v>0</v>
      </c>
      <c r="N64" s="397">
        <v>0</v>
      </c>
      <c r="O64" s="397">
        <v>0</v>
      </c>
      <c r="P64" s="397">
        <v>0</v>
      </c>
      <c r="Q64" s="397">
        <v>0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141">
        <v>4</v>
      </c>
      <c r="Z64" s="397">
        <v>0</v>
      </c>
    </row>
    <row r="65" spans="1:26" ht="15" customHeight="1">
      <c r="A65" s="100">
        <v>464</v>
      </c>
      <c r="B65" s="102" t="s">
        <v>274</v>
      </c>
      <c r="C65" s="140">
        <v>209</v>
      </c>
      <c r="D65" s="141">
        <v>36</v>
      </c>
      <c r="E65" s="141">
        <v>0</v>
      </c>
      <c r="F65" s="141">
        <v>90</v>
      </c>
      <c r="G65" s="141">
        <v>14</v>
      </c>
      <c r="H65" s="141">
        <v>7</v>
      </c>
      <c r="I65" s="141">
        <v>25</v>
      </c>
      <c r="J65" s="141">
        <v>4</v>
      </c>
      <c r="K65" s="141">
        <v>3</v>
      </c>
      <c r="L65" s="397">
        <v>0</v>
      </c>
      <c r="M65" s="397">
        <v>0</v>
      </c>
      <c r="N65" s="397">
        <v>0</v>
      </c>
      <c r="O65" s="397">
        <v>0</v>
      </c>
      <c r="P65" s="397">
        <v>0</v>
      </c>
      <c r="Q65" s="397">
        <v>0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141">
        <v>30</v>
      </c>
      <c r="Z65" s="397">
        <v>0</v>
      </c>
    </row>
    <row r="66" spans="1:26" ht="15" customHeight="1">
      <c r="A66" s="100">
        <v>481</v>
      </c>
      <c r="B66" s="102" t="s">
        <v>275</v>
      </c>
      <c r="C66" s="140">
        <v>109</v>
      </c>
      <c r="D66" s="141">
        <v>17</v>
      </c>
      <c r="E66" s="141">
        <v>0</v>
      </c>
      <c r="F66" s="141">
        <v>43</v>
      </c>
      <c r="G66" s="141">
        <v>26</v>
      </c>
      <c r="H66" s="141">
        <v>8</v>
      </c>
      <c r="I66" s="141">
        <v>7</v>
      </c>
      <c r="J66" s="141">
        <v>0</v>
      </c>
      <c r="K66" s="141">
        <v>3</v>
      </c>
      <c r="L66" s="397">
        <v>0</v>
      </c>
      <c r="M66" s="397">
        <v>0</v>
      </c>
      <c r="N66" s="397">
        <v>0</v>
      </c>
      <c r="O66" s="397">
        <v>0</v>
      </c>
      <c r="P66" s="397">
        <v>0</v>
      </c>
      <c r="Q66" s="397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141">
        <v>5</v>
      </c>
      <c r="Z66" s="397">
        <v>0</v>
      </c>
    </row>
    <row r="67" spans="1:26" ht="15" customHeight="1">
      <c r="A67" s="100">
        <v>501</v>
      </c>
      <c r="B67" s="102" t="s">
        <v>276</v>
      </c>
      <c r="C67" s="140">
        <v>103</v>
      </c>
      <c r="D67" s="141">
        <v>43</v>
      </c>
      <c r="E67" s="141">
        <v>1</v>
      </c>
      <c r="F67" s="141">
        <v>19</v>
      </c>
      <c r="G67" s="141">
        <v>2</v>
      </c>
      <c r="H67" s="141">
        <v>2</v>
      </c>
      <c r="I67" s="141">
        <v>14</v>
      </c>
      <c r="J67" s="141">
        <v>1</v>
      </c>
      <c r="K67" s="141">
        <v>2</v>
      </c>
      <c r="L67" s="397">
        <v>0</v>
      </c>
      <c r="M67" s="397">
        <v>0</v>
      </c>
      <c r="N67" s="397">
        <v>0</v>
      </c>
      <c r="O67" s="397">
        <v>0</v>
      </c>
      <c r="P67" s="397">
        <v>0</v>
      </c>
      <c r="Q67" s="397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141">
        <v>19</v>
      </c>
      <c r="Z67" s="397">
        <v>0</v>
      </c>
    </row>
    <row r="68" spans="1:26" ht="15" customHeight="1">
      <c r="A68" s="100">
        <v>585</v>
      </c>
      <c r="B68" s="102" t="s">
        <v>278</v>
      </c>
      <c r="C68" s="140">
        <v>112</v>
      </c>
      <c r="D68" s="141">
        <v>58</v>
      </c>
      <c r="E68" s="141">
        <v>0</v>
      </c>
      <c r="F68" s="141">
        <v>15</v>
      </c>
      <c r="G68" s="141">
        <v>21</v>
      </c>
      <c r="H68" s="141">
        <v>0</v>
      </c>
      <c r="I68" s="141">
        <v>9</v>
      </c>
      <c r="J68" s="141">
        <v>0</v>
      </c>
      <c r="K68" s="141">
        <v>5</v>
      </c>
      <c r="L68" s="397">
        <v>0</v>
      </c>
      <c r="M68" s="397">
        <v>0</v>
      </c>
      <c r="N68" s="397">
        <v>0</v>
      </c>
      <c r="O68" s="397">
        <v>0</v>
      </c>
      <c r="P68" s="397">
        <v>0</v>
      </c>
      <c r="Q68" s="397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141">
        <v>4</v>
      </c>
      <c r="Z68" s="397">
        <v>0</v>
      </c>
    </row>
    <row r="69" spans="1:26" ht="15" customHeight="1">
      <c r="A69" s="100">
        <v>586</v>
      </c>
      <c r="B69" s="102" t="s">
        <v>279</v>
      </c>
      <c r="C69" s="140">
        <v>98</v>
      </c>
      <c r="D69" s="141">
        <v>47</v>
      </c>
      <c r="E69" s="141">
        <v>0</v>
      </c>
      <c r="F69" s="141">
        <v>13</v>
      </c>
      <c r="G69" s="141">
        <v>5</v>
      </c>
      <c r="H69" s="141">
        <v>0</v>
      </c>
      <c r="I69" s="141">
        <v>0</v>
      </c>
      <c r="J69" s="141">
        <v>0</v>
      </c>
      <c r="K69" s="141">
        <v>2</v>
      </c>
      <c r="L69" s="397">
        <v>0</v>
      </c>
      <c r="M69" s="397">
        <v>0</v>
      </c>
      <c r="N69" s="397">
        <v>0</v>
      </c>
      <c r="O69" s="397">
        <v>0</v>
      </c>
      <c r="P69" s="397">
        <v>0</v>
      </c>
      <c r="Q69" s="397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141">
        <v>31</v>
      </c>
      <c r="Z69" s="397">
        <v>0</v>
      </c>
    </row>
    <row r="70" spans="1:26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1:26" ht="15" customHeight="1">
      <c r="A71" s="100" t="s">
        <v>435</v>
      </c>
      <c r="B71" s="124"/>
    </row>
    <row r="72" spans="1:26" ht="15" customHeight="1">
      <c r="A72" s="100" t="s">
        <v>436</v>
      </c>
      <c r="D72" s="139"/>
      <c r="E72" s="139"/>
      <c r="Q72" s="139"/>
      <c r="V72" s="139"/>
    </row>
    <row r="73" spans="1:26" ht="15" customHeight="1">
      <c r="A73" s="100" t="s">
        <v>437</v>
      </c>
      <c r="D73" s="139"/>
      <c r="E73" s="139"/>
      <c r="Q73" s="139"/>
      <c r="V73" s="139"/>
    </row>
  </sheetData>
  <mergeCells count="1">
    <mergeCell ref="A3:B3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21E1-5FA4-406E-9602-BAEEF5412048}">
  <sheetPr>
    <tabColor theme="7" tint="0.79998168889431442"/>
  </sheetPr>
  <dimension ref="A1:AA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H31" sqref="H31"/>
    </sheetView>
  </sheetViews>
  <sheetFormatPr defaultColWidth="7.75" defaultRowHeight="13"/>
  <cols>
    <col min="1" max="1" width="3.75" style="100" customWidth="1"/>
    <col min="2" max="2" width="12.33203125" style="100" customWidth="1"/>
    <col min="3" max="26" width="10.08203125" style="100" customWidth="1"/>
    <col min="27" max="254" width="7.75" style="100"/>
    <col min="255" max="255" width="3.75" style="100" customWidth="1"/>
    <col min="256" max="256" width="10.25" style="100" customWidth="1"/>
    <col min="257" max="257" width="6.83203125" style="100" customWidth="1"/>
    <col min="258" max="258" width="7.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6.75" style="100" customWidth="1"/>
    <col min="265" max="265" width="7.25" style="100" customWidth="1"/>
    <col min="266" max="266" width="6.582031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3" width="6.83203125" style="100" customWidth="1"/>
    <col min="514" max="514" width="7.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6.75" style="100" customWidth="1"/>
    <col min="521" max="521" width="7.25" style="100" customWidth="1"/>
    <col min="522" max="522" width="6.582031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69" width="6.83203125" style="100" customWidth="1"/>
    <col min="770" max="770" width="7.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6.75" style="100" customWidth="1"/>
    <col min="777" max="777" width="7.25" style="100" customWidth="1"/>
    <col min="778" max="778" width="6.582031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5" width="6.83203125" style="100" customWidth="1"/>
    <col min="1026" max="1026" width="7.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6.75" style="100" customWidth="1"/>
    <col min="1033" max="1033" width="7.25" style="100" customWidth="1"/>
    <col min="1034" max="1034" width="6.582031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1" width="6.83203125" style="100" customWidth="1"/>
    <col min="1282" max="1282" width="7.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6.75" style="100" customWidth="1"/>
    <col min="1289" max="1289" width="7.25" style="100" customWidth="1"/>
    <col min="1290" max="1290" width="6.582031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7" width="6.83203125" style="100" customWidth="1"/>
    <col min="1538" max="1538" width="7.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6.75" style="100" customWidth="1"/>
    <col min="1545" max="1545" width="7.25" style="100" customWidth="1"/>
    <col min="1546" max="1546" width="6.582031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3" width="6.83203125" style="100" customWidth="1"/>
    <col min="1794" max="1794" width="7.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6.75" style="100" customWidth="1"/>
    <col min="1801" max="1801" width="7.25" style="100" customWidth="1"/>
    <col min="1802" max="1802" width="6.582031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49" width="6.83203125" style="100" customWidth="1"/>
    <col min="2050" max="2050" width="7.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6.75" style="100" customWidth="1"/>
    <col min="2057" max="2057" width="7.25" style="100" customWidth="1"/>
    <col min="2058" max="2058" width="6.582031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5" width="6.83203125" style="100" customWidth="1"/>
    <col min="2306" max="2306" width="7.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6.75" style="100" customWidth="1"/>
    <col min="2313" max="2313" width="7.25" style="100" customWidth="1"/>
    <col min="2314" max="2314" width="6.582031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1" width="6.83203125" style="100" customWidth="1"/>
    <col min="2562" max="2562" width="7.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6.75" style="100" customWidth="1"/>
    <col min="2569" max="2569" width="7.25" style="100" customWidth="1"/>
    <col min="2570" max="2570" width="6.582031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7" width="6.83203125" style="100" customWidth="1"/>
    <col min="2818" max="2818" width="7.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6.75" style="100" customWidth="1"/>
    <col min="2825" max="2825" width="7.25" style="100" customWidth="1"/>
    <col min="2826" max="2826" width="6.582031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3" width="6.83203125" style="100" customWidth="1"/>
    <col min="3074" max="3074" width="7.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6.75" style="100" customWidth="1"/>
    <col min="3081" max="3081" width="7.25" style="100" customWidth="1"/>
    <col min="3082" max="3082" width="6.582031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29" width="6.83203125" style="100" customWidth="1"/>
    <col min="3330" max="3330" width="7.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6.75" style="100" customWidth="1"/>
    <col min="3337" max="3337" width="7.25" style="100" customWidth="1"/>
    <col min="3338" max="3338" width="6.582031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5" width="6.83203125" style="100" customWidth="1"/>
    <col min="3586" max="3586" width="7.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6.75" style="100" customWidth="1"/>
    <col min="3593" max="3593" width="7.25" style="100" customWidth="1"/>
    <col min="3594" max="3594" width="6.582031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1" width="6.83203125" style="100" customWidth="1"/>
    <col min="3842" max="3842" width="7.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6.75" style="100" customWidth="1"/>
    <col min="3849" max="3849" width="7.25" style="100" customWidth="1"/>
    <col min="3850" max="3850" width="6.582031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7" width="6.83203125" style="100" customWidth="1"/>
    <col min="4098" max="4098" width="7.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6.75" style="100" customWidth="1"/>
    <col min="4105" max="4105" width="7.25" style="100" customWidth="1"/>
    <col min="4106" max="4106" width="6.582031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3" width="6.83203125" style="100" customWidth="1"/>
    <col min="4354" max="4354" width="7.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6.75" style="100" customWidth="1"/>
    <col min="4361" max="4361" width="7.25" style="100" customWidth="1"/>
    <col min="4362" max="4362" width="6.582031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09" width="6.83203125" style="100" customWidth="1"/>
    <col min="4610" max="4610" width="7.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6.75" style="100" customWidth="1"/>
    <col min="4617" max="4617" width="7.25" style="100" customWidth="1"/>
    <col min="4618" max="4618" width="6.582031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5" width="6.83203125" style="100" customWidth="1"/>
    <col min="4866" max="4866" width="7.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6.75" style="100" customWidth="1"/>
    <col min="4873" max="4873" width="7.25" style="100" customWidth="1"/>
    <col min="4874" max="4874" width="6.582031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1" width="6.83203125" style="100" customWidth="1"/>
    <col min="5122" max="5122" width="7.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6.75" style="100" customWidth="1"/>
    <col min="5129" max="5129" width="7.25" style="100" customWidth="1"/>
    <col min="5130" max="5130" width="6.582031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7" width="6.83203125" style="100" customWidth="1"/>
    <col min="5378" max="5378" width="7.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6.75" style="100" customWidth="1"/>
    <col min="5385" max="5385" width="7.25" style="100" customWidth="1"/>
    <col min="5386" max="5386" width="6.582031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3" width="6.83203125" style="100" customWidth="1"/>
    <col min="5634" max="5634" width="7.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6.75" style="100" customWidth="1"/>
    <col min="5641" max="5641" width="7.25" style="100" customWidth="1"/>
    <col min="5642" max="5642" width="6.582031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89" width="6.83203125" style="100" customWidth="1"/>
    <col min="5890" max="5890" width="7.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6.75" style="100" customWidth="1"/>
    <col min="5897" max="5897" width="7.25" style="100" customWidth="1"/>
    <col min="5898" max="5898" width="6.582031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5" width="6.83203125" style="100" customWidth="1"/>
    <col min="6146" max="6146" width="7.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6.75" style="100" customWidth="1"/>
    <col min="6153" max="6153" width="7.25" style="100" customWidth="1"/>
    <col min="6154" max="6154" width="6.582031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1" width="6.83203125" style="100" customWidth="1"/>
    <col min="6402" max="6402" width="7.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6.75" style="100" customWidth="1"/>
    <col min="6409" max="6409" width="7.25" style="100" customWidth="1"/>
    <col min="6410" max="6410" width="6.582031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7" width="6.83203125" style="100" customWidth="1"/>
    <col min="6658" max="6658" width="7.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6.75" style="100" customWidth="1"/>
    <col min="6665" max="6665" width="7.25" style="100" customWidth="1"/>
    <col min="6666" max="6666" width="6.582031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3" width="6.83203125" style="100" customWidth="1"/>
    <col min="6914" max="6914" width="7.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6.75" style="100" customWidth="1"/>
    <col min="6921" max="6921" width="7.25" style="100" customWidth="1"/>
    <col min="6922" max="6922" width="6.582031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69" width="6.83203125" style="100" customWidth="1"/>
    <col min="7170" max="7170" width="7.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6.75" style="100" customWidth="1"/>
    <col min="7177" max="7177" width="7.25" style="100" customWidth="1"/>
    <col min="7178" max="7178" width="6.582031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5" width="6.83203125" style="100" customWidth="1"/>
    <col min="7426" max="7426" width="7.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6.75" style="100" customWidth="1"/>
    <col min="7433" max="7433" width="7.25" style="100" customWidth="1"/>
    <col min="7434" max="7434" width="6.582031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1" width="6.83203125" style="100" customWidth="1"/>
    <col min="7682" max="7682" width="7.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6.75" style="100" customWidth="1"/>
    <col min="7689" max="7689" width="7.25" style="100" customWidth="1"/>
    <col min="7690" max="7690" width="6.582031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7" width="6.83203125" style="100" customWidth="1"/>
    <col min="7938" max="7938" width="7.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6.75" style="100" customWidth="1"/>
    <col min="7945" max="7945" width="7.25" style="100" customWidth="1"/>
    <col min="7946" max="7946" width="6.582031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3" width="6.83203125" style="100" customWidth="1"/>
    <col min="8194" max="8194" width="7.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6.75" style="100" customWidth="1"/>
    <col min="8201" max="8201" width="7.25" style="100" customWidth="1"/>
    <col min="8202" max="8202" width="6.582031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49" width="6.83203125" style="100" customWidth="1"/>
    <col min="8450" max="8450" width="7.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6.75" style="100" customWidth="1"/>
    <col min="8457" max="8457" width="7.25" style="100" customWidth="1"/>
    <col min="8458" max="8458" width="6.582031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5" width="6.83203125" style="100" customWidth="1"/>
    <col min="8706" max="8706" width="7.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6.75" style="100" customWidth="1"/>
    <col min="8713" max="8713" width="7.25" style="100" customWidth="1"/>
    <col min="8714" max="8714" width="6.582031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1" width="6.83203125" style="100" customWidth="1"/>
    <col min="8962" max="8962" width="7.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6.75" style="100" customWidth="1"/>
    <col min="8969" max="8969" width="7.25" style="100" customWidth="1"/>
    <col min="8970" max="8970" width="6.582031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7" width="6.83203125" style="100" customWidth="1"/>
    <col min="9218" max="9218" width="7.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6.75" style="100" customWidth="1"/>
    <col min="9225" max="9225" width="7.25" style="100" customWidth="1"/>
    <col min="9226" max="9226" width="6.582031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3" width="6.83203125" style="100" customWidth="1"/>
    <col min="9474" max="9474" width="7.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6.75" style="100" customWidth="1"/>
    <col min="9481" max="9481" width="7.25" style="100" customWidth="1"/>
    <col min="9482" max="9482" width="6.582031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29" width="6.83203125" style="100" customWidth="1"/>
    <col min="9730" max="9730" width="7.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6.75" style="100" customWidth="1"/>
    <col min="9737" max="9737" width="7.25" style="100" customWidth="1"/>
    <col min="9738" max="9738" width="6.582031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5" width="6.83203125" style="100" customWidth="1"/>
    <col min="9986" max="9986" width="7.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6.75" style="100" customWidth="1"/>
    <col min="9993" max="9993" width="7.25" style="100" customWidth="1"/>
    <col min="9994" max="9994" width="6.582031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1" width="6.83203125" style="100" customWidth="1"/>
    <col min="10242" max="10242" width="7.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6.75" style="100" customWidth="1"/>
    <col min="10249" max="10249" width="7.25" style="100" customWidth="1"/>
    <col min="10250" max="10250" width="6.582031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7" width="6.83203125" style="100" customWidth="1"/>
    <col min="10498" max="10498" width="7.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6.75" style="100" customWidth="1"/>
    <col min="10505" max="10505" width="7.25" style="100" customWidth="1"/>
    <col min="10506" max="10506" width="6.582031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3" width="6.83203125" style="100" customWidth="1"/>
    <col min="10754" max="10754" width="7.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6.75" style="100" customWidth="1"/>
    <col min="10761" max="10761" width="7.25" style="100" customWidth="1"/>
    <col min="10762" max="10762" width="6.582031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09" width="6.83203125" style="100" customWidth="1"/>
    <col min="11010" max="11010" width="7.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6.75" style="100" customWidth="1"/>
    <col min="11017" max="11017" width="7.25" style="100" customWidth="1"/>
    <col min="11018" max="11018" width="6.582031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5" width="6.83203125" style="100" customWidth="1"/>
    <col min="11266" max="11266" width="7.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6.75" style="100" customWidth="1"/>
    <col min="11273" max="11273" width="7.25" style="100" customWidth="1"/>
    <col min="11274" max="11274" width="6.582031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1" width="6.83203125" style="100" customWidth="1"/>
    <col min="11522" max="11522" width="7.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6.75" style="100" customWidth="1"/>
    <col min="11529" max="11529" width="7.25" style="100" customWidth="1"/>
    <col min="11530" max="11530" width="6.582031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7" width="6.83203125" style="100" customWidth="1"/>
    <col min="11778" max="11778" width="7.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6.75" style="100" customWidth="1"/>
    <col min="11785" max="11785" width="7.25" style="100" customWidth="1"/>
    <col min="11786" max="11786" width="6.582031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3" width="6.83203125" style="100" customWidth="1"/>
    <col min="12034" max="12034" width="7.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6.75" style="100" customWidth="1"/>
    <col min="12041" max="12041" width="7.25" style="100" customWidth="1"/>
    <col min="12042" max="12042" width="6.582031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89" width="6.83203125" style="100" customWidth="1"/>
    <col min="12290" max="12290" width="7.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6.75" style="100" customWidth="1"/>
    <col min="12297" max="12297" width="7.25" style="100" customWidth="1"/>
    <col min="12298" max="12298" width="6.582031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5" width="6.83203125" style="100" customWidth="1"/>
    <col min="12546" max="12546" width="7.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6.75" style="100" customWidth="1"/>
    <col min="12553" max="12553" width="7.25" style="100" customWidth="1"/>
    <col min="12554" max="12554" width="6.582031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1" width="6.83203125" style="100" customWidth="1"/>
    <col min="12802" max="12802" width="7.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6.75" style="100" customWidth="1"/>
    <col min="12809" max="12809" width="7.25" style="100" customWidth="1"/>
    <col min="12810" max="12810" width="6.582031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7" width="6.83203125" style="100" customWidth="1"/>
    <col min="13058" max="13058" width="7.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6.75" style="100" customWidth="1"/>
    <col min="13065" max="13065" width="7.25" style="100" customWidth="1"/>
    <col min="13066" max="13066" width="6.582031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3" width="6.83203125" style="100" customWidth="1"/>
    <col min="13314" max="13314" width="7.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6.75" style="100" customWidth="1"/>
    <col min="13321" max="13321" width="7.25" style="100" customWidth="1"/>
    <col min="13322" max="13322" width="6.582031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69" width="6.83203125" style="100" customWidth="1"/>
    <col min="13570" max="13570" width="7.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6.75" style="100" customWidth="1"/>
    <col min="13577" max="13577" width="7.25" style="100" customWidth="1"/>
    <col min="13578" max="13578" width="6.582031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5" width="6.83203125" style="100" customWidth="1"/>
    <col min="13826" max="13826" width="7.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6.75" style="100" customWidth="1"/>
    <col min="13833" max="13833" width="7.25" style="100" customWidth="1"/>
    <col min="13834" max="13834" width="6.582031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1" width="6.83203125" style="100" customWidth="1"/>
    <col min="14082" max="14082" width="7.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6.75" style="100" customWidth="1"/>
    <col min="14089" max="14089" width="7.25" style="100" customWidth="1"/>
    <col min="14090" max="14090" width="6.582031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7" width="6.83203125" style="100" customWidth="1"/>
    <col min="14338" max="14338" width="7.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6.75" style="100" customWidth="1"/>
    <col min="14345" max="14345" width="7.25" style="100" customWidth="1"/>
    <col min="14346" max="14346" width="6.582031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3" width="6.83203125" style="100" customWidth="1"/>
    <col min="14594" max="14594" width="7.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6.75" style="100" customWidth="1"/>
    <col min="14601" max="14601" width="7.25" style="100" customWidth="1"/>
    <col min="14602" max="14602" width="6.582031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49" width="6.83203125" style="100" customWidth="1"/>
    <col min="14850" max="14850" width="7.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6.75" style="100" customWidth="1"/>
    <col min="14857" max="14857" width="7.25" style="100" customWidth="1"/>
    <col min="14858" max="14858" width="6.582031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5" width="6.83203125" style="100" customWidth="1"/>
    <col min="15106" max="15106" width="7.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6.75" style="100" customWidth="1"/>
    <col min="15113" max="15113" width="7.25" style="100" customWidth="1"/>
    <col min="15114" max="15114" width="6.582031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1" width="6.83203125" style="100" customWidth="1"/>
    <col min="15362" max="15362" width="7.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6.75" style="100" customWidth="1"/>
    <col min="15369" max="15369" width="7.25" style="100" customWidth="1"/>
    <col min="15370" max="15370" width="6.582031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7" width="6.83203125" style="100" customWidth="1"/>
    <col min="15618" max="15618" width="7.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6.75" style="100" customWidth="1"/>
    <col min="15625" max="15625" width="7.25" style="100" customWidth="1"/>
    <col min="15626" max="15626" width="6.582031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3" width="6.83203125" style="100" customWidth="1"/>
    <col min="15874" max="15874" width="7.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6.75" style="100" customWidth="1"/>
    <col min="15881" max="15881" width="7.25" style="100" customWidth="1"/>
    <col min="15882" max="15882" width="6.582031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29" width="6.83203125" style="100" customWidth="1"/>
    <col min="16130" max="16130" width="7.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6.75" style="100" customWidth="1"/>
    <col min="16137" max="16137" width="7.25" style="100" customWidth="1"/>
    <col min="16138" max="16138" width="6.58203125" style="100" customWidth="1"/>
    <col min="16139" max="16139" width="7" style="100" customWidth="1"/>
    <col min="16140" max="16384" width="7.75" style="100"/>
  </cols>
  <sheetData>
    <row r="1" spans="1:27" ht="16.149999999999999" customHeight="1">
      <c r="A1" s="100" t="s">
        <v>812</v>
      </c>
    </row>
    <row r="2" spans="1:27">
      <c r="M2" s="114" t="s">
        <v>402</v>
      </c>
      <c r="Z2" s="114" t="s">
        <v>402</v>
      </c>
    </row>
    <row r="3" spans="1:27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404</v>
      </c>
      <c r="G3" s="356" t="s">
        <v>1</v>
      </c>
      <c r="H3" s="136" t="s">
        <v>193</v>
      </c>
      <c r="I3" s="356" t="s">
        <v>194</v>
      </c>
      <c r="J3" s="136" t="s">
        <v>195</v>
      </c>
      <c r="K3" s="136" t="s">
        <v>412</v>
      </c>
      <c r="L3" s="136" t="s">
        <v>157</v>
      </c>
      <c r="M3" s="357" t="s">
        <v>196</v>
      </c>
      <c r="N3" s="136" t="s">
        <v>199</v>
      </c>
      <c r="O3" s="136" t="s">
        <v>413</v>
      </c>
      <c r="P3" s="356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7" ht="15" hidden="1" customHeight="1">
      <c r="B4" s="132" t="s">
        <v>438</v>
      </c>
      <c r="C4" s="138">
        <v>101297</v>
      </c>
      <c r="D4" s="139">
        <v>25760</v>
      </c>
      <c r="E4" s="139" t="s">
        <v>430</v>
      </c>
      <c r="F4" s="139">
        <v>52351</v>
      </c>
      <c r="G4" s="139">
        <v>3307</v>
      </c>
      <c r="H4" s="139">
        <v>3515</v>
      </c>
      <c r="I4" s="139">
        <v>4283</v>
      </c>
      <c r="J4" s="139">
        <v>933</v>
      </c>
      <c r="K4" s="139">
        <v>2324</v>
      </c>
      <c r="L4" s="139">
        <v>1479</v>
      </c>
      <c r="M4" s="139">
        <v>744</v>
      </c>
      <c r="N4" s="139">
        <v>655</v>
      </c>
      <c r="O4" s="139">
        <v>650</v>
      </c>
      <c r="P4" s="139">
        <v>335</v>
      </c>
      <c r="Q4" s="139">
        <v>518</v>
      </c>
      <c r="R4" s="139">
        <v>460</v>
      </c>
      <c r="S4" s="139">
        <v>297</v>
      </c>
      <c r="T4" s="139">
        <v>270</v>
      </c>
      <c r="U4" s="139">
        <v>239</v>
      </c>
      <c r="V4" s="139">
        <v>168</v>
      </c>
      <c r="W4" s="139">
        <v>166</v>
      </c>
      <c r="X4" s="139">
        <v>184</v>
      </c>
      <c r="Y4" s="139">
        <v>2586</v>
      </c>
      <c r="Z4" s="139">
        <v>73</v>
      </c>
    </row>
    <row r="5" spans="1:27" ht="11.25" hidden="1" customHeight="1">
      <c r="B5" s="132" t="s">
        <v>432</v>
      </c>
      <c r="C5" s="138">
        <v>99767</v>
      </c>
      <c r="D5" s="139">
        <v>25600</v>
      </c>
      <c r="E5" s="139" t="s">
        <v>430</v>
      </c>
      <c r="F5" s="139">
        <v>51217</v>
      </c>
      <c r="G5" s="139">
        <v>3428</v>
      </c>
      <c r="H5" s="139">
        <v>3156</v>
      </c>
      <c r="I5" s="139">
        <v>4291</v>
      </c>
      <c r="J5" s="139">
        <v>915</v>
      </c>
      <c r="K5" s="139">
        <v>2353</v>
      </c>
      <c r="L5" s="139">
        <v>1520</v>
      </c>
      <c r="M5" s="139">
        <v>760</v>
      </c>
      <c r="N5" s="139">
        <v>685</v>
      </c>
      <c r="O5" s="139">
        <v>619</v>
      </c>
      <c r="P5" s="139">
        <v>399</v>
      </c>
      <c r="Q5" s="139">
        <v>485</v>
      </c>
      <c r="R5" s="139">
        <v>449</v>
      </c>
      <c r="S5" s="139">
        <v>294</v>
      </c>
      <c r="T5" s="139">
        <v>252</v>
      </c>
      <c r="U5" s="139">
        <v>203</v>
      </c>
      <c r="V5" s="139">
        <v>183</v>
      </c>
      <c r="W5" s="139">
        <v>171</v>
      </c>
      <c r="X5" s="139">
        <v>175</v>
      </c>
      <c r="Y5" s="139">
        <v>2544</v>
      </c>
      <c r="Z5" s="139">
        <v>68</v>
      </c>
    </row>
    <row r="6" spans="1:27" ht="11.25" hidden="1" customHeight="1">
      <c r="B6" s="132" t="s">
        <v>433</v>
      </c>
      <c r="C6" s="138">
        <v>98206</v>
      </c>
      <c r="D6" s="139">
        <v>25306</v>
      </c>
      <c r="E6" s="139" t="s">
        <v>430</v>
      </c>
      <c r="F6" s="139">
        <v>49967</v>
      </c>
      <c r="G6" s="139">
        <v>3472</v>
      </c>
      <c r="H6" s="139">
        <v>2933</v>
      </c>
      <c r="I6" s="139">
        <v>4477</v>
      </c>
      <c r="J6" s="139">
        <v>911</v>
      </c>
      <c r="K6" s="139">
        <v>2270</v>
      </c>
      <c r="L6" s="139">
        <v>1477</v>
      </c>
      <c r="M6" s="139">
        <v>772</v>
      </c>
      <c r="N6" s="139">
        <v>712</v>
      </c>
      <c r="O6" s="139">
        <v>643</v>
      </c>
      <c r="P6" s="139">
        <v>476</v>
      </c>
      <c r="Q6" s="139">
        <v>462</v>
      </c>
      <c r="R6" s="139">
        <v>450</v>
      </c>
      <c r="S6" s="139">
        <v>290</v>
      </c>
      <c r="T6" s="139">
        <v>251</v>
      </c>
      <c r="U6" s="139">
        <v>227</v>
      </c>
      <c r="V6" s="139">
        <v>194</v>
      </c>
      <c r="W6" s="139">
        <v>170</v>
      </c>
      <c r="X6" s="139">
        <v>167</v>
      </c>
      <c r="Y6" s="139">
        <v>2579</v>
      </c>
      <c r="Z6" s="139">
        <v>61</v>
      </c>
    </row>
    <row r="7" spans="1:27" ht="11.25" hidden="1" customHeight="1">
      <c r="B7" s="146" t="s">
        <v>439</v>
      </c>
      <c r="C7" s="147">
        <v>97164</v>
      </c>
      <c r="D7" s="148">
        <v>24340</v>
      </c>
      <c r="E7" s="149">
        <v>749</v>
      </c>
      <c r="F7" s="149">
        <v>49167</v>
      </c>
      <c r="G7" s="149">
        <v>3494</v>
      </c>
      <c r="H7" s="149">
        <v>2706</v>
      </c>
      <c r="I7" s="149">
        <v>4709</v>
      </c>
      <c r="J7" s="149">
        <v>884</v>
      </c>
      <c r="K7" s="149">
        <v>2202</v>
      </c>
      <c r="L7" s="149">
        <v>1475</v>
      </c>
      <c r="M7" s="149">
        <v>795</v>
      </c>
      <c r="N7" s="149">
        <v>684</v>
      </c>
      <c r="O7" s="149">
        <v>620</v>
      </c>
      <c r="P7" s="149">
        <v>566</v>
      </c>
      <c r="Q7" s="149">
        <v>473</v>
      </c>
      <c r="R7" s="149">
        <v>443</v>
      </c>
      <c r="S7" s="149">
        <v>306</v>
      </c>
      <c r="T7" s="149">
        <v>247</v>
      </c>
      <c r="U7" s="149">
        <v>215</v>
      </c>
      <c r="V7" s="149">
        <v>182</v>
      </c>
      <c r="W7" s="149">
        <v>180</v>
      </c>
      <c r="X7" s="149">
        <v>174</v>
      </c>
      <c r="Y7" s="149">
        <v>2497</v>
      </c>
      <c r="Z7" s="149">
        <v>56</v>
      </c>
      <c r="AA7" s="105"/>
    </row>
    <row r="8" spans="1:27" ht="15" customHeight="1">
      <c r="B8" s="132" t="s">
        <v>440</v>
      </c>
      <c r="C8" s="138">
        <v>96541</v>
      </c>
      <c r="D8" s="139">
        <v>23712</v>
      </c>
      <c r="E8" s="141">
        <v>1105</v>
      </c>
      <c r="F8" s="141">
        <v>48157</v>
      </c>
      <c r="G8" s="141">
        <v>3531</v>
      </c>
      <c r="H8" s="141">
        <v>2504</v>
      </c>
      <c r="I8" s="141">
        <v>5209</v>
      </c>
      <c r="J8" s="141">
        <v>859</v>
      </c>
      <c r="K8" s="141">
        <v>2269</v>
      </c>
      <c r="L8" s="141">
        <v>1493</v>
      </c>
      <c r="M8" s="141">
        <v>758</v>
      </c>
      <c r="N8" s="141">
        <v>735</v>
      </c>
      <c r="O8" s="141">
        <v>629</v>
      </c>
      <c r="P8" s="141">
        <v>690</v>
      </c>
      <c r="Q8" s="141">
        <v>471</v>
      </c>
      <c r="R8" s="141">
        <v>446</v>
      </c>
      <c r="S8" s="141">
        <v>315</v>
      </c>
      <c r="T8" s="141">
        <v>245</v>
      </c>
      <c r="U8" s="141">
        <v>215</v>
      </c>
      <c r="V8" s="141">
        <v>171</v>
      </c>
      <c r="W8" s="141">
        <v>185</v>
      </c>
      <c r="X8" s="141">
        <v>167</v>
      </c>
      <c r="Y8" s="141">
        <v>2618</v>
      </c>
      <c r="Z8" s="141">
        <v>57</v>
      </c>
      <c r="AA8" s="105"/>
    </row>
    <row r="9" spans="1:27" ht="15" hidden="1" customHeight="1">
      <c r="B9" s="133"/>
      <c r="C9" s="138"/>
      <c r="D9" s="139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05"/>
    </row>
    <row r="10" spans="1:27" ht="15" hidden="1" customHeight="1">
      <c r="B10" s="102" t="s">
        <v>211</v>
      </c>
      <c r="C10" s="138">
        <v>19079</v>
      </c>
      <c r="D10" s="139">
        <v>3107</v>
      </c>
      <c r="E10" s="141">
        <v>142</v>
      </c>
      <c r="F10" s="141">
        <v>12626</v>
      </c>
      <c r="G10" s="141">
        <v>486</v>
      </c>
      <c r="H10" s="141">
        <v>332</v>
      </c>
      <c r="I10" s="141">
        <v>403</v>
      </c>
      <c r="J10" s="141">
        <v>132</v>
      </c>
      <c r="K10" s="141">
        <v>444</v>
      </c>
      <c r="L10" s="397">
        <v>0</v>
      </c>
      <c r="M10" s="397">
        <v>0</v>
      </c>
      <c r="N10" s="397">
        <v>0</v>
      </c>
      <c r="O10" s="397">
        <v>0</v>
      </c>
      <c r="P10" s="397">
        <v>0</v>
      </c>
      <c r="Q10" s="397">
        <v>0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141">
        <v>1407</v>
      </c>
      <c r="Z10" s="397">
        <v>0</v>
      </c>
      <c r="AA10" s="105"/>
    </row>
    <row r="11" spans="1:27" ht="15" hidden="1" customHeight="1">
      <c r="B11" s="102" t="s">
        <v>212</v>
      </c>
      <c r="C11" s="138">
        <v>8624</v>
      </c>
      <c r="D11" s="139">
        <v>1270</v>
      </c>
      <c r="E11" s="141">
        <v>70</v>
      </c>
      <c r="F11" s="141">
        <v>5537</v>
      </c>
      <c r="G11" s="141">
        <v>224</v>
      </c>
      <c r="H11" s="141">
        <v>310</v>
      </c>
      <c r="I11" s="141">
        <v>140</v>
      </c>
      <c r="J11" s="141">
        <v>39</v>
      </c>
      <c r="K11" s="141">
        <v>206</v>
      </c>
      <c r="L11" s="397">
        <v>0</v>
      </c>
      <c r="M11" s="397">
        <v>0</v>
      </c>
      <c r="N11" s="397">
        <v>0</v>
      </c>
      <c r="O11" s="397">
        <v>0</v>
      </c>
      <c r="P11" s="397">
        <v>0</v>
      </c>
      <c r="Q11" s="397">
        <v>0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141">
        <v>828</v>
      </c>
      <c r="Z11" s="397">
        <v>0</v>
      </c>
      <c r="AA11" s="105"/>
    </row>
    <row r="12" spans="1:27" ht="15" hidden="1" customHeight="1">
      <c r="B12" s="102" t="s">
        <v>213</v>
      </c>
      <c r="C12" s="138">
        <v>7118</v>
      </c>
      <c r="D12" s="139">
        <v>1556</v>
      </c>
      <c r="E12" s="141">
        <v>49</v>
      </c>
      <c r="F12" s="141">
        <v>3201</v>
      </c>
      <c r="G12" s="141">
        <v>566</v>
      </c>
      <c r="H12" s="141">
        <v>352</v>
      </c>
      <c r="I12" s="141">
        <v>391</v>
      </c>
      <c r="J12" s="141">
        <v>153</v>
      </c>
      <c r="K12" s="141">
        <v>97</v>
      </c>
      <c r="L12" s="397">
        <v>0</v>
      </c>
      <c r="M12" s="397">
        <v>0</v>
      </c>
      <c r="N12" s="397">
        <v>0</v>
      </c>
      <c r="O12" s="397">
        <v>0</v>
      </c>
      <c r="P12" s="397">
        <v>0</v>
      </c>
      <c r="Q12" s="397">
        <v>0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141">
        <v>753</v>
      </c>
      <c r="Z12" s="397">
        <v>0</v>
      </c>
      <c r="AA12" s="105"/>
    </row>
    <row r="13" spans="1:27" ht="15" hidden="1" customHeight="1">
      <c r="B13" s="102" t="s">
        <v>214</v>
      </c>
      <c r="C13" s="138">
        <v>3492</v>
      </c>
      <c r="D13" s="139">
        <v>1046</v>
      </c>
      <c r="E13" s="141">
        <v>25</v>
      </c>
      <c r="F13" s="141">
        <v>819</v>
      </c>
      <c r="G13" s="141">
        <v>236</v>
      </c>
      <c r="H13" s="141">
        <v>501</v>
      </c>
      <c r="I13" s="141">
        <v>291</v>
      </c>
      <c r="J13" s="141">
        <v>156</v>
      </c>
      <c r="K13" s="141">
        <v>40</v>
      </c>
      <c r="L13" s="397">
        <v>0</v>
      </c>
      <c r="M13" s="397">
        <v>0</v>
      </c>
      <c r="N13" s="397">
        <v>0</v>
      </c>
      <c r="O13" s="397">
        <v>0</v>
      </c>
      <c r="P13" s="397">
        <v>0</v>
      </c>
      <c r="Q13" s="397">
        <v>0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141">
        <v>378</v>
      </c>
      <c r="Z13" s="397">
        <v>0</v>
      </c>
      <c r="AA13" s="105"/>
    </row>
    <row r="14" spans="1:27" ht="15" hidden="1" customHeight="1">
      <c r="B14" s="102" t="s">
        <v>215</v>
      </c>
      <c r="C14" s="138">
        <v>10626</v>
      </c>
      <c r="D14" s="139">
        <v>1899</v>
      </c>
      <c r="E14" s="141">
        <v>29</v>
      </c>
      <c r="F14" s="141">
        <v>5578</v>
      </c>
      <c r="G14" s="141">
        <v>412</v>
      </c>
      <c r="H14" s="141">
        <v>170</v>
      </c>
      <c r="I14" s="141">
        <v>1927</v>
      </c>
      <c r="J14" s="141">
        <v>89</v>
      </c>
      <c r="K14" s="141">
        <v>88</v>
      </c>
      <c r="L14" s="397">
        <v>0</v>
      </c>
      <c r="M14" s="397">
        <v>0</v>
      </c>
      <c r="N14" s="397">
        <v>0</v>
      </c>
      <c r="O14" s="397">
        <v>0</v>
      </c>
      <c r="P14" s="397">
        <v>0</v>
      </c>
      <c r="Q14" s="397">
        <v>0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141">
        <v>434</v>
      </c>
      <c r="Z14" s="397">
        <v>0</v>
      </c>
      <c r="AA14" s="105"/>
    </row>
    <row r="15" spans="1:27" ht="15" hidden="1" customHeight="1">
      <c r="B15" s="102" t="s">
        <v>216</v>
      </c>
      <c r="C15" s="138">
        <v>1669</v>
      </c>
      <c r="D15" s="139">
        <v>416</v>
      </c>
      <c r="E15" s="141">
        <v>10</v>
      </c>
      <c r="F15" s="141">
        <v>654</v>
      </c>
      <c r="G15" s="141">
        <v>144</v>
      </c>
      <c r="H15" s="141">
        <v>78</v>
      </c>
      <c r="I15" s="141">
        <v>88</v>
      </c>
      <c r="J15" s="141">
        <v>72</v>
      </c>
      <c r="K15" s="141">
        <v>43</v>
      </c>
      <c r="L15" s="397">
        <v>0</v>
      </c>
      <c r="M15" s="397">
        <v>0</v>
      </c>
      <c r="N15" s="397">
        <v>0</v>
      </c>
      <c r="O15" s="397">
        <v>0</v>
      </c>
      <c r="P15" s="397">
        <v>0</v>
      </c>
      <c r="Q15" s="397">
        <v>0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141">
        <v>164</v>
      </c>
      <c r="Z15" s="397">
        <v>0</v>
      </c>
      <c r="AA15" s="105"/>
    </row>
    <row r="16" spans="1:27" ht="15" hidden="1" customHeight="1">
      <c r="B16" s="102" t="s">
        <v>218</v>
      </c>
      <c r="C16" s="138">
        <v>1035</v>
      </c>
      <c r="D16" s="139">
        <v>462</v>
      </c>
      <c r="E16" s="141">
        <v>3</v>
      </c>
      <c r="F16" s="141">
        <v>135</v>
      </c>
      <c r="G16" s="141">
        <v>159</v>
      </c>
      <c r="H16" s="141">
        <v>38</v>
      </c>
      <c r="I16" s="141">
        <v>64</v>
      </c>
      <c r="J16" s="141">
        <v>2</v>
      </c>
      <c r="K16" s="141">
        <v>36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7">
        <v>0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141">
        <v>136</v>
      </c>
      <c r="Z16" s="397">
        <v>0</v>
      </c>
      <c r="AA16" s="105"/>
    </row>
    <row r="17" spans="1:27" ht="15" hidden="1" customHeight="1">
      <c r="B17" s="102" t="s">
        <v>220</v>
      </c>
      <c r="C17" s="138">
        <v>1183</v>
      </c>
      <c r="D17" s="139">
        <v>386</v>
      </c>
      <c r="E17" s="141">
        <v>2</v>
      </c>
      <c r="F17" s="141">
        <v>170</v>
      </c>
      <c r="G17" s="141">
        <v>135</v>
      </c>
      <c r="H17" s="141">
        <v>274</v>
      </c>
      <c r="I17" s="141">
        <v>94</v>
      </c>
      <c r="J17" s="141">
        <v>11</v>
      </c>
      <c r="K17" s="141">
        <v>21</v>
      </c>
      <c r="L17" s="397">
        <v>0</v>
      </c>
      <c r="M17" s="397">
        <v>0</v>
      </c>
      <c r="N17" s="397">
        <v>0</v>
      </c>
      <c r="O17" s="397">
        <v>0</v>
      </c>
      <c r="P17" s="397">
        <v>0</v>
      </c>
      <c r="Q17" s="397">
        <v>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141">
        <v>90</v>
      </c>
      <c r="Z17" s="397">
        <v>0</v>
      </c>
      <c r="AA17" s="105"/>
    </row>
    <row r="18" spans="1:27" ht="15" hidden="1" customHeight="1">
      <c r="B18" s="102" t="s">
        <v>222</v>
      </c>
      <c r="C18" s="138">
        <v>676</v>
      </c>
      <c r="D18" s="139">
        <v>235</v>
      </c>
      <c r="E18" s="141">
        <v>5</v>
      </c>
      <c r="F18" s="141">
        <v>140</v>
      </c>
      <c r="G18" s="141">
        <v>114</v>
      </c>
      <c r="H18" s="141">
        <v>23</v>
      </c>
      <c r="I18" s="141">
        <v>31</v>
      </c>
      <c r="J18" s="141">
        <v>13</v>
      </c>
      <c r="K18" s="141">
        <v>22</v>
      </c>
      <c r="L18" s="397">
        <v>0</v>
      </c>
      <c r="M18" s="397">
        <v>0</v>
      </c>
      <c r="N18" s="397">
        <v>0</v>
      </c>
      <c r="O18" s="397">
        <v>0</v>
      </c>
      <c r="P18" s="397">
        <v>0</v>
      </c>
      <c r="Q18" s="397">
        <v>0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141">
        <v>93</v>
      </c>
      <c r="Z18" s="397">
        <v>0</v>
      </c>
      <c r="AA18" s="105"/>
    </row>
    <row r="19" spans="1:27" ht="15" hidden="1" customHeight="1">
      <c r="B19" s="134"/>
      <c r="C19" s="139"/>
      <c r="D19" s="139"/>
      <c r="E19" s="141"/>
      <c r="F19" s="141"/>
      <c r="G19" s="141"/>
      <c r="H19" s="141"/>
      <c r="I19" s="141"/>
      <c r="J19" s="141"/>
      <c r="K19" s="141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141"/>
      <c r="Z19" s="397"/>
      <c r="AA19" s="105"/>
    </row>
    <row r="20" spans="1:27" ht="15" customHeight="1">
      <c r="A20" s="100">
        <v>100</v>
      </c>
      <c r="B20" s="102" t="s">
        <v>223</v>
      </c>
      <c r="C20" s="138">
        <v>43039</v>
      </c>
      <c r="D20" s="139">
        <v>13335</v>
      </c>
      <c r="E20" s="141">
        <v>770</v>
      </c>
      <c r="F20" s="141">
        <v>19297</v>
      </c>
      <c r="G20" s="141">
        <v>1055</v>
      </c>
      <c r="H20" s="141">
        <v>426</v>
      </c>
      <c r="I20" s="141">
        <v>1780</v>
      </c>
      <c r="J20" s="141">
        <v>192</v>
      </c>
      <c r="K20" s="141">
        <v>1272</v>
      </c>
      <c r="L20" s="397">
        <v>0</v>
      </c>
      <c r="M20" s="397">
        <v>0</v>
      </c>
      <c r="N20" s="397">
        <v>0</v>
      </c>
      <c r="O20" s="397">
        <v>0</v>
      </c>
      <c r="P20" s="397">
        <v>0</v>
      </c>
      <c r="Q20" s="397">
        <v>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141">
        <v>4912</v>
      </c>
      <c r="Z20" s="397">
        <v>0</v>
      </c>
      <c r="AA20" s="105"/>
    </row>
    <row r="21" spans="1:27" ht="15" customHeight="1">
      <c r="A21" s="100">
        <v>101</v>
      </c>
      <c r="B21" s="102" t="s">
        <v>224</v>
      </c>
      <c r="C21" s="138">
        <v>4866</v>
      </c>
      <c r="D21" s="139">
        <v>1334</v>
      </c>
      <c r="E21" s="141">
        <v>83</v>
      </c>
      <c r="F21" s="141">
        <v>1548</v>
      </c>
      <c r="G21" s="141">
        <v>263</v>
      </c>
      <c r="H21" s="141">
        <v>257</v>
      </c>
      <c r="I21" s="141">
        <v>70</v>
      </c>
      <c r="J21" s="141">
        <v>98</v>
      </c>
      <c r="K21" s="141">
        <v>305</v>
      </c>
      <c r="L21" s="397">
        <v>0</v>
      </c>
      <c r="M21" s="397">
        <v>0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141">
        <v>908</v>
      </c>
      <c r="Z21" s="397">
        <v>0</v>
      </c>
      <c r="AA21" s="105"/>
    </row>
    <row r="22" spans="1:27" ht="15" customHeight="1">
      <c r="A22" s="100">
        <v>102</v>
      </c>
      <c r="B22" s="102" t="s">
        <v>225</v>
      </c>
      <c r="C22" s="138">
        <v>4281</v>
      </c>
      <c r="D22" s="139">
        <v>1242</v>
      </c>
      <c r="E22" s="141">
        <v>76</v>
      </c>
      <c r="F22" s="141">
        <v>1679</v>
      </c>
      <c r="G22" s="141">
        <v>110</v>
      </c>
      <c r="H22" s="141">
        <v>21</v>
      </c>
      <c r="I22" s="141">
        <v>89</v>
      </c>
      <c r="J22" s="141">
        <v>4</v>
      </c>
      <c r="K22" s="141">
        <v>319</v>
      </c>
      <c r="L22" s="397">
        <v>0</v>
      </c>
      <c r="M22" s="397">
        <v>0</v>
      </c>
      <c r="N22" s="397">
        <v>0</v>
      </c>
      <c r="O22" s="397">
        <v>0</v>
      </c>
      <c r="P22" s="397">
        <v>0</v>
      </c>
      <c r="Q22" s="397">
        <v>0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141">
        <v>741</v>
      </c>
      <c r="Z22" s="397">
        <v>0</v>
      </c>
      <c r="AA22" s="105"/>
    </row>
    <row r="23" spans="1:27" ht="15" customHeight="1">
      <c r="A23" s="100">
        <v>105</v>
      </c>
      <c r="B23" s="102" t="s">
        <v>226</v>
      </c>
      <c r="C23" s="138">
        <v>4215</v>
      </c>
      <c r="D23" s="139">
        <v>1874</v>
      </c>
      <c r="E23" s="141">
        <v>56</v>
      </c>
      <c r="F23" s="141">
        <v>1597</v>
      </c>
      <c r="G23" s="141">
        <v>88</v>
      </c>
      <c r="H23" s="141">
        <v>24</v>
      </c>
      <c r="I23" s="141">
        <v>259</v>
      </c>
      <c r="J23" s="141">
        <v>15</v>
      </c>
      <c r="K23" s="141">
        <v>28</v>
      </c>
      <c r="L23" s="397">
        <v>0</v>
      </c>
      <c r="M23" s="397">
        <v>0</v>
      </c>
      <c r="N23" s="397">
        <v>0</v>
      </c>
      <c r="O23" s="397">
        <v>0</v>
      </c>
      <c r="P23" s="397">
        <v>0</v>
      </c>
      <c r="Q23" s="397">
        <v>0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141">
        <v>274</v>
      </c>
      <c r="Z23" s="397">
        <v>0</v>
      </c>
      <c r="AA23" s="105"/>
    </row>
    <row r="24" spans="1:27" ht="15" customHeight="1">
      <c r="A24" s="100">
        <v>106</v>
      </c>
      <c r="B24" s="102" t="s">
        <v>227</v>
      </c>
      <c r="C24" s="138">
        <v>7090</v>
      </c>
      <c r="D24" s="139">
        <v>697</v>
      </c>
      <c r="E24" s="141">
        <v>37</v>
      </c>
      <c r="F24" s="141">
        <v>5088</v>
      </c>
      <c r="G24" s="141">
        <v>69</v>
      </c>
      <c r="H24" s="141">
        <v>11</v>
      </c>
      <c r="I24" s="141">
        <v>984</v>
      </c>
      <c r="J24" s="141">
        <v>12</v>
      </c>
      <c r="K24" s="141">
        <v>35</v>
      </c>
      <c r="L24" s="397">
        <v>0</v>
      </c>
      <c r="M24" s="397">
        <v>0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141">
        <v>157</v>
      </c>
      <c r="Z24" s="397">
        <v>0</v>
      </c>
      <c r="AA24" s="105"/>
    </row>
    <row r="25" spans="1:27" ht="15" customHeight="1">
      <c r="A25" s="100">
        <v>107</v>
      </c>
      <c r="B25" s="102" t="s">
        <v>228</v>
      </c>
      <c r="C25" s="138">
        <v>3745</v>
      </c>
      <c r="D25" s="139">
        <v>422</v>
      </c>
      <c r="E25" s="141">
        <v>33</v>
      </c>
      <c r="F25" s="141">
        <v>2826</v>
      </c>
      <c r="G25" s="141">
        <v>53</v>
      </c>
      <c r="H25" s="141">
        <v>17</v>
      </c>
      <c r="I25" s="141">
        <v>127</v>
      </c>
      <c r="J25" s="141">
        <v>18</v>
      </c>
      <c r="K25" s="141">
        <v>52</v>
      </c>
      <c r="L25" s="397">
        <v>0</v>
      </c>
      <c r="M25" s="397">
        <v>0</v>
      </c>
      <c r="N25" s="397">
        <v>0</v>
      </c>
      <c r="O25" s="397">
        <v>0</v>
      </c>
      <c r="P25" s="397">
        <v>0</v>
      </c>
      <c r="Q25" s="397">
        <v>0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141">
        <v>197</v>
      </c>
      <c r="Z25" s="397">
        <v>0</v>
      </c>
      <c r="AA25" s="105"/>
    </row>
    <row r="26" spans="1:27" ht="15" customHeight="1">
      <c r="A26" s="100">
        <v>108</v>
      </c>
      <c r="B26" s="102" t="s">
        <v>229</v>
      </c>
      <c r="C26" s="138">
        <v>2622</v>
      </c>
      <c r="D26" s="139">
        <v>823</v>
      </c>
      <c r="E26" s="141">
        <v>30</v>
      </c>
      <c r="F26" s="141">
        <v>1263</v>
      </c>
      <c r="G26" s="141">
        <v>72</v>
      </c>
      <c r="H26" s="141">
        <v>11</v>
      </c>
      <c r="I26" s="141">
        <v>24</v>
      </c>
      <c r="J26" s="141">
        <v>5</v>
      </c>
      <c r="K26" s="141">
        <v>102</v>
      </c>
      <c r="L26" s="397">
        <v>0</v>
      </c>
      <c r="M26" s="397">
        <v>0</v>
      </c>
      <c r="N26" s="397">
        <v>0</v>
      </c>
      <c r="O26" s="397">
        <v>0</v>
      </c>
      <c r="P26" s="397">
        <v>0</v>
      </c>
      <c r="Q26" s="397">
        <v>0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141">
        <v>292</v>
      </c>
      <c r="Z26" s="397">
        <v>0</v>
      </c>
      <c r="AA26" s="105"/>
    </row>
    <row r="27" spans="1:27" ht="15" customHeight="1">
      <c r="A27" s="100">
        <v>109</v>
      </c>
      <c r="B27" s="102" t="s">
        <v>230</v>
      </c>
      <c r="C27" s="138">
        <v>1970</v>
      </c>
      <c r="D27" s="139">
        <v>390</v>
      </c>
      <c r="E27" s="141">
        <v>50</v>
      </c>
      <c r="F27" s="141">
        <v>1135</v>
      </c>
      <c r="G27" s="141">
        <v>40</v>
      </c>
      <c r="H27" s="141">
        <v>21</v>
      </c>
      <c r="I27" s="141">
        <v>25</v>
      </c>
      <c r="J27" s="141">
        <v>4</v>
      </c>
      <c r="K27" s="141">
        <v>65</v>
      </c>
      <c r="L27" s="397">
        <v>0</v>
      </c>
      <c r="M27" s="397">
        <v>0</v>
      </c>
      <c r="N27" s="397">
        <v>0</v>
      </c>
      <c r="O27" s="397">
        <v>0</v>
      </c>
      <c r="P27" s="397">
        <v>0</v>
      </c>
      <c r="Q27" s="397">
        <v>0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141">
        <v>240</v>
      </c>
      <c r="Z27" s="397">
        <v>0</v>
      </c>
      <c r="AA27" s="105"/>
    </row>
    <row r="28" spans="1:27" ht="15" customHeight="1">
      <c r="A28" s="100">
        <v>110</v>
      </c>
      <c r="B28" s="102" t="s">
        <v>231</v>
      </c>
      <c r="C28" s="138">
        <v>11734</v>
      </c>
      <c r="D28" s="139">
        <v>5817</v>
      </c>
      <c r="E28" s="141">
        <v>381</v>
      </c>
      <c r="F28" s="141">
        <v>2968</v>
      </c>
      <c r="G28" s="141">
        <v>252</v>
      </c>
      <c r="H28" s="141">
        <v>41</v>
      </c>
      <c r="I28" s="141">
        <v>105</v>
      </c>
      <c r="J28" s="141">
        <v>27</v>
      </c>
      <c r="K28" s="141">
        <v>306</v>
      </c>
      <c r="L28" s="397">
        <v>0</v>
      </c>
      <c r="M28" s="397">
        <v>0</v>
      </c>
      <c r="N28" s="397">
        <v>0</v>
      </c>
      <c r="O28" s="397">
        <v>0</v>
      </c>
      <c r="P28" s="397">
        <v>0</v>
      </c>
      <c r="Q28" s="397">
        <v>0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141">
        <v>1837</v>
      </c>
      <c r="Z28" s="397">
        <v>0</v>
      </c>
      <c r="AA28" s="105"/>
    </row>
    <row r="29" spans="1:27" ht="15" customHeight="1">
      <c r="A29" s="100">
        <v>111</v>
      </c>
      <c r="B29" s="102" t="s">
        <v>232</v>
      </c>
      <c r="C29" s="138">
        <v>2516</v>
      </c>
      <c r="D29" s="139">
        <v>736</v>
      </c>
      <c r="E29" s="141">
        <v>24</v>
      </c>
      <c r="F29" s="141">
        <v>1193</v>
      </c>
      <c r="G29" s="141">
        <v>108</v>
      </c>
      <c r="H29" s="141">
        <v>23</v>
      </c>
      <c r="I29" s="141">
        <v>97</v>
      </c>
      <c r="J29" s="141">
        <v>9</v>
      </c>
      <c r="K29" s="141">
        <v>60</v>
      </c>
      <c r="L29" s="397">
        <v>0</v>
      </c>
      <c r="M29" s="397">
        <v>0</v>
      </c>
      <c r="N29" s="397">
        <v>0</v>
      </c>
      <c r="O29" s="397">
        <v>0</v>
      </c>
      <c r="P29" s="397">
        <v>0</v>
      </c>
      <c r="Q29" s="397">
        <v>0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141">
        <v>266</v>
      </c>
      <c r="Z29" s="397">
        <v>0</v>
      </c>
      <c r="AA29" s="105"/>
    </row>
    <row r="30" spans="1:27" ht="15" customHeight="1">
      <c r="A30" s="100">
        <v>201</v>
      </c>
      <c r="B30" s="102" t="s">
        <v>234</v>
      </c>
      <c r="C30" s="138">
        <v>10189</v>
      </c>
      <c r="D30" s="139">
        <v>1596</v>
      </c>
      <c r="E30" s="141">
        <v>29</v>
      </c>
      <c r="F30" s="141">
        <v>5545</v>
      </c>
      <c r="G30" s="141">
        <v>400</v>
      </c>
      <c r="H30" s="141">
        <v>162</v>
      </c>
      <c r="I30" s="141">
        <v>1887</v>
      </c>
      <c r="J30" s="141">
        <v>88</v>
      </c>
      <c r="K30" s="141">
        <v>81</v>
      </c>
      <c r="L30" s="397">
        <v>0</v>
      </c>
      <c r="M30" s="397">
        <v>0</v>
      </c>
      <c r="N30" s="397">
        <v>0</v>
      </c>
      <c r="O30" s="397">
        <v>0</v>
      </c>
      <c r="P30" s="397">
        <v>0</v>
      </c>
      <c r="Q30" s="397">
        <v>0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141">
        <v>401</v>
      </c>
      <c r="Z30" s="397">
        <v>0</v>
      </c>
      <c r="AA30" s="105"/>
    </row>
    <row r="31" spans="1:27" ht="15" customHeight="1">
      <c r="A31" s="100">
        <v>202</v>
      </c>
      <c r="B31" s="102" t="s">
        <v>235</v>
      </c>
      <c r="C31" s="138">
        <v>11234</v>
      </c>
      <c r="D31" s="139">
        <v>1659</v>
      </c>
      <c r="E31" s="141">
        <v>42</v>
      </c>
      <c r="F31" s="141">
        <v>8158</v>
      </c>
      <c r="G31" s="141">
        <v>279</v>
      </c>
      <c r="H31" s="141">
        <v>154</v>
      </c>
      <c r="I31" s="141">
        <v>321</v>
      </c>
      <c r="J31" s="141">
        <v>61</v>
      </c>
      <c r="K31" s="141">
        <v>107</v>
      </c>
      <c r="L31" s="397">
        <v>0</v>
      </c>
      <c r="M31" s="397">
        <v>0</v>
      </c>
      <c r="N31" s="397">
        <v>0</v>
      </c>
      <c r="O31" s="397">
        <v>0</v>
      </c>
      <c r="P31" s="397">
        <v>0</v>
      </c>
      <c r="Q31" s="397">
        <v>0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141">
        <v>453</v>
      </c>
      <c r="Z31" s="397">
        <v>0</v>
      </c>
      <c r="AA31" s="105"/>
    </row>
    <row r="32" spans="1:27" ht="15" customHeight="1">
      <c r="A32" s="100">
        <v>203</v>
      </c>
      <c r="B32" s="102" t="s">
        <v>236</v>
      </c>
      <c r="C32" s="138">
        <v>2941</v>
      </c>
      <c r="D32" s="139">
        <v>817</v>
      </c>
      <c r="E32" s="141">
        <v>25</v>
      </c>
      <c r="F32" s="141">
        <v>1312</v>
      </c>
      <c r="G32" s="141">
        <v>136</v>
      </c>
      <c r="H32" s="141">
        <v>115</v>
      </c>
      <c r="I32" s="141">
        <v>118</v>
      </c>
      <c r="J32" s="141">
        <v>57</v>
      </c>
      <c r="K32" s="141">
        <v>56</v>
      </c>
      <c r="L32" s="397">
        <v>0</v>
      </c>
      <c r="M32" s="397">
        <v>0</v>
      </c>
      <c r="N32" s="397">
        <v>0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141">
        <v>305</v>
      </c>
      <c r="Z32" s="397">
        <v>0</v>
      </c>
      <c r="AA32" s="105"/>
    </row>
    <row r="33" spans="1:27" ht="15" customHeight="1">
      <c r="A33" s="100">
        <v>204</v>
      </c>
      <c r="B33" s="102" t="s">
        <v>237</v>
      </c>
      <c r="C33" s="138">
        <v>6272</v>
      </c>
      <c r="D33" s="139">
        <v>1131</v>
      </c>
      <c r="E33" s="141">
        <v>70</v>
      </c>
      <c r="F33" s="141">
        <v>3779</v>
      </c>
      <c r="G33" s="141">
        <v>172</v>
      </c>
      <c r="H33" s="141">
        <v>153</v>
      </c>
      <c r="I33" s="141">
        <v>46</v>
      </c>
      <c r="J33" s="141">
        <v>27</v>
      </c>
      <c r="K33" s="141">
        <v>253</v>
      </c>
      <c r="L33" s="397">
        <v>0</v>
      </c>
      <c r="M33" s="397">
        <v>0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141">
        <v>641</v>
      </c>
      <c r="Z33" s="397">
        <v>0</v>
      </c>
      <c r="AA33" s="105"/>
    </row>
    <row r="34" spans="1:27" ht="15" customHeight="1">
      <c r="A34" s="100">
        <v>205</v>
      </c>
      <c r="B34" s="102" t="s">
        <v>238</v>
      </c>
      <c r="C34" s="138">
        <v>229</v>
      </c>
      <c r="D34" s="139">
        <v>72</v>
      </c>
      <c r="E34" s="141">
        <v>3</v>
      </c>
      <c r="F34" s="141">
        <v>46</v>
      </c>
      <c r="G34" s="141">
        <v>54</v>
      </c>
      <c r="H34" s="141">
        <v>3</v>
      </c>
      <c r="I34" s="141">
        <v>7</v>
      </c>
      <c r="J34" s="141">
        <v>0</v>
      </c>
      <c r="K34" s="141">
        <v>9</v>
      </c>
      <c r="L34" s="397">
        <v>0</v>
      </c>
      <c r="M34" s="397">
        <v>0</v>
      </c>
      <c r="N34" s="397">
        <v>0</v>
      </c>
      <c r="O34" s="397">
        <v>0</v>
      </c>
      <c r="P34" s="397">
        <v>0</v>
      </c>
      <c r="Q34" s="397">
        <v>0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141">
        <v>35</v>
      </c>
      <c r="Z34" s="397">
        <v>0</v>
      </c>
      <c r="AA34" s="105"/>
    </row>
    <row r="35" spans="1:27" ht="15" customHeight="1">
      <c r="A35" s="100">
        <v>206</v>
      </c>
      <c r="B35" s="102" t="s">
        <v>239</v>
      </c>
      <c r="C35" s="138">
        <v>1573</v>
      </c>
      <c r="D35" s="139">
        <v>317</v>
      </c>
      <c r="E35" s="141">
        <v>30</v>
      </c>
      <c r="F35" s="141">
        <v>689</v>
      </c>
      <c r="G35" s="141">
        <v>35</v>
      </c>
      <c r="H35" s="141">
        <v>25</v>
      </c>
      <c r="I35" s="141">
        <v>36</v>
      </c>
      <c r="J35" s="141">
        <v>44</v>
      </c>
      <c r="K35" s="141">
        <v>84</v>
      </c>
      <c r="L35" s="397">
        <v>0</v>
      </c>
      <c r="M35" s="397">
        <v>0</v>
      </c>
      <c r="N35" s="397">
        <v>0</v>
      </c>
      <c r="O35" s="397">
        <v>0</v>
      </c>
      <c r="P35" s="397">
        <v>0</v>
      </c>
      <c r="Q35" s="397">
        <v>0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141">
        <v>313</v>
      </c>
      <c r="Z35" s="397">
        <v>0</v>
      </c>
      <c r="AA35" s="105"/>
    </row>
    <row r="36" spans="1:27" ht="15" customHeight="1">
      <c r="A36" s="100">
        <v>207</v>
      </c>
      <c r="B36" s="102" t="s">
        <v>240</v>
      </c>
      <c r="C36" s="138">
        <v>3153</v>
      </c>
      <c r="D36" s="139">
        <v>550</v>
      </c>
      <c r="E36" s="141">
        <v>10</v>
      </c>
      <c r="F36" s="141">
        <v>2094</v>
      </c>
      <c r="G36" s="141">
        <v>79</v>
      </c>
      <c r="H36" s="141">
        <v>97</v>
      </c>
      <c r="I36" s="141">
        <v>47</v>
      </c>
      <c r="J36" s="141">
        <v>13</v>
      </c>
      <c r="K36" s="141">
        <v>30</v>
      </c>
      <c r="L36" s="397">
        <v>0</v>
      </c>
      <c r="M36" s="397">
        <v>0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141">
        <v>233</v>
      </c>
      <c r="Z36" s="397">
        <v>0</v>
      </c>
      <c r="AA36" s="105"/>
    </row>
    <row r="37" spans="1:27" ht="15" customHeight="1">
      <c r="A37" s="100">
        <v>208</v>
      </c>
      <c r="B37" s="102" t="s">
        <v>241</v>
      </c>
      <c r="C37" s="138">
        <v>342</v>
      </c>
      <c r="D37" s="139">
        <v>53</v>
      </c>
      <c r="E37" s="141">
        <v>0</v>
      </c>
      <c r="F37" s="141">
        <v>229</v>
      </c>
      <c r="G37" s="141">
        <v>19</v>
      </c>
      <c r="H37" s="141">
        <v>1</v>
      </c>
      <c r="I37" s="141">
        <v>11</v>
      </c>
      <c r="J37" s="141">
        <v>0</v>
      </c>
      <c r="K37" s="141">
        <v>8</v>
      </c>
      <c r="L37" s="397">
        <v>0</v>
      </c>
      <c r="M37" s="397">
        <v>0</v>
      </c>
      <c r="N37" s="397">
        <v>0</v>
      </c>
      <c r="O37" s="397">
        <v>0</v>
      </c>
      <c r="P37" s="397">
        <v>0</v>
      </c>
      <c r="Q37" s="397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141">
        <v>21</v>
      </c>
      <c r="Z37" s="397">
        <v>0</v>
      </c>
      <c r="AA37" s="105"/>
    </row>
    <row r="38" spans="1:27" ht="15" customHeight="1">
      <c r="A38" s="100">
        <v>209</v>
      </c>
      <c r="B38" s="102" t="s">
        <v>242</v>
      </c>
      <c r="C38" s="138">
        <v>518</v>
      </c>
      <c r="D38" s="139">
        <v>252</v>
      </c>
      <c r="E38" s="141">
        <v>2</v>
      </c>
      <c r="F38" s="141">
        <v>87</v>
      </c>
      <c r="G38" s="141">
        <v>75</v>
      </c>
      <c r="H38" s="141">
        <v>4</v>
      </c>
      <c r="I38" s="141">
        <v>23</v>
      </c>
      <c r="J38" s="141">
        <v>2</v>
      </c>
      <c r="K38" s="141">
        <v>17</v>
      </c>
      <c r="L38" s="397">
        <v>0</v>
      </c>
      <c r="M38" s="397">
        <v>0</v>
      </c>
      <c r="N38" s="397">
        <v>0</v>
      </c>
      <c r="O38" s="397">
        <v>0</v>
      </c>
      <c r="P38" s="397">
        <v>0</v>
      </c>
      <c r="Q38" s="397">
        <v>0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141">
        <v>56</v>
      </c>
      <c r="Z38" s="397">
        <v>0</v>
      </c>
      <c r="AA38" s="105"/>
    </row>
    <row r="39" spans="1:27" ht="15" customHeight="1">
      <c r="A39" s="100">
        <v>210</v>
      </c>
      <c r="B39" s="102" t="s">
        <v>14</v>
      </c>
      <c r="C39" s="138">
        <v>2464</v>
      </c>
      <c r="D39" s="139">
        <v>518</v>
      </c>
      <c r="E39" s="141">
        <v>16</v>
      </c>
      <c r="F39" s="141">
        <v>1035</v>
      </c>
      <c r="G39" s="141">
        <v>245</v>
      </c>
      <c r="H39" s="141">
        <v>173</v>
      </c>
      <c r="I39" s="141">
        <v>138</v>
      </c>
      <c r="J39" s="141">
        <v>68</v>
      </c>
      <c r="K39" s="141">
        <v>32</v>
      </c>
      <c r="L39" s="397">
        <v>0</v>
      </c>
      <c r="M39" s="397">
        <v>0</v>
      </c>
      <c r="N39" s="397">
        <v>0</v>
      </c>
      <c r="O39" s="397">
        <v>0</v>
      </c>
      <c r="P39" s="397">
        <v>0</v>
      </c>
      <c r="Q39" s="397">
        <v>0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141">
        <v>239</v>
      </c>
      <c r="Z39" s="397">
        <v>0</v>
      </c>
      <c r="AA39" s="105"/>
    </row>
    <row r="40" spans="1:27" ht="15" customHeight="1">
      <c r="A40" s="100">
        <v>212</v>
      </c>
      <c r="B40" s="102" t="s">
        <v>243</v>
      </c>
      <c r="C40" s="138">
        <v>321</v>
      </c>
      <c r="D40" s="139">
        <v>61</v>
      </c>
      <c r="E40" s="141">
        <v>1</v>
      </c>
      <c r="F40" s="141">
        <v>138</v>
      </c>
      <c r="G40" s="141">
        <v>42</v>
      </c>
      <c r="H40" s="141">
        <v>37</v>
      </c>
      <c r="I40" s="141">
        <v>12</v>
      </c>
      <c r="J40" s="141">
        <v>0</v>
      </c>
      <c r="K40" s="141">
        <v>6</v>
      </c>
      <c r="L40" s="397">
        <v>0</v>
      </c>
      <c r="M40" s="397">
        <v>0</v>
      </c>
      <c r="N40" s="397">
        <v>0</v>
      </c>
      <c r="O40" s="397">
        <v>0</v>
      </c>
      <c r="P40" s="397">
        <v>0</v>
      </c>
      <c r="Q40" s="397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141">
        <v>24</v>
      </c>
      <c r="Z40" s="397">
        <v>0</v>
      </c>
      <c r="AA40" s="105"/>
    </row>
    <row r="41" spans="1:27" ht="15" customHeight="1">
      <c r="A41" s="100">
        <v>213</v>
      </c>
      <c r="B41" s="102" t="s">
        <v>244</v>
      </c>
      <c r="C41" s="138">
        <v>419</v>
      </c>
      <c r="D41" s="139">
        <v>90</v>
      </c>
      <c r="E41" s="141">
        <v>0</v>
      </c>
      <c r="F41" s="141">
        <v>231</v>
      </c>
      <c r="G41" s="141">
        <v>37</v>
      </c>
      <c r="H41" s="141">
        <v>9</v>
      </c>
      <c r="I41" s="141">
        <v>12</v>
      </c>
      <c r="J41" s="141">
        <v>1</v>
      </c>
      <c r="K41" s="141">
        <v>6</v>
      </c>
      <c r="L41" s="397">
        <v>0</v>
      </c>
      <c r="M41" s="397">
        <v>0</v>
      </c>
      <c r="N41" s="397">
        <v>0</v>
      </c>
      <c r="O41" s="397">
        <v>0</v>
      </c>
      <c r="P41" s="397">
        <v>0</v>
      </c>
      <c r="Q41" s="397">
        <v>0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141">
        <v>33</v>
      </c>
      <c r="Z41" s="397">
        <v>0</v>
      </c>
      <c r="AA41" s="105"/>
    </row>
    <row r="42" spans="1:27" ht="15" customHeight="1">
      <c r="A42" s="100">
        <v>214</v>
      </c>
      <c r="B42" s="102" t="s">
        <v>245</v>
      </c>
      <c r="C42" s="138">
        <v>3032</v>
      </c>
      <c r="D42" s="139">
        <v>330</v>
      </c>
      <c r="E42" s="141">
        <v>42</v>
      </c>
      <c r="F42" s="141">
        <v>2024</v>
      </c>
      <c r="G42" s="141">
        <v>84</v>
      </c>
      <c r="H42" s="141">
        <v>173</v>
      </c>
      <c r="I42" s="141">
        <v>13</v>
      </c>
      <c r="J42" s="141">
        <v>12</v>
      </c>
      <c r="K42" s="141">
        <v>88</v>
      </c>
      <c r="L42" s="397">
        <v>0</v>
      </c>
      <c r="M42" s="397">
        <v>0</v>
      </c>
      <c r="N42" s="397">
        <v>0</v>
      </c>
      <c r="O42" s="397">
        <v>0</v>
      </c>
      <c r="P42" s="397">
        <v>0</v>
      </c>
      <c r="Q42" s="397">
        <v>0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141">
        <v>266</v>
      </c>
      <c r="Z42" s="397">
        <v>0</v>
      </c>
      <c r="AA42" s="105"/>
    </row>
    <row r="43" spans="1:27" ht="15" customHeight="1">
      <c r="A43" s="100">
        <v>215</v>
      </c>
      <c r="B43" s="102" t="s">
        <v>246</v>
      </c>
      <c r="C43" s="138">
        <v>984</v>
      </c>
      <c r="D43" s="139">
        <v>191</v>
      </c>
      <c r="E43" s="141">
        <v>8</v>
      </c>
      <c r="F43" s="141">
        <v>288</v>
      </c>
      <c r="G43" s="141">
        <v>45</v>
      </c>
      <c r="H43" s="141">
        <v>196</v>
      </c>
      <c r="I43" s="141">
        <v>20</v>
      </c>
      <c r="J43" s="141">
        <v>77</v>
      </c>
      <c r="K43" s="141">
        <v>8</v>
      </c>
      <c r="L43" s="397">
        <v>0</v>
      </c>
      <c r="M43" s="397">
        <v>0</v>
      </c>
      <c r="N43" s="397">
        <v>0</v>
      </c>
      <c r="O43" s="397">
        <v>0</v>
      </c>
      <c r="P43" s="397">
        <v>0</v>
      </c>
      <c r="Q43" s="397">
        <v>0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141">
        <v>151</v>
      </c>
      <c r="Z43" s="397">
        <v>0</v>
      </c>
      <c r="AA43" s="105"/>
    </row>
    <row r="44" spans="1:27" ht="15" customHeight="1">
      <c r="A44" s="100">
        <v>216</v>
      </c>
      <c r="B44" s="102" t="s">
        <v>247</v>
      </c>
      <c r="C44" s="138">
        <v>1056</v>
      </c>
      <c r="D44" s="139">
        <v>88</v>
      </c>
      <c r="E44" s="141">
        <v>1</v>
      </c>
      <c r="F44" s="141">
        <v>683</v>
      </c>
      <c r="G44" s="141">
        <v>80</v>
      </c>
      <c r="H44" s="141">
        <v>12</v>
      </c>
      <c r="I44" s="141">
        <v>43</v>
      </c>
      <c r="J44" s="141">
        <v>24</v>
      </c>
      <c r="K44" s="141">
        <v>5</v>
      </c>
      <c r="L44" s="397">
        <v>0</v>
      </c>
      <c r="M44" s="397">
        <v>0</v>
      </c>
      <c r="N44" s="397">
        <v>0</v>
      </c>
      <c r="O44" s="397">
        <v>0</v>
      </c>
      <c r="P44" s="397">
        <v>0</v>
      </c>
      <c r="Q44" s="397">
        <v>0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141">
        <v>120</v>
      </c>
      <c r="Z44" s="397">
        <v>0</v>
      </c>
      <c r="AA44" s="105"/>
    </row>
    <row r="45" spans="1:27" ht="15" customHeight="1">
      <c r="A45" s="100">
        <v>217</v>
      </c>
      <c r="B45" s="102" t="s">
        <v>248</v>
      </c>
      <c r="C45" s="138">
        <v>1245</v>
      </c>
      <c r="D45" s="139">
        <v>186</v>
      </c>
      <c r="E45" s="141">
        <v>5</v>
      </c>
      <c r="F45" s="141">
        <v>837</v>
      </c>
      <c r="G45" s="141">
        <v>25</v>
      </c>
      <c r="H45" s="141">
        <v>23</v>
      </c>
      <c r="I45" s="141">
        <v>14</v>
      </c>
      <c r="J45" s="141">
        <v>3</v>
      </c>
      <c r="K45" s="141">
        <v>35</v>
      </c>
      <c r="L45" s="397">
        <v>0</v>
      </c>
      <c r="M45" s="397">
        <v>0</v>
      </c>
      <c r="N45" s="397">
        <v>0</v>
      </c>
      <c r="O45" s="397">
        <v>0</v>
      </c>
      <c r="P45" s="397">
        <v>0</v>
      </c>
      <c r="Q45" s="397">
        <v>0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141">
        <v>117</v>
      </c>
      <c r="Z45" s="397">
        <v>0</v>
      </c>
      <c r="AA45" s="105"/>
    </row>
    <row r="46" spans="1:27" ht="15" customHeight="1">
      <c r="A46" s="100">
        <v>218</v>
      </c>
      <c r="B46" s="102" t="s">
        <v>249</v>
      </c>
      <c r="C46" s="138">
        <v>631</v>
      </c>
      <c r="D46" s="139">
        <v>88</v>
      </c>
      <c r="E46" s="141">
        <v>12</v>
      </c>
      <c r="F46" s="141">
        <v>148</v>
      </c>
      <c r="G46" s="141">
        <v>64</v>
      </c>
      <c r="H46" s="141">
        <v>156</v>
      </c>
      <c r="I46" s="141">
        <v>70</v>
      </c>
      <c r="J46" s="141">
        <v>43</v>
      </c>
      <c r="K46" s="141">
        <v>9</v>
      </c>
      <c r="L46" s="397">
        <v>0</v>
      </c>
      <c r="M46" s="397">
        <v>0</v>
      </c>
      <c r="N46" s="397">
        <v>0</v>
      </c>
      <c r="O46" s="397">
        <v>0</v>
      </c>
      <c r="P46" s="397">
        <v>0</v>
      </c>
      <c r="Q46" s="397">
        <v>0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141">
        <v>41</v>
      </c>
      <c r="Z46" s="397">
        <v>0</v>
      </c>
      <c r="AA46" s="105"/>
    </row>
    <row r="47" spans="1:27" ht="15" customHeight="1">
      <c r="A47" s="100">
        <v>219</v>
      </c>
      <c r="B47" s="102" t="s">
        <v>250</v>
      </c>
      <c r="C47" s="138">
        <v>1037</v>
      </c>
      <c r="D47" s="139">
        <v>169</v>
      </c>
      <c r="E47" s="141">
        <v>12</v>
      </c>
      <c r="F47" s="141">
        <v>503</v>
      </c>
      <c r="G47" s="141">
        <v>29</v>
      </c>
      <c r="H47" s="141">
        <v>15</v>
      </c>
      <c r="I47" s="141">
        <v>60</v>
      </c>
      <c r="J47" s="141">
        <v>11</v>
      </c>
      <c r="K47" s="141">
        <v>45</v>
      </c>
      <c r="L47" s="397">
        <v>0</v>
      </c>
      <c r="M47" s="397">
        <v>0</v>
      </c>
      <c r="N47" s="397">
        <v>0</v>
      </c>
      <c r="O47" s="397">
        <v>0</v>
      </c>
      <c r="P47" s="397">
        <v>0</v>
      </c>
      <c r="Q47" s="397">
        <v>0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141">
        <v>193</v>
      </c>
      <c r="Z47" s="397">
        <v>0</v>
      </c>
      <c r="AA47" s="105"/>
    </row>
    <row r="48" spans="1:27" ht="15" customHeight="1">
      <c r="A48" s="100">
        <v>220</v>
      </c>
      <c r="B48" s="102" t="s">
        <v>251</v>
      </c>
      <c r="C48" s="138">
        <v>775</v>
      </c>
      <c r="D48" s="139">
        <v>334</v>
      </c>
      <c r="E48" s="141">
        <v>1</v>
      </c>
      <c r="F48" s="141">
        <v>74</v>
      </c>
      <c r="G48" s="141">
        <v>30</v>
      </c>
      <c r="H48" s="141">
        <v>111</v>
      </c>
      <c r="I48" s="141">
        <v>111</v>
      </c>
      <c r="J48" s="141">
        <v>5</v>
      </c>
      <c r="K48" s="141">
        <v>6</v>
      </c>
      <c r="L48" s="397">
        <v>0</v>
      </c>
      <c r="M48" s="397">
        <v>0</v>
      </c>
      <c r="N48" s="397">
        <v>0</v>
      </c>
      <c r="O48" s="397">
        <v>0</v>
      </c>
      <c r="P48" s="397">
        <v>0</v>
      </c>
      <c r="Q48" s="397">
        <v>0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141">
        <v>103</v>
      </c>
      <c r="Z48" s="397">
        <v>0</v>
      </c>
      <c r="AA48" s="105"/>
    </row>
    <row r="49" spans="1:27" ht="15" customHeight="1">
      <c r="A49" s="100">
        <v>221</v>
      </c>
      <c r="B49" s="102" t="s">
        <v>252</v>
      </c>
      <c r="C49" s="138">
        <v>538</v>
      </c>
      <c r="D49" s="139">
        <v>81</v>
      </c>
      <c r="E49" s="141">
        <v>2</v>
      </c>
      <c r="F49" s="141">
        <v>92</v>
      </c>
      <c r="G49" s="141">
        <v>50</v>
      </c>
      <c r="H49" s="141">
        <v>174</v>
      </c>
      <c r="I49" s="141">
        <v>73</v>
      </c>
      <c r="J49" s="141">
        <v>9</v>
      </c>
      <c r="K49" s="141">
        <v>11</v>
      </c>
      <c r="L49" s="397">
        <v>0</v>
      </c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141">
        <v>46</v>
      </c>
      <c r="Z49" s="397">
        <v>0</v>
      </c>
      <c r="AA49" s="105"/>
    </row>
    <row r="50" spans="1:27" ht="15" customHeight="1">
      <c r="A50" s="100">
        <v>222</v>
      </c>
      <c r="B50" s="102" t="s">
        <v>253</v>
      </c>
      <c r="C50" s="138">
        <v>110</v>
      </c>
      <c r="D50" s="139">
        <v>38</v>
      </c>
      <c r="E50" s="141">
        <v>1</v>
      </c>
      <c r="F50" s="141">
        <v>3</v>
      </c>
      <c r="G50" s="141">
        <v>29</v>
      </c>
      <c r="H50" s="141">
        <v>0</v>
      </c>
      <c r="I50" s="141">
        <v>23</v>
      </c>
      <c r="J50" s="141">
        <v>0</v>
      </c>
      <c r="K50" s="141">
        <v>4</v>
      </c>
      <c r="L50" s="397">
        <v>0</v>
      </c>
      <c r="M50" s="397">
        <v>0</v>
      </c>
      <c r="N50" s="397">
        <v>0</v>
      </c>
      <c r="O50" s="397">
        <v>0</v>
      </c>
      <c r="P50" s="397">
        <v>0</v>
      </c>
      <c r="Q50" s="397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141">
        <v>12</v>
      </c>
      <c r="Z50" s="397">
        <v>0</v>
      </c>
      <c r="AA50" s="105"/>
    </row>
    <row r="51" spans="1:27" ht="15" customHeight="1">
      <c r="A51" s="100">
        <v>223</v>
      </c>
      <c r="B51" s="102" t="s">
        <v>254</v>
      </c>
      <c r="C51" s="138">
        <v>645</v>
      </c>
      <c r="D51" s="139">
        <v>305</v>
      </c>
      <c r="E51" s="141">
        <v>0</v>
      </c>
      <c r="F51" s="141">
        <v>78</v>
      </c>
      <c r="G51" s="141">
        <v>85</v>
      </c>
      <c r="H51" s="141">
        <v>100</v>
      </c>
      <c r="I51" s="141">
        <v>21</v>
      </c>
      <c r="J51" s="141">
        <v>2</v>
      </c>
      <c r="K51" s="141">
        <v>10</v>
      </c>
      <c r="L51" s="397">
        <v>0</v>
      </c>
      <c r="M51" s="397">
        <v>0</v>
      </c>
      <c r="N51" s="397">
        <v>0</v>
      </c>
      <c r="O51" s="397">
        <v>0</v>
      </c>
      <c r="P51" s="397">
        <v>0</v>
      </c>
      <c r="Q51" s="397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141">
        <v>44</v>
      </c>
      <c r="Z51" s="397">
        <v>0</v>
      </c>
      <c r="AA51" s="105"/>
    </row>
    <row r="52" spans="1:27" ht="15" customHeight="1">
      <c r="A52" s="100">
        <v>224</v>
      </c>
      <c r="B52" s="102" t="s">
        <v>255</v>
      </c>
      <c r="C52" s="138">
        <v>243</v>
      </c>
      <c r="D52" s="139">
        <v>108</v>
      </c>
      <c r="E52" s="141">
        <v>1</v>
      </c>
      <c r="F52" s="141">
        <v>38</v>
      </c>
      <c r="G52" s="141">
        <v>27</v>
      </c>
      <c r="H52" s="141">
        <v>20</v>
      </c>
      <c r="I52" s="141">
        <v>7</v>
      </c>
      <c r="J52" s="141">
        <v>11</v>
      </c>
      <c r="K52" s="141">
        <v>8</v>
      </c>
      <c r="L52" s="397">
        <v>0</v>
      </c>
      <c r="M52" s="397">
        <v>0</v>
      </c>
      <c r="N52" s="397">
        <v>0</v>
      </c>
      <c r="O52" s="397">
        <v>0</v>
      </c>
      <c r="P52" s="397">
        <v>0</v>
      </c>
      <c r="Q52" s="397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141">
        <v>23</v>
      </c>
      <c r="Z52" s="397">
        <v>0</v>
      </c>
      <c r="AA52" s="105"/>
    </row>
    <row r="53" spans="1:27" ht="15" customHeight="1">
      <c r="A53" s="100">
        <v>225</v>
      </c>
      <c r="B53" s="102" t="s">
        <v>256</v>
      </c>
      <c r="C53" s="138">
        <v>201</v>
      </c>
      <c r="D53" s="139">
        <v>65</v>
      </c>
      <c r="E53" s="141">
        <v>0</v>
      </c>
      <c r="F53" s="141">
        <v>19</v>
      </c>
      <c r="G53" s="141">
        <v>34</v>
      </c>
      <c r="H53" s="141">
        <v>34</v>
      </c>
      <c r="I53" s="141">
        <v>9</v>
      </c>
      <c r="J53" s="141">
        <v>0</v>
      </c>
      <c r="K53" s="141">
        <v>8</v>
      </c>
      <c r="L53" s="397">
        <v>0</v>
      </c>
      <c r="M53" s="397">
        <v>0</v>
      </c>
      <c r="N53" s="397">
        <v>0</v>
      </c>
      <c r="O53" s="397">
        <v>0</v>
      </c>
      <c r="P53" s="397">
        <v>0</v>
      </c>
      <c r="Q53" s="397">
        <v>0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141">
        <v>32</v>
      </c>
      <c r="Z53" s="397">
        <v>0</v>
      </c>
      <c r="AA53" s="105"/>
    </row>
    <row r="54" spans="1:27" ht="15" customHeight="1">
      <c r="A54" s="100">
        <v>226</v>
      </c>
      <c r="B54" s="102" t="s">
        <v>257</v>
      </c>
      <c r="C54" s="138">
        <v>204</v>
      </c>
      <c r="D54" s="139">
        <v>55</v>
      </c>
      <c r="E54" s="141">
        <v>1</v>
      </c>
      <c r="F54" s="141">
        <v>56</v>
      </c>
      <c r="G54" s="141">
        <v>33</v>
      </c>
      <c r="H54" s="141">
        <v>0</v>
      </c>
      <c r="I54" s="141">
        <v>17</v>
      </c>
      <c r="J54" s="141">
        <v>2</v>
      </c>
      <c r="K54" s="141">
        <v>5</v>
      </c>
      <c r="L54" s="397">
        <v>0</v>
      </c>
      <c r="M54" s="397">
        <v>0</v>
      </c>
      <c r="N54" s="397">
        <v>0</v>
      </c>
      <c r="O54" s="397">
        <v>0</v>
      </c>
      <c r="P54" s="397">
        <v>0</v>
      </c>
      <c r="Q54" s="397">
        <v>0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141">
        <v>35</v>
      </c>
      <c r="Z54" s="397">
        <v>0</v>
      </c>
      <c r="AA54" s="105"/>
    </row>
    <row r="55" spans="1:27" ht="15" customHeight="1">
      <c r="A55" s="100">
        <v>227</v>
      </c>
      <c r="B55" s="102" t="s">
        <v>258</v>
      </c>
      <c r="C55" s="138">
        <v>183</v>
      </c>
      <c r="D55" s="139">
        <v>97</v>
      </c>
      <c r="E55" s="141">
        <v>1</v>
      </c>
      <c r="F55" s="141">
        <v>25</v>
      </c>
      <c r="G55" s="141">
        <v>24</v>
      </c>
      <c r="H55" s="141">
        <v>3</v>
      </c>
      <c r="I55" s="141">
        <v>3</v>
      </c>
      <c r="J55" s="141">
        <v>12</v>
      </c>
      <c r="K55" s="141">
        <v>12</v>
      </c>
      <c r="L55" s="397">
        <v>0</v>
      </c>
      <c r="M55" s="397">
        <v>0</v>
      </c>
      <c r="N55" s="397">
        <v>0</v>
      </c>
      <c r="O55" s="397">
        <v>0</v>
      </c>
      <c r="P55" s="397">
        <v>0</v>
      </c>
      <c r="Q55" s="397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141">
        <v>6</v>
      </c>
      <c r="Z55" s="397">
        <v>0</v>
      </c>
      <c r="AA55" s="105"/>
    </row>
    <row r="56" spans="1:27" ht="15" customHeight="1">
      <c r="A56" s="100">
        <v>228</v>
      </c>
      <c r="B56" s="102" t="s">
        <v>410</v>
      </c>
      <c r="C56" s="138">
        <v>524</v>
      </c>
      <c r="D56" s="139">
        <v>272</v>
      </c>
      <c r="E56" s="141">
        <v>4</v>
      </c>
      <c r="F56" s="141">
        <v>61</v>
      </c>
      <c r="G56" s="141">
        <v>37</v>
      </c>
      <c r="H56" s="141">
        <v>21</v>
      </c>
      <c r="I56" s="141">
        <v>51</v>
      </c>
      <c r="J56" s="141">
        <v>30</v>
      </c>
      <c r="K56" s="141">
        <v>6</v>
      </c>
      <c r="L56" s="397">
        <v>0</v>
      </c>
      <c r="M56" s="397">
        <v>0</v>
      </c>
      <c r="N56" s="397">
        <v>0</v>
      </c>
      <c r="O56" s="397">
        <v>0</v>
      </c>
      <c r="P56" s="397">
        <v>0</v>
      </c>
      <c r="Q56" s="397">
        <v>0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141">
        <v>42</v>
      </c>
      <c r="Z56" s="397">
        <v>0</v>
      </c>
      <c r="AA56" s="105"/>
    </row>
    <row r="57" spans="1:27" ht="15" customHeight="1">
      <c r="A57" s="100">
        <v>229</v>
      </c>
      <c r="B57" s="102" t="s">
        <v>259</v>
      </c>
      <c r="C57" s="138">
        <v>422</v>
      </c>
      <c r="D57" s="139">
        <v>111</v>
      </c>
      <c r="E57" s="141">
        <v>7</v>
      </c>
      <c r="F57" s="141">
        <v>120</v>
      </c>
      <c r="G57" s="141">
        <v>18</v>
      </c>
      <c r="H57" s="141">
        <v>19</v>
      </c>
      <c r="I57" s="141">
        <v>18</v>
      </c>
      <c r="J57" s="141">
        <v>55</v>
      </c>
      <c r="K57" s="141">
        <v>13</v>
      </c>
      <c r="L57" s="397">
        <v>0</v>
      </c>
      <c r="M57" s="397">
        <v>0</v>
      </c>
      <c r="N57" s="397">
        <v>0</v>
      </c>
      <c r="O57" s="397">
        <v>0</v>
      </c>
      <c r="P57" s="397">
        <v>0</v>
      </c>
      <c r="Q57" s="397">
        <v>0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141">
        <v>61</v>
      </c>
      <c r="Z57" s="397">
        <v>0</v>
      </c>
      <c r="AA57" s="105"/>
    </row>
    <row r="58" spans="1:27" ht="15" customHeight="1">
      <c r="A58" s="100">
        <v>301</v>
      </c>
      <c r="B58" s="102" t="s">
        <v>261</v>
      </c>
      <c r="C58" s="138">
        <v>157</v>
      </c>
      <c r="D58" s="139">
        <v>35</v>
      </c>
      <c r="E58" s="141">
        <v>1</v>
      </c>
      <c r="F58" s="141">
        <v>79</v>
      </c>
      <c r="G58" s="141">
        <v>7</v>
      </c>
      <c r="H58" s="141">
        <v>2</v>
      </c>
      <c r="I58" s="141">
        <v>6</v>
      </c>
      <c r="J58" s="141">
        <v>0</v>
      </c>
      <c r="K58" s="141">
        <v>8</v>
      </c>
      <c r="L58" s="397">
        <v>0</v>
      </c>
      <c r="M58" s="397">
        <v>0</v>
      </c>
      <c r="N58" s="397">
        <v>0</v>
      </c>
      <c r="O58" s="397">
        <v>0</v>
      </c>
      <c r="P58" s="397">
        <v>0</v>
      </c>
      <c r="Q58" s="397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141">
        <v>19</v>
      </c>
      <c r="Z58" s="397">
        <v>0</v>
      </c>
      <c r="AA58" s="105"/>
    </row>
    <row r="59" spans="1:27" ht="15" customHeight="1">
      <c r="A59" s="100">
        <v>365</v>
      </c>
      <c r="B59" s="102" t="s">
        <v>265</v>
      </c>
      <c r="C59" s="138">
        <v>159</v>
      </c>
      <c r="D59" s="139">
        <v>71</v>
      </c>
      <c r="E59" s="141">
        <v>0</v>
      </c>
      <c r="F59" s="141">
        <v>17</v>
      </c>
      <c r="G59" s="141">
        <v>23</v>
      </c>
      <c r="H59" s="141">
        <v>8</v>
      </c>
      <c r="I59" s="141">
        <v>27</v>
      </c>
      <c r="J59" s="141">
        <v>0</v>
      </c>
      <c r="K59" s="141">
        <v>5</v>
      </c>
      <c r="L59" s="397">
        <v>0</v>
      </c>
      <c r="M59" s="397">
        <v>0</v>
      </c>
      <c r="N59" s="397">
        <v>0</v>
      </c>
      <c r="O59" s="397">
        <v>0</v>
      </c>
      <c r="P59" s="397">
        <v>0</v>
      </c>
      <c r="Q59" s="397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141">
        <v>8</v>
      </c>
      <c r="Z59" s="397">
        <v>0</v>
      </c>
      <c r="AA59" s="105"/>
    </row>
    <row r="60" spans="1:27" ht="15" customHeight="1">
      <c r="A60" s="100">
        <v>381</v>
      </c>
      <c r="B60" s="102" t="s">
        <v>266</v>
      </c>
      <c r="C60" s="138">
        <v>252</v>
      </c>
      <c r="D60" s="139">
        <v>36</v>
      </c>
      <c r="E60" s="141">
        <v>5</v>
      </c>
      <c r="F60" s="141">
        <v>45</v>
      </c>
      <c r="G60" s="141">
        <v>37</v>
      </c>
      <c r="H60" s="141">
        <v>13</v>
      </c>
      <c r="I60" s="141">
        <v>48</v>
      </c>
      <c r="J60" s="141">
        <v>0</v>
      </c>
      <c r="K60" s="141">
        <v>0</v>
      </c>
      <c r="L60" s="397">
        <v>0</v>
      </c>
      <c r="M60" s="397">
        <v>0</v>
      </c>
      <c r="N60" s="397">
        <v>0</v>
      </c>
      <c r="O60" s="397">
        <v>0</v>
      </c>
      <c r="P60" s="397">
        <v>0</v>
      </c>
      <c r="Q60" s="397">
        <v>0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141">
        <v>68</v>
      </c>
      <c r="Z60" s="397">
        <v>0</v>
      </c>
      <c r="AA60" s="105"/>
    </row>
    <row r="61" spans="1:27" ht="15" customHeight="1">
      <c r="A61" s="100">
        <v>382</v>
      </c>
      <c r="B61" s="102" t="s">
        <v>267</v>
      </c>
      <c r="C61" s="138">
        <v>405</v>
      </c>
      <c r="D61" s="139">
        <v>97</v>
      </c>
      <c r="E61" s="141">
        <v>2</v>
      </c>
      <c r="F61" s="141">
        <v>126</v>
      </c>
      <c r="G61" s="141">
        <v>68</v>
      </c>
      <c r="H61" s="141">
        <v>39</v>
      </c>
      <c r="I61" s="141">
        <v>44</v>
      </c>
      <c r="J61" s="141">
        <v>4</v>
      </c>
      <c r="K61" s="141">
        <v>4</v>
      </c>
      <c r="L61" s="397">
        <v>0</v>
      </c>
      <c r="M61" s="397">
        <v>0</v>
      </c>
      <c r="N61" s="397">
        <v>0</v>
      </c>
      <c r="O61" s="397">
        <v>0</v>
      </c>
      <c r="P61" s="397">
        <v>0</v>
      </c>
      <c r="Q61" s="397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141">
        <v>21</v>
      </c>
      <c r="Z61" s="397">
        <v>0</v>
      </c>
      <c r="AA61" s="105"/>
    </row>
    <row r="62" spans="1:27" ht="15" customHeight="1">
      <c r="A62" s="100">
        <v>442</v>
      </c>
      <c r="B62" s="102" t="s">
        <v>270</v>
      </c>
      <c r="C62" s="138">
        <v>76</v>
      </c>
      <c r="D62" s="139">
        <v>55</v>
      </c>
      <c r="E62" s="141">
        <v>0</v>
      </c>
      <c r="F62" s="141">
        <v>6</v>
      </c>
      <c r="G62" s="141">
        <v>1</v>
      </c>
      <c r="H62" s="141">
        <v>0</v>
      </c>
      <c r="I62" s="141">
        <v>7</v>
      </c>
      <c r="J62" s="141">
        <v>0</v>
      </c>
      <c r="K62" s="141">
        <v>2</v>
      </c>
      <c r="L62" s="397">
        <v>0</v>
      </c>
      <c r="M62" s="397">
        <v>0</v>
      </c>
      <c r="N62" s="397">
        <v>0</v>
      </c>
      <c r="O62" s="397">
        <v>0</v>
      </c>
      <c r="P62" s="397">
        <v>0</v>
      </c>
      <c r="Q62" s="397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141">
        <v>5</v>
      </c>
      <c r="Z62" s="397">
        <v>0</v>
      </c>
      <c r="AA62" s="105"/>
    </row>
    <row r="63" spans="1:27" ht="15" customHeight="1">
      <c r="A63" s="100">
        <v>443</v>
      </c>
      <c r="B63" s="102" t="s">
        <v>271</v>
      </c>
      <c r="C63" s="138">
        <v>333</v>
      </c>
      <c r="D63" s="139">
        <v>240</v>
      </c>
      <c r="E63" s="141">
        <v>0</v>
      </c>
      <c r="F63" s="141">
        <v>26</v>
      </c>
      <c r="G63" s="141">
        <v>7</v>
      </c>
      <c r="H63" s="141">
        <v>3</v>
      </c>
      <c r="I63" s="141">
        <v>33</v>
      </c>
      <c r="J63" s="141">
        <v>0</v>
      </c>
      <c r="K63" s="141">
        <v>4</v>
      </c>
      <c r="L63" s="397">
        <v>0</v>
      </c>
      <c r="M63" s="397">
        <v>0</v>
      </c>
      <c r="N63" s="397">
        <v>0</v>
      </c>
      <c r="O63" s="397">
        <v>0</v>
      </c>
      <c r="P63" s="397">
        <v>0</v>
      </c>
      <c r="Q63" s="397">
        <v>0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141">
        <v>20</v>
      </c>
      <c r="Z63" s="397">
        <v>0</v>
      </c>
      <c r="AA63" s="105"/>
    </row>
    <row r="64" spans="1:27" ht="15" customHeight="1">
      <c r="A64" s="100">
        <v>446</v>
      </c>
      <c r="B64" s="102" t="s">
        <v>273</v>
      </c>
      <c r="C64" s="138">
        <v>28</v>
      </c>
      <c r="D64" s="139">
        <v>8</v>
      </c>
      <c r="E64" s="141">
        <v>0</v>
      </c>
      <c r="F64" s="141">
        <v>1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397">
        <v>0</v>
      </c>
      <c r="M64" s="397">
        <v>0</v>
      </c>
      <c r="N64" s="397">
        <v>0</v>
      </c>
      <c r="O64" s="397">
        <v>0</v>
      </c>
      <c r="P64" s="397">
        <v>0</v>
      </c>
      <c r="Q64" s="397">
        <v>0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141">
        <v>8</v>
      </c>
      <c r="Z64" s="397">
        <v>0</v>
      </c>
      <c r="AA64" s="105"/>
    </row>
    <row r="65" spans="1:27" ht="15" customHeight="1">
      <c r="A65" s="100">
        <v>464</v>
      </c>
      <c r="B65" s="102" t="s">
        <v>274</v>
      </c>
      <c r="C65" s="138">
        <v>213</v>
      </c>
      <c r="D65" s="139">
        <v>39</v>
      </c>
      <c r="E65" s="141">
        <v>0</v>
      </c>
      <c r="F65" s="141">
        <v>83</v>
      </c>
      <c r="G65" s="141">
        <v>13</v>
      </c>
      <c r="H65" s="141">
        <v>8</v>
      </c>
      <c r="I65" s="141">
        <v>31</v>
      </c>
      <c r="J65" s="141">
        <v>4</v>
      </c>
      <c r="K65" s="141">
        <v>3</v>
      </c>
      <c r="L65" s="397">
        <v>0</v>
      </c>
      <c r="M65" s="397">
        <v>0</v>
      </c>
      <c r="N65" s="397">
        <v>0</v>
      </c>
      <c r="O65" s="397">
        <v>0</v>
      </c>
      <c r="P65" s="397">
        <v>0</v>
      </c>
      <c r="Q65" s="397">
        <v>0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141">
        <v>32</v>
      </c>
      <c r="Z65" s="397">
        <v>0</v>
      </c>
      <c r="AA65" s="105"/>
    </row>
    <row r="66" spans="1:27" ht="15" customHeight="1">
      <c r="A66" s="100">
        <v>481</v>
      </c>
      <c r="B66" s="102" t="s">
        <v>275</v>
      </c>
      <c r="C66" s="138">
        <v>98</v>
      </c>
      <c r="D66" s="139">
        <v>13</v>
      </c>
      <c r="E66" s="141">
        <v>0</v>
      </c>
      <c r="F66" s="141">
        <v>39</v>
      </c>
      <c r="G66" s="141">
        <v>26</v>
      </c>
      <c r="H66" s="141">
        <v>8</v>
      </c>
      <c r="I66" s="141">
        <v>6</v>
      </c>
      <c r="J66" s="141">
        <v>0</v>
      </c>
      <c r="K66" s="141">
        <v>0</v>
      </c>
      <c r="L66" s="397">
        <v>0</v>
      </c>
      <c r="M66" s="397">
        <v>0</v>
      </c>
      <c r="N66" s="397">
        <v>0</v>
      </c>
      <c r="O66" s="397">
        <v>0</v>
      </c>
      <c r="P66" s="397">
        <v>0</v>
      </c>
      <c r="Q66" s="397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141">
        <v>6</v>
      </c>
      <c r="Z66" s="397">
        <v>0</v>
      </c>
      <c r="AA66" s="105"/>
    </row>
    <row r="67" spans="1:27" ht="15" customHeight="1">
      <c r="A67" s="100">
        <v>501</v>
      </c>
      <c r="B67" s="102" t="s">
        <v>276</v>
      </c>
      <c r="C67" s="138">
        <v>90</v>
      </c>
      <c r="D67" s="139">
        <v>42</v>
      </c>
      <c r="E67" s="141">
        <v>1</v>
      </c>
      <c r="F67" s="141">
        <v>20</v>
      </c>
      <c r="G67" s="141">
        <v>2</v>
      </c>
      <c r="H67" s="141">
        <v>2</v>
      </c>
      <c r="I67" s="141">
        <v>7</v>
      </c>
      <c r="J67" s="141">
        <v>1</v>
      </c>
      <c r="K67" s="141">
        <v>1</v>
      </c>
      <c r="L67" s="397">
        <v>0</v>
      </c>
      <c r="M67" s="397">
        <v>0</v>
      </c>
      <c r="N67" s="397">
        <v>0</v>
      </c>
      <c r="O67" s="397">
        <v>0</v>
      </c>
      <c r="P67" s="397">
        <v>0</v>
      </c>
      <c r="Q67" s="397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141">
        <v>14</v>
      </c>
      <c r="Z67" s="397">
        <v>0</v>
      </c>
      <c r="AA67" s="105"/>
    </row>
    <row r="68" spans="1:27" ht="15" customHeight="1">
      <c r="A68" s="100">
        <v>585</v>
      </c>
      <c r="B68" s="102" t="s">
        <v>278</v>
      </c>
      <c r="C68" s="138">
        <v>106</v>
      </c>
      <c r="D68" s="139">
        <v>57</v>
      </c>
      <c r="E68" s="141">
        <v>0</v>
      </c>
      <c r="F68" s="141">
        <v>14</v>
      </c>
      <c r="G68" s="141">
        <v>18</v>
      </c>
      <c r="H68" s="141">
        <v>0</v>
      </c>
      <c r="I68" s="141">
        <v>9</v>
      </c>
      <c r="J68" s="141">
        <v>0</v>
      </c>
      <c r="K68" s="141">
        <v>5</v>
      </c>
      <c r="L68" s="397">
        <v>0</v>
      </c>
      <c r="M68" s="397">
        <v>0</v>
      </c>
      <c r="N68" s="397">
        <v>0</v>
      </c>
      <c r="O68" s="397">
        <v>0</v>
      </c>
      <c r="P68" s="397">
        <v>0</v>
      </c>
      <c r="Q68" s="397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141">
        <v>3</v>
      </c>
      <c r="Z68" s="397">
        <v>0</v>
      </c>
      <c r="AA68" s="105"/>
    </row>
    <row r="69" spans="1:27" ht="15" customHeight="1">
      <c r="A69" s="100">
        <v>586</v>
      </c>
      <c r="B69" s="102" t="s">
        <v>279</v>
      </c>
      <c r="C69" s="138">
        <v>100</v>
      </c>
      <c r="D69" s="139">
        <v>50</v>
      </c>
      <c r="E69" s="141">
        <v>0</v>
      </c>
      <c r="F69" s="141">
        <v>12</v>
      </c>
      <c r="G69" s="141">
        <v>3</v>
      </c>
      <c r="H69" s="141">
        <v>0</v>
      </c>
      <c r="I69" s="141">
        <v>0</v>
      </c>
      <c r="J69" s="141">
        <v>0</v>
      </c>
      <c r="K69" s="141">
        <v>2</v>
      </c>
      <c r="L69" s="397">
        <v>0</v>
      </c>
      <c r="M69" s="397">
        <v>0</v>
      </c>
      <c r="N69" s="397">
        <v>0</v>
      </c>
      <c r="O69" s="397">
        <v>0</v>
      </c>
      <c r="P69" s="397">
        <v>0</v>
      </c>
      <c r="Q69" s="397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141">
        <v>33</v>
      </c>
      <c r="Z69" s="397">
        <v>0</v>
      </c>
      <c r="AA69" s="105"/>
    </row>
    <row r="70" spans="1:27" ht="15" customHeight="1">
      <c r="A70" s="101"/>
      <c r="B70" s="122"/>
      <c r="C70" s="144"/>
      <c r="D70" s="145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05"/>
    </row>
    <row r="71" spans="1:27" ht="15" customHeight="1">
      <c r="A71" s="100" t="s">
        <v>435</v>
      </c>
      <c r="B71" s="124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5" customHeight="1">
      <c r="A72" s="100" t="s">
        <v>436</v>
      </c>
      <c r="D72" s="139"/>
      <c r="E72" s="141"/>
      <c r="F72" s="141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41"/>
      <c r="W72" s="105"/>
      <c r="X72" s="105"/>
      <c r="Y72" s="105"/>
      <c r="Z72" s="105"/>
      <c r="AA72" s="105"/>
    </row>
    <row r="73" spans="1:27" ht="15" customHeight="1">
      <c r="A73" s="100" t="s">
        <v>441</v>
      </c>
      <c r="D73" s="139"/>
      <c r="E73" s="141"/>
      <c r="F73" s="141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41"/>
      <c r="W73" s="105"/>
      <c r="X73" s="105"/>
      <c r="Y73" s="105"/>
      <c r="Z73" s="105"/>
      <c r="AA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7A87-CB44-42F8-8866-8B7D9C7AAB56}">
  <sheetPr>
    <tabColor theme="7" tint="0.79998168889431442"/>
  </sheetPr>
  <dimension ref="A1:Z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3" sqref="F3:G3"/>
    </sheetView>
  </sheetViews>
  <sheetFormatPr defaultColWidth="7.75" defaultRowHeight="13"/>
  <cols>
    <col min="1" max="1" width="3.75" style="100" customWidth="1"/>
    <col min="2" max="2" width="11.83203125" style="100" customWidth="1"/>
    <col min="3" max="26" width="10" style="100" customWidth="1"/>
    <col min="27" max="254" width="7.75" style="100"/>
    <col min="255" max="255" width="3.75" style="100" customWidth="1"/>
    <col min="256" max="256" width="10.25" style="100" customWidth="1"/>
    <col min="257" max="258" width="6.83203125" style="100" customWidth="1"/>
    <col min="259" max="259" width="6" style="100" customWidth="1"/>
    <col min="260" max="260" width="7" style="100" customWidth="1"/>
    <col min="261" max="261" width="7.5" style="100" customWidth="1"/>
    <col min="262" max="263" width="7" style="100" customWidth="1"/>
    <col min="264" max="264" width="7.08203125" style="100" customWidth="1"/>
    <col min="265" max="265" width="7.25" style="100" customWidth="1"/>
    <col min="266" max="266" width="6.58203125" style="100" customWidth="1"/>
    <col min="267" max="267" width="7" style="100" customWidth="1"/>
    <col min="268" max="510" width="7.75" style="100"/>
    <col min="511" max="511" width="3.75" style="100" customWidth="1"/>
    <col min="512" max="512" width="10.25" style="100" customWidth="1"/>
    <col min="513" max="514" width="6.83203125" style="100" customWidth="1"/>
    <col min="515" max="515" width="6" style="100" customWidth="1"/>
    <col min="516" max="516" width="7" style="100" customWidth="1"/>
    <col min="517" max="517" width="7.5" style="100" customWidth="1"/>
    <col min="518" max="519" width="7" style="100" customWidth="1"/>
    <col min="520" max="520" width="7.08203125" style="100" customWidth="1"/>
    <col min="521" max="521" width="7.25" style="100" customWidth="1"/>
    <col min="522" max="522" width="6.58203125" style="100" customWidth="1"/>
    <col min="523" max="523" width="7" style="100" customWidth="1"/>
    <col min="524" max="766" width="7.75" style="100"/>
    <col min="767" max="767" width="3.75" style="100" customWidth="1"/>
    <col min="768" max="768" width="10.25" style="100" customWidth="1"/>
    <col min="769" max="770" width="6.83203125" style="100" customWidth="1"/>
    <col min="771" max="771" width="6" style="100" customWidth="1"/>
    <col min="772" max="772" width="7" style="100" customWidth="1"/>
    <col min="773" max="773" width="7.5" style="100" customWidth="1"/>
    <col min="774" max="775" width="7" style="100" customWidth="1"/>
    <col min="776" max="776" width="7.08203125" style="100" customWidth="1"/>
    <col min="777" max="777" width="7.25" style="100" customWidth="1"/>
    <col min="778" max="778" width="6.58203125" style="100" customWidth="1"/>
    <col min="779" max="779" width="7" style="100" customWidth="1"/>
    <col min="780" max="1022" width="7.75" style="100"/>
    <col min="1023" max="1023" width="3.75" style="100" customWidth="1"/>
    <col min="1024" max="1024" width="10.25" style="100" customWidth="1"/>
    <col min="1025" max="1026" width="6.83203125" style="100" customWidth="1"/>
    <col min="1027" max="1027" width="6" style="100" customWidth="1"/>
    <col min="1028" max="1028" width="7" style="100" customWidth="1"/>
    <col min="1029" max="1029" width="7.5" style="100" customWidth="1"/>
    <col min="1030" max="1031" width="7" style="100" customWidth="1"/>
    <col min="1032" max="1032" width="7.08203125" style="100" customWidth="1"/>
    <col min="1033" max="1033" width="7.25" style="100" customWidth="1"/>
    <col min="1034" max="1034" width="6.58203125" style="100" customWidth="1"/>
    <col min="1035" max="1035" width="7" style="100" customWidth="1"/>
    <col min="1036" max="1278" width="7.75" style="100"/>
    <col min="1279" max="1279" width="3.75" style="100" customWidth="1"/>
    <col min="1280" max="1280" width="10.25" style="100" customWidth="1"/>
    <col min="1281" max="1282" width="6.83203125" style="100" customWidth="1"/>
    <col min="1283" max="1283" width="6" style="100" customWidth="1"/>
    <col min="1284" max="1284" width="7" style="100" customWidth="1"/>
    <col min="1285" max="1285" width="7.5" style="100" customWidth="1"/>
    <col min="1286" max="1287" width="7" style="100" customWidth="1"/>
    <col min="1288" max="1288" width="7.08203125" style="100" customWidth="1"/>
    <col min="1289" max="1289" width="7.25" style="100" customWidth="1"/>
    <col min="1290" max="1290" width="6.58203125" style="100" customWidth="1"/>
    <col min="1291" max="1291" width="7" style="100" customWidth="1"/>
    <col min="1292" max="1534" width="7.75" style="100"/>
    <col min="1535" max="1535" width="3.75" style="100" customWidth="1"/>
    <col min="1536" max="1536" width="10.25" style="100" customWidth="1"/>
    <col min="1537" max="1538" width="6.83203125" style="100" customWidth="1"/>
    <col min="1539" max="1539" width="6" style="100" customWidth="1"/>
    <col min="1540" max="1540" width="7" style="100" customWidth="1"/>
    <col min="1541" max="1541" width="7.5" style="100" customWidth="1"/>
    <col min="1542" max="1543" width="7" style="100" customWidth="1"/>
    <col min="1544" max="1544" width="7.08203125" style="100" customWidth="1"/>
    <col min="1545" max="1545" width="7.25" style="100" customWidth="1"/>
    <col min="1546" max="1546" width="6.58203125" style="100" customWidth="1"/>
    <col min="1547" max="1547" width="7" style="100" customWidth="1"/>
    <col min="1548" max="1790" width="7.75" style="100"/>
    <col min="1791" max="1791" width="3.75" style="100" customWidth="1"/>
    <col min="1792" max="1792" width="10.25" style="100" customWidth="1"/>
    <col min="1793" max="1794" width="6.83203125" style="100" customWidth="1"/>
    <col min="1795" max="1795" width="6" style="100" customWidth="1"/>
    <col min="1796" max="1796" width="7" style="100" customWidth="1"/>
    <col min="1797" max="1797" width="7.5" style="100" customWidth="1"/>
    <col min="1798" max="1799" width="7" style="100" customWidth="1"/>
    <col min="1800" max="1800" width="7.08203125" style="100" customWidth="1"/>
    <col min="1801" max="1801" width="7.25" style="100" customWidth="1"/>
    <col min="1802" max="1802" width="6.58203125" style="100" customWidth="1"/>
    <col min="1803" max="1803" width="7" style="100" customWidth="1"/>
    <col min="1804" max="2046" width="7.75" style="100"/>
    <col min="2047" max="2047" width="3.75" style="100" customWidth="1"/>
    <col min="2048" max="2048" width="10.25" style="100" customWidth="1"/>
    <col min="2049" max="2050" width="6.83203125" style="100" customWidth="1"/>
    <col min="2051" max="2051" width="6" style="100" customWidth="1"/>
    <col min="2052" max="2052" width="7" style="100" customWidth="1"/>
    <col min="2053" max="2053" width="7.5" style="100" customWidth="1"/>
    <col min="2054" max="2055" width="7" style="100" customWidth="1"/>
    <col min="2056" max="2056" width="7.08203125" style="100" customWidth="1"/>
    <col min="2057" max="2057" width="7.25" style="100" customWidth="1"/>
    <col min="2058" max="2058" width="6.58203125" style="100" customWidth="1"/>
    <col min="2059" max="2059" width="7" style="100" customWidth="1"/>
    <col min="2060" max="2302" width="7.75" style="100"/>
    <col min="2303" max="2303" width="3.75" style="100" customWidth="1"/>
    <col min="2304" max="2304" width="10.25" style="100" customWidth="1"/>
    <col min="2305" max="2306" width="6.83203125" style="100" customWidth="1"/>
    <col min="2307" max="2307" width="6" style="100" customWidth="1"/>
    <col min="2308" max="2308" width="7" style="100" customWidth="1"/>
    <col min="2309" max="2309" width="7.5" style="100" customWidth="1"/>
    <col min="2310" max="2311" width="7" style="100" customWidth="1"/>
    <col min="2312" max="2312" width="7.08203125" style="100" customWidth="1"/>
    <col min="2313" max="2313" width="7.25" style="100" customWidth="1"/>
    <col min="2314" max="2314" width="6.58203125" style="100" customWidth="1"/>
    <col min="2315" max="2315" width="7" style="100" customWidth="1"/>
    <col min="2316" max="2558" width="7.75" style="100"/>
    <col min="2559" max="2559" width="3.75" style="100" customWidth="1"/>
    <col min="2560" max="2560" width="10.25" style="100" customWidth="1"/>
    <col min="2561" max="2562" width="6.83203125" style="100" customWidth="1"/>
    <col min="2563" max="2563" width="6" style="100" customWidth="1"/>
    <col min="2564" max="2564" width="7" style="100" customWidth="1"/>
    <col min="2565" max="2565" width="7.5" style="100" customWidth="1"/>
    <col min="2566" max="2567" width="7" style="100" customWidth="1"/>
    <col min="2568" max="2568" width="7.08203125" style="100" customWidth="1"/>
    <col min="2569" max="2569" width="7.25" style="100" customWidth="1"/>
    <col min="2570" max="2570" width="6.58203125" style="100" customWidth="1"/>
    <col min="2571" max="2571" width="7" style="100" customWidth="1"/>
    <col min="2572" max="2814" width="7.75" style="100"/>
    <col min="2815" max="2815" width="3.75" style="100" customWidth="1"/>
    <col min="2816" max="2816" width="10.25" style="100" customWidth="1"/>
    <col min="2817" max="2818" width="6.83203125" style="100" customWidth="1"/>
    <col min="2819" max="2819" width="6" style="100" customWidth="1"/>
    <col min="2820" max="2820" width="7" style="100" customWidth="1"/>
    <col min="2821" max="2821" width="7.5" style="100" customWidth="1"/>
    <col min="2822" max="2823" width="7" style="100" customWidth="1"/>
    <col min="2824" max="2824" width="7.08203125" style="100" customWidth="1"/>
    <col min="2825" max="2825" width="7.25" style="100" customWidth="1"/>
    <col min="2826" max="2826" width="6.58203125" style="100" customWidth="1"/>
    <col min="2827" max="2827" width="7" style="100" customWidth="1"/>
    <col min="2828" max="3070" width="7.75" style="100"/>
    <col min="3071" max="3071" width="3.75" style="100" customWidth="1"/>
    <col min="3072" max="3072" width="10.25" style="100" customWidth="1"/>
    <col min="3073" max="3074" width="6.83203125" style="100" customWidth="1"/>
    <col min="3075" max="3075" width="6" style="100" customWidth="1"/>
    <col min="3076" max="3076" width="7" style="100" customWidth="1"/>
    <col min="3077" max="3077" width="7.5" style="100" customWidth="1"/>
    <col min="3078" max="3079" width="7" style="100" customWidth="1"/>
    <col min="3080" max="3080" width="7.08203125" style="100" customWidth="1"/>
    <col min="3081" max="3081" width="7.25" style="100" customWidth="1"/>
    <col min="3082" max="3082" width="6.58203125" style="100" customWidth="1"/>
    <col min="3083" max="3083" width="7" style="100" customWidth="1"/>
    <col min="3084" max="3326" width="7.75" style="100"/>
    <col min="3327" max="3327" width="3.75" style="100" customWidth="1"/>
    <col min="3328" max="3328" width="10.25" style="100" customWidth="1"/>
    <col min="3329" max="3330" width="6.83203125" style="100" customWidth="1"/>
    <col min="3331" max="3331" width="6" style="100" customWidth="1"/>
    <col min="3332" max="3332" width="7" style="100" customWidth="1"/>
    <col min="3333" max="3333" width="7.5" style="100" customWidth="1"/>
    <col min="3334" max="3335" width="7" style="100" customWidth="1"/>
    <col min="3336" max="3336" width="7.08203125" style="100" customWidth="1"/>
    <col min="3337" max="3337" width="7.25" style="100" customWidth="1"/>
    <col min="3338" max="3338" width="6.58203125" style="100" customWidth="1"/>
    <col min="3339" max="3339" width="7" style="100" customWidth="1"/>
    <col min="3340" max="3582" width="7.75" style="100"/>
    <col min="3583" max="3583" width="3.75" style="100" customWidth="1"/>
    <col min="3584" max="3584" width="10.25" style="100" customWidth="1"/>
    <col min="3585" max="3586" width="6.83203125" style="100" customWidth="1"/>
    <col min="3587" max="3587" width="6" style="100" customWidth="1"/>
    <col min="3588" max="3588" width="7" style="100" customWidth="1"/>
    <col min="3589" max="3589" width="7.5" style="100" customWidth="1"/>
    <col min="3590" max="3591" width="7" style="100" customWidth="1"/>
    <col min="3592" max="3592" width="7.08203125" style="100" customWidth="1"/>
    <col min="3593" max="3593" width="7.25" style="100" customWidth="1"/>
    <col min="3594" max="3594" width="6.58203125" style="100" customWidth="1"/>
    <col min="3595" max="3595" width="7" style="100" customWidth="1"/>
    <col min="3596" max="3838" width="7.75" style="100"/>
    <col min="3839" max="3839" width="3.75" style="100" customWidth="1"/>
    <col min="3840" max="3840" width="10.25" style="100" customWidth="1"/>
    <col min="3841" max="3842" width="6.83203125" style="100" customWidth="1"/>
    <col min="3843" max="3843" width="6" style="100" customWidth="1"/>
    <col min="3844" max="3844" width="7" style="100" customWidth="1"/>
    <col min="3845" max="3845" width="7.5" style="100" customWidth="1"/>
    <col min="3846" max="3847" width="7" style="100" customWidth="1"/>
    <col min="3848" max="3848" width="7.08203125" style="100" customWidth="1"/>
    <col min="3849" max="3849" width="7.25" style="100" customWidth="1"/>
    <col min="3850" max="3850" width="6.58203125" style="100" customWidth="1"/>
    <col min="3851" max="3851" width="7" style="100" customWidth="1"/>
    <col min="3852" max="4094" width="7.75" style="100"/>
    <col min="4095" max="4095" width="3.75" style="100" customWidth="1"/>
    <col min="4096" max="4096" width="10.25" style="100" customWidth="1"/>
    <col min="4097" max="4098" width="6.83203125" style="100" customWidth="1"/>
    <col min="4099" max="4099" width="6" style="100" customWidth="1"/>
    <col min="4100" max="4100" width="7" style="100" customWidth="1"/>
    <col min="4101" max="4101" width="7.5" style="100" customWidth="1"/>
    <col min="4102" max="4103" width="7" style="100" customWidth="1"/>
    <col min="4104" max="4104" width="7.08203125" style="100" customWidth="1"/>
    <col min="4105" max="4105" width="7.25" style="100" customWidth="1"/>
    <col min="4106" max="4106" width="6.58203125" style="100" customWidth="1"/>
    <col min="4107" max="4107" width="7" style="100" customWidth="1"/>
    <col min="4108" max="4350" width="7.75" style="100"/>
    <col min="4351" max="4351" width="3.75" style="100" customWidth="1"/>
    <col min="4352" max="4352" width="10.25" style="100" customWidth="1"/>
    <col min="4353" max="4354" width="6.83203125" style="100" customWidth="1"/>
    <col min="4355" max="4355" width="6" style="100" customWidth="1"/>
    <col min="4356" max="4356" width="7" style="100" customWidth="1"/>
    <col min="4357" max="4357" width="7.5" style="100" customWidth="1"/>
    <col min="4358" max="4359" width="7" style="100" customWidth="1"/>
    <col min="4360" max="4360" width="7.08203125" style="100" customWidth="1"/>
    <col min="4361" max="4361" width="7.25" style="100" customWidth="1"/>
    <col min="4362" max="4362" width="6.58203125" style="100" customWidth="1"/>
    <col min="4363" max="4363" width="7" style="100" customWidth="1"/>
    <col min="4364" max="4606" width="7.75" style="100"/>
    <col min="4607" max="4607" width="3.75" style="100" customWidth="1"/>
    <col min="4608" max="4608" width="10.25" style="100" customWidth="1"/>
    <col min="4609" max="4610" width="6.83203125" style="100" customWidth="1"/>
    <col min="4611" max="4611" width="6" style="100" customWidth="1"/>
    <col min="4612" max="4612" width="7" style="100" customWidth="1"/>
    <col min="4613" max="4613" width="7.5" style="100" customWidth="1"/>
    <col min="4614" max="4615" width="7" style="100" customWidth="1"/>
    <col min="4616" max="4616" width="7.08203125" style="100" customWidth="1"/>
    <col min="4617" max="4617" width="7.25" style="100" customWidth="1"/>
    <col min="4618" max="4618" width="6.58203125" style="100" customWidth="1"/>
    <col min="4619" max="4619" width="7" style="100" customWidth="1"/>
    <col min="4620" max="4862" width="7.75" style="100"/>
    <col min="4863" max="4863" width="3.75" style="100" customWidth="1"/>
    <col min="4864" max="4864" width="10.25" style="100" customWidth="1"/>
    <col min="4865" max="4866" width="6.83203125" style="100" customWidth="1"/>
    <col min="4867" max="4867" width="6" style="100" customWidth="1"/>
    <col min="4868" max="4868" width="7" style="100" customWidth="1"/>
    <col min="4869" max="4869" width="7.5" style="100" customWidth="1"/>
    <col min="4870" max="4871" width="7" style="100" customWidth="1"/>
    <col min="4872" max="4872" width="7.08203125" style="100" customWidth="1"/>
    <col min="4873" max="4873" width="7.25" style="100" customWidth="1"/>
    <col min="4874" max="4874" width="6.58203125" style="100" customWidth="1"/>
    <col min="4875" max="4875" width="7" style="100" customWidth="1"/>
    <col min="4876" max="5118" width="7.75" style="100"/>
    <col min="5119" max="5119" width="3.75" style="100" customWidth="1"/>
    <col min="5120" max="5120" width="10.25" style="100" customWidth="1"/>
    <col min="5121" max="5122" width="6.83203125" style="100" customWidth="1"/>
    <col min="5123" max="5123" width="6" style="100" customWidth="1"/>
    <col min="5124" max="5124" width="7" style="100" customWidth="1"/>
    <col min="5125" max="5125" width="7.5" style="100" customWidth="1"/>
    <col min="5126" max="5127" width="7" style="100" customWidth="1"/>
    <col min="5128" max="5128" width="7.08203125" style="100" customWidth="1"/>
    <col min="5129" max="5129" width="7.25" style="100" customWidth="1"/>
    <col min="5130" max="5130" width="6.58203125" style="100" customWidth="1"/>
    <col min="5131" max="5131" width="7" style="100" customWidth="1"/>
    <col min="5132" max="5374" width="7.75" style="100"/>
    <col min="5375" max="5375" width="3.75" style="100" customWidth="1"/>
    <col min="5376" max="5376" width="10.25" style="100" customWidth="1"/>
    <col min="5377" max="5378" width="6.83203125" style="100" customWidth="1"/>
    <col min="5379" max="5379" width="6" style="100" customWidth="1"/>
    <col min="5380" max="5380" width="7" style="100" customWidth="1"/>
    <col min="5381" max="5381" width="7.5" style="100" customWidth="1"/>
    <col min="5382" max="5383" width="7" style="100" customWidth="1"/>
    <col min="5384" max="5384" width="7.08203125" style="100" customWidth="1"/>
    <col min="5385" max="5385" width="7.25" style="100" customWidth="1"/>
    <col min="5386" max="5386" width="6.58203125" style="100" customWidth="1"/>
    <col min="5387" max="5387" width="7" style="100" customWidth="1"/>
    <col min="5388" max="5630" width="7.75" style="100"/>
    <col min="5631" max="5631" width="3.75" style="100" customWidth="1"/>
    <col min="5632" max="5632" width="10.25" style="100" customWidth="1"/>
    <col min="5633" max="5634" width="6.83203125" style="100" customWidth="1"/>
    <col min="5635" max="5635" width="6" style="100" customWidth="1"/>
    <col min="5636" max="5636" width="7" style="100" customWidth="1"/>
    <col min="5637" max="5637" width="7.5" style="100" customWidth="1"/>
    <col min="5638" max="5639" width="7" style="100" customWidth="1"/>
    <col min="5640" max="5640" width="7.08203125" style="100" customWidth="1"/>
    <col min="5641" max="5641" width="7.25" style="100" customWidth="1"/>
    <col min="5642" max="5642" width="6.58203125" style="100" customWidth="1"/>
    <col min="5643" max="5643" width="7" style="100" customWidth="1"/>
    <col min="5644" max="5886" width="7.75" style="100"/>
    <col min="5887" max="5887" width="3.75" style="100" customWidth="1"/>
    <col min="5888" max="5888" width="10.25" style="100" customWidth="1"/>
    <col min="5889" max="5890" width="6.83203125" style="100" customWidth="1"/>
    <col min="5891" max="5891" width="6" style="100" customWidth="1"/>
    <col min="5892" max="5892" width="7" style="100" customWidth="1"/>
    <col min="5893" max="5893" width="7.5" style="100" customWidth="1"/>
    <col min="5894" max="5895" width="7" style="100" customWidth="1"/>
    <col min="5896" max="5896" width="7.08203125" style="100" customWidth="1"/>
    <col min="5897" max="5897" width="7.25" style="100" customWidth="1"/>
    <col min="5898" max="5898" width="6.58203125" style="100" customWidth="1"/>
    <col min="5899" max="5899" width="7" style="100" customWidth="1"/>
    <col min="5900" max="6142" width="7.75" style="100"/>
    <col min="6143" max="6143" width="3.75" style="100" customWidth="1"/>
    <col min="6144" max="6144" width="10.25" style="100" customWidth="1"/>
    <col min="6145" max="6146" width="6.83203125" style="100" customWidth="1"/>
    <col min="6147" max="6147" width="6" style="100" customWidth="1"/>
    <col min="6148" max="6148" width="7" style="100" customWidth="1"/>
    <col min="6149" max="6149" width="7.5" style="100" customWidth="1"/>
    <col min="6150" max="6151" width="7" style="100" customWidth="1"/>
    <col min="6152" max="6152" width="7.08203125" style="100" customWidth="1"/>
    <col min="6153" max="6153" width="7.25" style="100" customWidth="1"/>
    <col min="6154" max="6154" width="6.58203125" style="100" customWidth="1"/>
    <col min="6155" max="6155" width="7" style="100" customWidth="1"/>
    <col min="6156" max="6398" width="7.75" style="100"/>
    <col min="6399" max="6399" width="3.75" style="100" customWidth="1"/>
    <col min="6400" max="6400" width="10.25" style="100" customWidth="1"/>
    <col min="6401" max="6402" width="6.83203125" style="100" customWidth="1"/>
    <col min="6403" max="6403" width="6" style="100" customWidth="1"/>
    <col min="6404" max="6404" width="7" style="100" customWidth="1"/>
    <col min="6405" max="6405" width="7.5" style="100" customWidth="1"/>
    <col min="6406" max="6407" width="7" style="100" customWidth="1"/>
    <col min="6408" max="6408" width="7.08203125" style="100" customWidth="1"/>
    <col min="6409" max="6409" width="7.25" style="100" customWidth="1"/>
    <col min="6410" max="6410" width="6.58203125" style="100" customWidth="1"/>
    <col min="6411" max="6411" width="7" style="100" customWidth="1"/>
    <col min="6412" max="6654" width="7.75" style="100"/>
    <col min="6655" max="6655" width="3.75" style="100" customWidth="1"/>
    <col min="6656" max="6656" width="10.25" style="100" customWidth="1"/>
    <col min="6657" max="6658" width="6.83203125" style="100" customWidth="1"/>
    <col min="6659" max="6659" width="6" style="100" customWidth="1"/>
    <col min="6660" max="6660" width="7" style="100" customWidth="1"/>
    <col min="6661" max="6661" width="7.5" style="100" customWidth="1"/>
    <col min="6662" max="6663" width="7" style="100" customWidth="1"/>
    <col min="6664" max="6664" width="7.08203125" style="100" customWidth="1"/>
    <col min="6665" max="6665" width="7.25" style="100" customWidth="1"/>
    <col min="6666" max="6666" width="6.58203125" style="100" customWidth="1"/>
    <col min="6667" max="6667" width="7" style="100" customWidth="1"/>
    <col min="6668" max="6910" width="7.75" style="100"/>
    <col min="6911" max="6911" width="3.75" style="100" customWidth="1"/>
    <col min="6912" max="6912" width="10.25" style="100" customWidth="1"/>
    <col min="6913" max="6914" width="6.83203125" style="100" customWidth="1"/>
    <col min="6915" max="6915" width="6" style="100" customWidth="1"/>
    <col min="6916" max="6916" width="7" style="100" customWidth="1"/>
    <col min="6917" max="6917" width="7.5" style="100" customWidth="1"/>
    <col min="6918" max="6919" width="7" style="100" customWidth="1"/>
    <col min="6920" max="6920" width="7.08203125" style="100" customWidth="1"/>
    <col min="6921" max="6921" width="7.25" style="100" customWidth="1"/>
    <col min="6922" max="6922" width="6.58203125" style="100" customWidth="1"/>
    <col min="6923" max="6923" width="7" style="100" customWidth="1"/>
    <col min="6924" max="7166" width="7.75" style="100"/>
    <col min="7167" max="7167" width="3.75" style="100" customWidth="1"/>
    <col min="7168" max="7168" width="10.25" style="100" customWidth="1"/>
    <col min="7169" max="7170" width="6.83203125" style="100" customWidth="1"/>
    <col min="7171" max="7171" width="6" style="100" customWidth="1"/>
    <col min="7172" max="7172" width="7" style="100" customWidth="1"/>
    <col min="7173" max="7173" width="7.5" style="100" customWidth="1"/>
    <col min="7174" max="7175" width="7" style="100" customWidth="1"/>
    <col min="7176" max="7176" width="7.08203125" style="100" customWidth="1"/>
    <col min="7177" max="7177" width="7.25" style="100" customWidth="1"/>
    <col min="7178" max="7178" width="6.58203125" style="100" customWidth="1"/>
    <col min="7179" max="7179" width="7" style="100" customWidth="1"/>
    <col min="7180" max="7422" width="7.75" style="100"/>
    <col min="7423" max="7423" width="3.75" style="100" customWidth="1"/>
    <col min="7424" max="7424" width="10.25" style="100" customWidth="1"/>
    <col min="7425" max="7426" width="6.83203125" style="100" customWidth="1"/>
    <col min="7427" max="7427" width="6" style="100" customWidth="1"/>
    <col min="7428" max="7428" width="7" style="100" customWidth="1"/>
    <col min="7429" max="7429" width="7.5" style="100" customWidth="1"/>
    <col min="7430" max="7431" width="7" style="100" customWidth="1"/>
    <col min="7432" max="7432" width="7.08203125" style="100" customWidth="1"/>
    <col min="7433" max="7433" width="7.25" style="100" customWidth="1"/>
    <col min="7434" max="7434" width="6.58203125" style="100" customWidth="1"/>
    <col min="7435" max="7435" width="7" style="100" customWidth="1"/>
    <col min="7436" max="7678" width="7.75" style="100"/>
    <col min="7679" max="7679" width="3.75" style="100" customWidth="1"/>
    <col min="7680" max="7680" width="10.25" style="100" customWidth="1"/>
    <col min="7681" max="7682" width="6.83203125" style="100" customWidth="1"/>
    <col min="7683" max="7683" width="6" style="100" customWidth="1"/>
    <col min="7684" max="7684" width="7" style="100" customWidth="1"/>
    <col min="7685" max="7685" width="7.5" style="100" customWidth="1"/>
    <col min="7686" max="7687" width="7" style="100" customWidth="1"/>
    <col min="7688" max="7688" width="7.08203125" style="100" customWidth="1"/>
    <col min="7689" max="7689" width="7.25" style="100" customWidth="1"/>
    <col min="7690" max="7690" width="6.58203125" style="100" customWidth="1"/>
    <col min="7691" max="7691" width="7" style="100" customWidth="1"/>
    <col min="7692" max="7934" width="7.75" style="100"/>
    <col min="7935" max="7935" width="3.75" style="100" customWidth="1"/>
    <col min="7936" max="7936" width="10.25" style="100" customWidth="1"/>
    <col min="7937" max="7938" width="6.83203125" style="100" customWidth="1"/>
    <col min="7939" max="7939" width="6" style="100" customWidth="1"/>
    <col min="7940" max="7940" width="7" style="100" customWidth="1"/>
    <col min="7941" max="7941" width="7.5" style="100" customWidth="1"/>
    <col min="7942" max="7943" width="7" style="100" customWidth="1"/>
    <col min="7944" max="7944" width="7.08203125" style="100" customWidth="1"/>
    <col min="7945" max="7945" width="7.25" style="100" customWidth="1"/>
    <col min="7946" max="7946" width="6.58203125" style="100" customWidth="1"/>
    <col min="7947" max="7947" width="7" style="100" customWidth="1"/>
    <col min="7948" max="8190" width="7.75" style="100"/>
    <col min="8191" max="8191" width="3.75" style="100" customWidth="1"/>
    <col min="8192" max="8192" width="10.25" style="100" customWidth="1"/>
    <col min="8193" max="8194" width="6.83203125" style="100" customWidth="1"/>
    <col min="8195" max="8195" width="6" style="100" customWidth="1"/>
    <col min="8196" max="8196" width="7" style="100" customWidth="1"/>
    <col min="8197" max="8197" width="7.5" style="100" customWidth="1"/>
    <col min="8198" max="8199" width="7" style="100" customWidth="1"/>
    <col min="8200" max="8200" width="7.08203125" style="100" customWidth="1"/>
    <col min="8201" max="8201" width="7.25" style="100" customWidth="1"/>
    <col min="8202" max="8202" width="6.58203125" style="100" customWidth="1"/>
    <col min="8203" max="8203" width="7" style="100" customWidth="1"/>
    <col min="8204" max="8446" width="7.75" style="100"/>
    <col min="8447" max="8447" width="3.75" style="100" customWidth="1"/>
    <col min="8448" max="8448" width="10.25" style="100" customWidth="1"/>
    <col min="8449" max="8450" width="6.83203125" style="100" customWidth="1"/>
    <col min="8451" max="8451" width="6" style="100" customWidth="1"/>
    <col min="8452" max="8452" width="7" style="100" customWidth="1"/>
    <col min="8453" max="8453" width="7.5" style="100" customWidth="1"/>
    <col min="8454" max="8455" width="7" style="100" customWidth="1"/>
    <col min="8456" max="8456" width="7.08203125" style="100" customWidth="1"/>
    <col min="8457" max="8457" width="7.25" style="100" customWidth="1"/>
    <col min="8458" max="8458" width="6.58203125" style="100" customWidth="1"/>
    <col min="8459" max="8459" width="7" style="100" customWidth="1"/>
    <col min="8460" max="8702" width="7.75" style="100"/>
    <col min="8703" max="8703" width="3.75" style="100" customWidth="1"/>
    <col min="8704" max="8704" width="10.25" style="100" customWidth="1"/>
    <col min="8705" max="8706" width="6.83203125" style="100" customWidth="1"/>
    <col min="8707" max="8707" width="6" style="100" customWidth="1"/>
    <col min="8708" max="8708" width="7" style="100" customWidth="1"/>
    <col min="8709" max="8709" width="7.5" style="100" customWidth="1"/>
    <col min="8710" max="8711" width="7" style="100" customWidth="1"/>
    <col min="8712" max="8712" width="7.08203125" style="100" customWidth="1"/>
    <col min="8713" max="8713" width="7.25" style="100" customWidth="1"/>
    <col min="8714" max="8714" width="6.58203125" style="100" customWidth="1"/>
    <col min="8715" max="8715" width="7" style="100" customWidth="1"/>
    <col min="8716" max="8958" width="7.75" style="100"/>
    <col min="8959" max="8959" width="3.75" style="100" customWidth="1"/>
    <col min="8960" max="8960" width="10.25" style="100" customWidth="1"/>
    <col min="8961" max="8962" width="6.83203125" style="100" customWidth="1"/>
    <col min="8963" max="8963" width="6" style="100" customWidth="1"/>
    <col min="8964" max="8964" width="7" style="100" customWidth="1"/>
    <col min="8965" max="8965" width="7.5" style="100" customWidth="1"/>
    <col min="8966" max="8967" width="7" style="100" customWidth="1"/>
    <col min="8968" max="8968" width="7.08203125" style="100" customWidth="1"/>
    <col min="8969" max="8969" width="7.25" style="100" customWidth="1"/>
    <col min="8970" max="8970" width="6.58203125" style="100" customWidth="1"/>
    <col min="8971" max="8971" width="7" style="100" customWidth="1"/>
    <col min="8972" max="9214" width="7.75" style="100"/>
    <col min="9215" max="9215" width="3.75" style="100" customWidth="1"/>
    <col min="9216" max="9216" width="10.25" style="100" customWidth="1"/>
    <col min="9217" max="9218" width="6.83203125" style="100" customWidth="1"/>
    <col min="9219" max="9219" width="6" style="100" customWidth="1"/>
    <col min="9220" max="9220" width="7" style="100" customWidth="1"/>
    <col min="9221" max="9221" width="7.5" style="100" customWidth="1"/>
    <col min="9222" max="9223" width="7" style="100" customWidth="1"/>
    <col min="9224" max="9224" width="7.08203125" style="100" customWidth="1"/>
    <col min="9225" max="9225" width="7.25" style="100" customWidth="1"/>
    <col min="9226" max="9226" width="6.58203125" style="100" customWidth="1"/>
    <col min="9227" max="9227" width="7" style="100" customWidth="1"/>
    <col min="9228" max="9470" width="7.75" style="100"/>
    <col min="9471" max="9471" width="3.75" style="100" customWidth="1"/>
    <col min="9472" max="9472" width="10.25" style="100" customWidth="1"/>
    <col min="9473" max="9474" width="6.83203125" style="100" customWidth="1"/>
    <col min="9475" max="9475" width="6" style="100" customWidth="1"/>
    <col min="9476" max="9476" width="7" style="100" customWidth="1"/>
    <col min="9477" max="9477" width="7.5" style="100" customWidth="1"/>
    <col min="9478" max="9479" width="7" style="100" customWidth="1"/>
    <col min="9480" max="9480" width="7.08203125" style="100" customWidth="1"/>
    <col min="9481" max="9481" width="7.25" style="100" customWidth="1"/>
    <col min="9482" max="9482" width="6.58203125" style="100" customWidth="1"/>
    <col min="9483" max="9483" width="7" style="100" customWidth="1"/>
    <col min="9484" max="9726" width="7.75" style="100"/>
    <col min="9727" max="9727" width="3.75" style="100" customWidth="1"/>
    <col min="9728" max="9728" width="10.25" style="100" customWidth="1"/>
    <col min="9729" max="9730" width="6.83203125" style="100" customWidth="1"/>
    <col min="9731" max="9731" width="6" style="100" customWidth="1"/>
    <col min="9732" max="9732" width="7" style="100" customWidth="1"/>
    <col min="9733" max="9733" width="7.5" style="100" customWidth="1"/>
    <col min="9734" max="9735" width="7" style="100" customWidth="1"/>
    <col min="9736" max="9736" width="7.08203125" style="100" customWidth="1"/>
    <col min="9737" max="9737" width="7.25" style="100" customWidth="1"/>
    <col min="9738" max="9738" width="6.58203125" style="100" customWidth="1"/>
    <col min="9739" max="9739" width="7" style="100" customWidth="1"/>
    <col min="9740" max="9982" width="7.75" style="100"/>
    <col min="9983" max="9983" width="3.75" style="100" customWidth="1"/>
    <col min="9984" max="9984" width="10.25" style="100" customWidth="1"/>
    <col min="9985" max="9986" width="6.83203125" style="100" customWidth="1"/>
    <col min="9987" max="9987" width="6" style="100" customWidth="1"/>
    <col min="9988" max="9988" width="7" style="100" customWidth="1"/>
    <col min="9989" max="9989" width="7.5" style="100" customWidth="1"/>
    <col min="9990" max="9991" width="7" style="100" customWidth="1"/>
    <col min="9992" max="9992" width="7.08203125" style="100" customWidth="1"/>
    <col min="9993" max="9993" width="7.25" style="100" customWidth="1"/>
    <col min="9994" max="9994" width="6.58203125" style="100" customWidth="1"/>
    <col min="9995" max="9995" width="7" style="100" customWidth="1"/>
    <col min="9996" max="10238" width="7.75" style="100"/>
    <col min="10239" max="10239" width="3.75" style="100" customWidth="1"/>
    <col min="10240" max="10240" width="10.25" style="100" customWidth="1"/>
    <col min="10241" max="10242" width="6.83203125" style="100" customWidth="1"/>
    <col min="10243" max="10243" width="6" style="100" customWidth="1"/>
    <col min="10244" max="10244" width="7" style="100" customWidth="1"/>
    <col min="10245" max="10245" width="7.5" style="100" customWidth="1"/>
    <col min="10246" max="10247" width="7" style="100" customWidth="1"/>
    <col min="10248" max="10248" width="7.08203125" style="100" customWidth="1"/>
    <col min="10249" max="10249" width="7.25" style="100" customWidth="1"/>
    <col min="10250" max="10250" width="6.58203125" style="100" customWidth="1"/>
    <col min="10251" max="10251" width="7" style="100" customWidth="1"/>
    <col min="10252" max="10494" width="7.75" style="100"/>
    <col min="10495" max="10495" width="3.75" style="100" customWidth="1"/>
    <col min="10496" max="10496" width="10.25" style="100" customWidth="1"/>
    <col min="10497" max="10498" width="6.83203125" style="100" customWidth="1"/>
    <col min="10499" max="10499" width="6" style="100" customWidth="1"/>
    <col min="10500" max="10500" width="7" style="100" customWidth="1"/>
    <col min="10501" max="10501" width="7.5" style="100" customWidth="1"/>
    <col min="10502" max="10503" width="7" style="100" customWidth="1"/>
    <col min="10504" max="10504" width="7.08203125" style="100" customWidth="1"/>
    <col min="10505" max="10505" width="7.25" style="100" customWidth="1"/>
    <col min="10506" max="10506" width="6.58203125" style="100" customWidth="1"/>
    <col min="10507" max="10507" width="7" style="100" customWidth="1"/>
    <col min="10508" max="10750" width="7.75" style="100"/>
    <col min="10751" max="10751" width="3.75" style="100" customWidth="1"/>
    <col min="10752" max="10752" width="10.25" style="100" customWidth="1"/>
    <col min="10753" max="10754" width="6.83203125" style="100" customWidth="1"/>
    <col min="10755" max="10755" width="6" style="100" customWidth="1"/>
    <col min="10756" max="10756" width="7" style="100" customWidth="1"/>
    <col min="10757" max="10757" width="7.5" style="100" customWidth="1"/>
    <col min="10758" max="10759" width="7" style="100" customWidth="1"/>
    <col min="10760" max="10760" width="7.08203125" style="100" customWidth="1"/>
    <col min="10761" max="10761" width="7.25" style="100" customWidth="1"/>
    <col min="10762" max="10762" width="6.58203125" style="100" customWidth="1"/>
    <col min="10763" max="10763" width="7" style="100" customWidth="1"/>
    <col min="10764" max="11006" width="7.75" style="100"/>
    <col min="11007" max="11007" width="3.75" style="100" customWidth="1"/>
    <col min="11008" max="11008" width="10.25" style="100" customWidth="1"/>
    <col min="11009" max="11010" width="6.83203125" style="100" customWidth="1"/>
    <col min="11011" max="11011" width="6" style="100" customWidth="1"/>
    <col min="11012" max="11012" width="7" style="100" customWidth="1"/>
    <col min="11013" max="11013" width="7.5" style="100" customWidth="1"/>
    <col min="11014" max="11015" width="7" style="100" customWidth="1"/>
    <col min="11016" max="11016" width="7.08203125" style="100" customWidth="1"/>
    <col min="11017" max="11017" width="7.25" style="100" customWidth="1"/>
    <col min="11018" max="11018" width="6.58203125" style="100" customWidth="1"/>
    <col min="11019" max="11019" width="7" style="100" customWidth="1"/>
    <col min="11020" max="11262" width="7.75" style="100"/>
    <col min="11263" max="11263" width="3.75" style="100" customWidth="1"/>
    <col min="11264" max="11264" width="10.25" style="100" customWidth="1"/>
    <col min="11265" max="11266" width="6.83203125" style="100" customWidth="1"/>
    <col min="11267" max="11267" width="6" style="100" customWidth="1"/>
    <col min="11268" max="11268" width="7" style="100" customWidth="1"/>
    <col min="11269" max="11269" width="7.5" style="100" customWidth="1"/>
    <col min="11270" max="11271" width="7" style="100" customWidth="1"/>
    <col min="11272" max="11272" width="7.08203125" style="100" customWidth="1"/>
    <col min="11273" max="11273" width="7.25" style="100" customWidth="1"/>
    <col min="11274" max="11274" width="6.58203125" style="100" customWidth="1"/>
    <col min="11275" max="11275" width="7" style="100" customWidth="1"/>
    <col min="11276" max="11518" width="7.75" style="100"/>
    <col min="11519" max="11519" width="3.75" style="100" customWidth="1"/>
    <col min="11520" max="11520" width="10.25" style="100" customWidth="1"/>
    <col min="11521" max="11522" width="6.83203125" style="100" customWidth="1"/>
    <col min="11523" max="11523" width="6" style="100" customWidth="1"/>
    <col min="11524" max="11524" width="7" style="100" customWidth="1"/>
    <col min="11525" max="11525" width="7.5" style="100" customWidth="1"/>
    <col min="11526" max="11527" width="7" style="100" customWidth="1"/>
    <col min="11528" max="11528" width="7.08203125" style="100" customWidth="1"/>
    <col min="11529" max="11529" width="7.25" style="100" customWidth="1"/>
    <col min="11530" max="11530" width="6.58203125" style="100" customWidth="1"/>
    <col min="11531" max="11531" width="7" style="100" customWidth="1"/>
    <col min="11532" max="11774" width="7.75" style="100"/>
    <col min="11775" max="11775" width="3.75" style="100" customWidth="1"/>
    <col min="11776" max="11776" width="10.25" style="100" customWidth="1"/>
    <col min="11777" max="11778" width="6.83203125" style="100" customWidth="1"/>
    <col min="11779" max="11779" width="6" style="100" customWidth="1"/>
    <col min="11780" max="11780" width="7" style="100" customWidth="1"/>
    <col min="11781" max="11781" width="7.5" style="100" customWidth="1"/>
    <col min="11782" max="11783" width="7" style="100" customWidth="1"/>
    <col min="11784" max="11784" width="7.08203125" style="100" customWidth="1"/>
    <col min="11785" max="11785" width="7.25" style="100" customWidth="1"/>
    <col min="11786" max="11786" width="6.58203125" style="100" customWidth="1"/>
    <col min="11787" max="11787" width="7" style="100" customWidth="1"/>
    <col min="11788" max="12030" width="7.75" style="100"/>
    <col min="12031" max="12031" width="3.75" style="100" customWidth="1"/>
    <col min="12032" max="12032" width="10.25" style="100" customWidth="1"/>
    <col min="12033" max="12034" width="6.83203125" style="100" customWidth="1"/>
    <col min="12035" max="12035" width="6" style="100" customWidth="1"/>
    <col min="12036" max="12036" width="7" style="100" customWidth="1"/>
    <col min="12037" max="12037" width="7.5" style="100" customWidth="1"/>
    <col min="12038" max="12039" width="7" style="100" customWidth="1"/>
    <col min="12040" max="12040" width="7.08203125" style="100" customWidth="1"/>
    <col min="12041" max="12041" width="7.25" style="100" customWidth="1"/>
    <col min="12042" max="12042" width="6.58203125" style="100" customWidth="1"/>
    <col min="12043" max="12043" width="7" style="100" customWidth="1"/>
    <col min="12044" max="12286" width="7.75" style="100"/>
    <col min="12287" max="12287" width="3.75" style="100" customWidth="1"/>
    <col min="12288" max="12288" width="10.25" style="100" customWidth="1"/>
    <col min="12289" max="12290" width="6.83203125" style="100" customWidth="1"/>
    <col min="12291" max="12291" width="6" style="100" customWidth="1"/>
    <col min="12292" max="12292" width="7" style="100" customWidth="1"/>
    <col min="12293" max="12293" width="7.5" style="100" customWidth="1"/>
    <col min="12294" max="12295" width="7" style="100" customWidth="1"/>
    <col min="12296" max="12296" width="7.08203125" style="100" customWidth="1"/>
    <col min="12297" max="12297" width="7.25" style="100" customWidth="1"/>
    <col min="12298" max="12298" width="6.58203125" style="100" customWidth="1"/>
    <col min="12299" max="12299" width="7" style="100" customWidth="1"/>
    <col min="12300" max="12542" width="7.75" style="100"/>
    <col min="12543" max="12543" width="3.75" style="100" customWidth="1"/>
    <col min="12544" max="12544" width="10.25" style="100" customWidth="1"/>
    <col min="12545" max="12546" width="6.83203125" style="100" customWidth="1"/>
    <col min="12547" max="12547" width="6" style="100" customWidth="1"/>
    <col min="12548" max="12548" width="7" style="100" customWidth="1"/>
    <col min="12549" max="12549" width="7.5" style="100" customWidth="1"/>
    <col min="12550" max="12551" width="7" style="100" customWidth="1"/>
    <col min="12552" max="12552" width="7.08203125" style="100" customWidth="1"/>
    <col min="12553" max="12553" width="7.25" style="100" customWidth="1"/>
    <col min="12554" max="12554" width="6.58203125" style="100" customWidth="1"/>
    <col min="12555" max="12555" width="7" style="100" customWidth="1"/>
    <col min="12556" max="12798" width="7.75" style="100"/>
    <col min="12799" max="12799" width="3.75" style="100" customWidth="1"/>
    <col min="12800" max="12800" width="10.25" style="100" customWidth="1"/>
    <col min="12801" max="12802" width="6.83203125" style="100" customWidth="1"/>
    <col min="12803" max="12803" width="6" style="100" customWidth="1"/>
    <col min="12804" max="12804" width="7" style="100" customWidth="1"/>
    <col min="12805" max="12805" width="7.5" style="100" customWidth="1"/>
    <col min="12806" max="12807" width="7" style="100" customWidth="1"/>
    <col min="12808" max="12808" width="7.08203125" style="100" customWidth="1"/>
    <col min="12809" max="12809" width="7.25" style="100" customWidth="1"/>
    <col min="12810" max="12810" width="6.58203125" style="100" customWidth="1"/>
    <col min="12811" max="12811" width="7" style="100" customWidth="1"/>
    <col min="12812" max="13054" width="7.75" style="100"/>
    <col min="13055" max="13055" width="3.75" style="100" customWidth="1"/>
    <col min="13056" max="13056" width="10.25" style="100" customWidth="1"/>
    <col min="13057" max="13058" width="6.83203125" style="100" customWidth="1"/>
    <col min="13059" max="13059" width="6" style="100" customWidth="1"/>
    <col min="13060" max="13060" width="7" style="100" customWidth="1"/>
    <col min="13061" max="13061" width="7.5" style="100" customWidth="1"/>
    <col min="13062" max="13063" width="7" style="100" customWidth="1"/>
    <col min="13064" max="13064" width="7.08203125" style="100" customWidth="1"/>
    <col min="13065" max="13065" width="7.25" style="100" customWidth="1"/>
    <col min="13066" max="13066" width="6.58203125" style="100" customWidth="1"/>
    <col min="13067" max="13067" width="7" style="100" customWidth="1"/>
    <col min="13068" max="13310" width="7.75" style="100"/>
    <col min="13311" max="13311" width="3.75" style="100" customWidth="1"/>
    <col min="13312" max="13312" width="10.25" style="100" customWidth="1"/>
    <col min="13313" max="13314" width="6.83203125" style="100" customWidth="1"/>
    <col min="13315" max="13315" width="6" style="100" customWidth="1"/>
    <col min="13316" max="13316" width="7" style="100" customWidth="1"/>
    <col min="13317" max="13317" width="7.5" style="100" customWidth="1"/>
    <col min="13318" max="13319" width="7" style="100" customWidth="1"/>
    <col min="13320" max="13320" width="7.08203125" style="100" customWidth="1"/>
    <col min="13321" max="13321" width="7.25" style="100" customWidth="1"/>
    <col min="13322" max="13322" width="6.58203125" style="100" customWidth="1"/>
    <col min="13323" max="13323" width="7" style="100" customWidth="1"/>
    <col min="13324" max="13566" width="7.75" style="100"/>
    <col min="13567" max="13567" width="3.75" style="100" customWidth="1"/>
    <col min="13568" max="13568" width="10.25" style="100" customWidth="1"/>
    <col min="13569" max="13570" width="6.83203125" style="100" customWidth="1"/>
    <col min="13571" max="13571" width="6" style="100" customWidth="1"/>
    <col min="13572" max="13572" width="7" style="100" customWidth="1"/>
    <col min="13573" max="13573" width="7.5" style="100" customWidth="1"/>
    <col min="13574" max="13575" width="7" style="100" customWidth="1"/>
    <col min="13576" max="13576" width="7.08203125" style="100" customWidth="1"/>
    <col min="13577" max="13577" width="7.25" style="100" customWidth="1"/>
    <col min="13578" max="13578" width="6.58203125" style="100" customWidth="1"/>
    <col min="13579" max="13579" width="7" style="100" customWidth="1"/>
    <col min="13580" max="13822" width="7.75" style="100"/>
    <col min="13823" max="13823" width="3.75" style="100" customWidth="1"/>
    <col min="13824" max="13824" width="10.25" style="100" customWidth="1"/>
    <col min="13825" max="13826" width="6.83203125" style="100" customWidth="1"/>
    <col min="13827" max="13827" width="6" style="100" customWidth="1"/>
    <col min="13828" max="13828" width="7" style="100" customWidth="1"/>
    <col min="13829" max="13829" width="7.5" style="100" customWidth="1"/>
    <col min="13830" max="13831" width="7" style="100" customWidth="1"/>
    <col min="13832" max="13832" width="7.08203125" style="100" customWidth="1"/>
    <col min="13833" max="13833" width="7.25" style="100" customWidth="1"/>
    <col min="13834" max="13834" width="6.58203125" style="100" customWidth="1"/>
    <col min="13835" max="13835" width="7" style="100" customWidth="1"/>
    <col min="13836" max="14078" width="7.75" style="100"/>
    <col min="14079" max="14079" width="3.75" style="100" customWidth="1"/>
    <col min="14080" max="14080" width="10.25" style="100" customWidth="1"/>
    <col min="14081" max="14082" width="6.83203125" style="100" customWidth="1"/>
    <col min="14083" max="14083" width="6" style="100" customWidth="1"/>
    <col min="14084" max="14084" width="7" style="100" customWidth="1"/>
    <col min="14085" max="14085" width="7.5" style="100" customWidth="1"/>
    <col min="14086" max="14087" width="7" style="100" customWidth="1"/>
    <col min="14088" max="14088" width="7.08203125" style="100" customWidth="1"/>
    <col min="14089" max="14089" width="7.25" style="100" customWidth="1"/>
    <col min="14090" max="14090" width="6.58203125" style="100" customWidth="1"/>
    <col min="14091" max="14091" width="7" style="100" customWidth="1"/>
    <col min="14092" max="14334" width="7.75" style="100"/>
    <col min="14335" max="14335" width="3.75" style="100" customWidth="1"/>
    <col min="14336" max="14336" width="10.25" style="100" customWidth="1"/>
    <col min="14337" max="14338" width="6.83203125" style="100" customWidth="1"/>
    <col min="14339" max="14339" width="6" style="100" customWidth="1"/>
    <col min="14340" max="14340" width="7" style="100" customWidth="1"/>
    <col min="14341" max="14341" width="7.5" style="100" customWidth="1"/>
    <col min="14342" max="14343" width="7" style="100" customWidth="1"/>
    <col min="14344" max="14344" width="7.08203125" style="100" customWidth="1"/>
    <col min="14345" max="14345" width="7.25" style="100" customWidth="1"/>
    <col min="14346" max="14346" width="6.58203125" style="100" customWidth="1"/>
    <col min="14347" max="14347" width="7" style="100" customWidth="1"/>
    <col min="14348" max="14590" width="7.75" style="100"/>
    <col min="14591" max="14591" width="3.75" style="100" customWidth="1"/>
    <col min="14592" max="14592" width="10.25" style="100" customWidth="1"/>
    <col min="14593" max="14594" width="6.83203125" style="100" customWidth="1"/>
    <col min="14595" max="14595" width="6" style="100" customWidth="1"/>
    <col min="14596" max="14596" width="7" style="100" customWidth="1"/>
    <col min="14597" max="14597" width="7.5" style="100" customWidth="1"/>
    <col min="14598" max="14599" width="7" style="100" customWidth="1"/>
    <col min="14600" max="14600" width="7.08203125" style="100" customWidth="1"/>
    <col min="14601" max="14601" width="7.25" style="100" customWidth="1"/>
    <col min="14602" max="14602" width="6.58203125" style="100" customWidth="1"/>
    <col min="14603" max="14603" width="7" style="100" customWidth="1"/>
    <col min="14604" max="14846" width="7.75" style="100"/>
    <col min="14847" max="14847" width="3.75" style="100" customWidth="1"/>
    <col min="14848" max="14848" width="10.25" style="100" customWidth="1"/>
    <col min="14849" max="14850" width="6.83203125" style="100" customWidth="1"/>
    <col min="14851" max="14851" width="6" style="100" customWidth="1"/>
    <col min="14852" max="14852" width="7" style="100" customWidth="1"/>
    <col min="14853" max="14853" width="7.5" style="100" customWidth="1"/>
    <col min="14854" max="14855" width="7" style="100" customWidth="1"/>
    <col min="14856" max="14856" width="7.08203125" style="100" customWidth="1"/>
    <col min="14857" max="14857" width="7.25" style="100" customWidth="1"/>
    <col min="14858" max="14858" width="6.58203125" style="100" customWidth="1"/>
    <col min="14859" max="14859" width="7" style="100" customWidth="1"/>
    <col min="14860" max="15102" width="7.75" style="100"/>
    <col min="15103" max="15103" width="3.75" style="100" customWidth="1"/>
    <col min="15104" max="15104" width="10.25" style="100" customWidth="1"/>
    <col min="15105" max="15106" width="6.83203125" style="100" customWidth="1"/>
    <col min="15107" max="15107" width="6" style="100" customWidth="1"/>
    <col min="15108" max="15108" width="7" style="100" customWidth="1"/>
    <col min="15109" max="15109" width="7.5" style="100" customWidth="1"/>
    <col min="15110" max="15111" width="7" style="100" customWidth="1"/>
    <col min="15112" max="15112" width="7.08203125" style="100" customWidth="1"/>
    <col min="15113" max="15113" width="7.25" style="100" customWidth="1"/>
    <col min="15114" max="15114" width="6.58203125" style="100" customWidth="1"/>
    <col min="15115" max="15115" width="7" style="100" customWidth="1"/>
    <col min="15116" max="15358" width="7.75" style="100"/>
    <col min="15359" max="15359" width="3.75" style="100" customWidth="1"/>
    <col min="15360" max="15360" width="10.25" style="100" customWidth="1"/>
    <col min="15361" max="15362" width="6.83203125" style="100" customWidth="1"/>
    <col min="15363" max="15363" width="6" style="100" customWidth="1"/>
    <col min="15364" max="15364" width="7" style="100" customWidth="1"/>
    <col min="15365" max="15365" width="7.5" style="100" customWidth="1"/>
    <col min="15366" max="15367" width="7" style="100" customWidth="1"/>
    <col min="15368" max="15368" width="7.08203125" style="100" customWidth="1"/>
    <col min="15369" max="15369" width="7.25" style="100" customWidth="1"/>
    <col min="15370" max="15370" width="6.58203125" style="100" customWidth="1"/>
    <col min="15371" max="15371" width="7" style="100" customWidth="1"/>
    <col min="15372" max="15614" width="7.75" style="100"/>
    <col min="15615" max="15615" width="3.75" style="100" customWidth="1"/>
    <col min="15616" max="15616" width="10.25" style="100" customWidth="1"/>
    <col min="15617" max="15618" width="6.83203125" style="100" customWidth="1"/>
    <col min="15619" max="15619" width="6" style="100" customWidth="1"/>
    <col min="15620" max="15620" width="7" style="100" customWidth="1"/>
    <col min="15621" max="15621" width="7.5" style="100" customWidth="1"/>
    <col min="15622" max="15623" width="7" style="100" customWidth="1"/>
    <col min="15624" max="15624" width="7.08203125" style="100" customWidth="1"/>
    <col min="15625" max="15625" width="7.25" style="100" customWidth="1"/>
    <col min="15626" max="15626" width="6.58203125" style="100" customWidth="1"/>
    <col min="15627" max="15627" width="7" style="100" customWidth="1"/>
    <col min="15628" max="15870" width="7.75" style="100"/>
    <col min="15871" max="15871" width="3.75" style="100" customWidth="1"/>
    <col min="15872" max="15872" width="10.25" style="100" customWidth="1"/>
    <col min="15873" max="15874" width="6.83203125" style="100" customWidth="1"/>
    <col min="15875" max="15875" width="6" style="100" customWidth="1"/>
    <col min="15876" max="15876" width="7" style="100" customWidth="1"/>
    <col min="15877" max="15877" width="7.5" style="100" customWidth="1"/>
    <col min="15878" max="15879" width="7" style="100" customWidth="1"/>
    <col min="15880" max="15880" width="7.08203125" style="100" customWidth="1"/>
    <col min="15881" max="15881" width="7.25" style="100" customWidth="1"/>
    <col min="15882" max="15882" width="6.58203125" style="100" customWidth="1"/>
    <col min="15883" max="15883" width="7" style="100" customWidth="1"/>
    <col min="15884" max="16126" width="7.75" style="100"/>
    <col min="16127" max="16127" width="3.75" style="100" customWidth="1"/>
    <col min="16128" max="16128" width="10.25" style="100" customWidth="1"/>
    <col min="16129" max="16130" width="6.83203125" style="100" customWidth="1"/>
    <col min="16131" max="16131" width="6" style="100" customWidth="1"/>
    <col min="16132" max="16132" width="7" style="100" customWidth="1"/>
    <col min="16133" max="16133" width="7.5" style="100" customWidth="1"/>
    <col min="16134" max="16135" width="7" style="100" customWidth="1"/>
    <col min="16136" max="16136" width="7.08203125" style="100" customWidth="1"/>
    <col min="16137" max="16137" width="7.25" style="100" customWidth="1"/>
    <col min="16138" max="16138" width="6.58203125" style="100" customWidth="1"/>
    <col min="16139" max="16139" width="7" style="100" customWidth="1"/>
    <col min="16140" max="16384" width="7.75" style="100"/>
  </cols>
  <sheetData>
    <row r="1" spans="1:26" ht="16.149999999999999" customHeight="1">
      <c r="A1" s="100" t="s">
        <v>813</v>
      </c>
    </row>
    <row r="2" spans="1:26">
      <c r="M2" s="114" t="s">
        <v>402</v>
      </c>
      <c r="Z2" s="114" t="s">
        <v>402</v>
      </c>
    </row>
    <row r="3" spans="1:26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404</v>
      </c>
      <c r="G3" s="356" t="s">
        <v>1</v>
      </c>
      <c r="H3" s="136" t="s">
        <v>193</v>
      </c>
      <c r="I3" s="356" t="s">
        <v>194</v>
      </c>
      <c r="J3" s="136" t="s">
        <v>195</v>
      </c>
      <c r="K3" s="136" t="s">
        <v>412</v>
      </c>
      <c r="L3" s="136" t="s">
        <v>157</v>
      </c>
      <c r="M3" s="357" t="s">
        <v>196</v>
      </c>
      <c r="N3" s="136" t="s">
        <v>199</v>
      </c>
      <c r="O3" s="136" t="s">
        <v>413</v>
      </c>
      <c r="P3" s="356" t="s">
        <v>420</v>
      </c>
      <c r="Q3" s="128" t="s">
        <v>198</v>
      </c>
      <c r="R3" s="128" t="s">
        <v>197</v>
      </c>
      <c r="S3" s="136" t="s">
        <v>200</v>
      </c>
      <c r="T3" s="136" t="s">
        <v>156</v>
      </c>
      <c r="U3" s="136" t="s">
        <v>201</v>
      </c>
      <c r="V3" s="128" t="s">
        <v>421</v>
      </c>
      <c r="W3" s="136" t="s">
        <v>417</v>
      </c>
      <c r="X3" s="128" t="s">
        <v>202</v>
      </c>
      <c r="Y3" s="137" t="s">
        <v>205</v>
      </c>
      <c r="Z3" s="137" t="s">
        <v>162</v>
      </c>
    </row>
    <row r="4" spans="1:26" ht="15" hidden="1" customHeight="1">
      <c r="B4" s="132" t="s">
        <v>442</v>
      </c>
      <c r="C4" s="138">
        <v>99767</v>
      </c>
      <c r="D4" s="139">
        <v>25600</v>
      </c>
      <c r="E4" s="139" t="s">
        <v>430</v>
      </c>
      <c r="F4" s="139">
        <v>51217</v>
      </c>
      <c r="G4" s="139">
        <v>3428</v>
      </c>
      <c r="H4" s="139">
        <v>3156</v>
      </c>
      <c r="I4" s="139">
        <v>4291</v>
      </c>
      <c r="J4" s="139">
        <v>915</v>
      </c>
      <c r="K4" s="139">
        <v>2353</v>
      </c>
      <c r="L4" s="139">
        <v>1520</v>
      </c>
      <c r="M4" s="139">
        <v>760</v>
      </c>
      <c r="N4" s="139">
        <v>685</v>
      </c>
      <c r="O4" s="139">
        <v>619</v>
      </c>
      <c r="P4" s="139">
        <v>399</v>
      </c>
      <c r="Q4" s="139">
        <v>485</v>
      </c>
      <c r="R4" s="139">
        <v>449</v>
      </c>
      <c r="S4" s="139">
        <v>294</v>
      </c>
      <c r="T4" s="139">
        <v>252</v>
      </c>
      <c r="U4" s="139">
        <v>203</v>
      </c>
      <c r="V4" s="139">
        <v>183</v>
      </c>
      <c r="W4" s="139">
        <v>171</v>
      </c>
      <c r="X4" s="139">
        <v>175</v>
      </c>
      <c r="Y4" s="139">
        <v>2544</v>
      </c>
      <c r="Z4" s="139">
        <v>68</v>
      </c>
    </row>
    <row r="5" spans="1:26" ht="11.25" hidden="1" customHeight="1">
      <c r="B5" s="132" t="s">
        <v>433</v>
      </c>
      <c r="C5" s="138">
        <v>98206</v>
      </c>
      <c r="D5" s="139">
        <v>25306</v>
      </c>
      <c r="E5" s="139" t="s">
        <v>430</v>
      </c>
      <c r="F5" s="139">
        <v>49967</v>
      </c>
      <c r="G5" s="139">
        <v>3472</v>
      </c>
      <c r="H5" s="139">
        <v>2933</v>
      </c>
      <c r="I5" s="139">
        <v>4477</v>
      </c>
      <c r="J5" s="139">
        <v>911</v>
      </c>
      <c r="K5" s="139">
        <v>2270</v>
      </c>
      <c r="L5" s="139">
        <v>1477</v>
      </c>
      <c r="M5" s="139">
        <v>772</v>
      </c>
      <c r="N5" s="139">
        <v>712</v>
      </c>
      <c r="O5" s="139">
        <v>643</v>
      </c>
      <c r="P5" s="139">
        <v>476</v>
      </c>
      <c r="Q5" s="139">
        <v>462</v>
      </c>
      <c r="R5" s="139">
        <v>450</v>
      </c>
      <c r="S5" s="139">
        <v>290</v>
      </c>
      <c r="T5" s="139">
        <v>251</v>
      </c>
      <c r="U5" s="139">
        <v>227</v>
      </c>
      <c r="V5" s="139">
        <v>194</v>
      </c>
      <c r="W5" s="139">
        <v>170</v>
      </c>
      <c r="X5" s="139">
        <v>167</v>
      </c>
      <c r="Y5" s="139">
        <v>2579</v>
      </c>
      <c r="Z5" s="139">
        <v>61</v>
      </c>
    </row>
    <row r="6" spans="1:26" ht="11.25" hidden="1" customHeight="1">
      <c r="B6" s="132" t="s">
        <v>439</v>
      </c>
      <c r="C6" s="138">
        <v>97164</v>
      </c>
      <c r="D6" s="139">
        <v>24340</v>
      </c>
      <c r="E6" s="139">
        <v>749</v>
      </c>
      <c r="F6" s="139">
        <v>49167</v>
      </c>
      <c r="G6" s="139">
        <v>3494</v>
      </c>
      <c r="H6" s="139">
        <v>2706</v>
      </c>
      <c r="I6" s="139">
        <v>4709</v>
      </c>
      <c r="J6" s="139">
        <v>884</v>
      </c>
      <c r="K6" s="139">
        <v>2202</v>
      </c>
      <c r="L6" s="139">
        <v>1475</v>
      </c>
      <c r="M6" s="139">
        <v>795</v>
      </c>
      <c r="N6" s="139">
        <v>684</v>
      </c>
      <c r="O6" s="139">
        <v>620</v>
      </c>
      <c r="P6" s="139">
        <v>566</v>
      </c>
      <c r="Q6" s="139">
        <v>473</v>
      </c>
      <c r="R6" s="139">
        <v>443</v>
      </c>
      <c r="S6" s="139">
        <v>306</v>
      </c>
      <c r="T6" s="139">
        <v>247</v>
      </c>
      <c r="U6" s="139">
        <v>215</v>
      </c>
      <c r="V6" s="139">
        <v>182</v>
      </c>
      <c r="W6" s="139">
        <v>180</v>
      </c>
      <c r="X6" s="139">
        <v>174</v>
      </c>
      <c r="Y6" s="139">
        <v>2497</v>
      </c>
      <c r="Z6" s="139">
        <v>56</v>
      </c>
    </row>
    <row r="7" spans="1:26" ht="11.25" hidden="1" customHeight="1">
      <c r="B7" s="132" t="s">
        <v>443</v>
      </c>
      <c r="C7" s="138">
        <v>96541</v>
      </c>
      <c r="D7" s="139">
        <v>23712</v>
      </c>
      <c r="E7" s="139">
        <v>1105</v>
      </c>
      <c r="F7" s="139">
        <v>48157</v>
      </c>
      <c r="G7" s="139">
        <v>3531</v>
      </c>
      <c r="H7" s="139">
        <v>2504</v>
      </c>
      <c r="I7" s="139">
        <v>5209</v>
      </c>
      <c r="J7" s="139">
        <v>859</v>
      </c>
      <c r="K7" s="139">
        <v>2269</v>
      </c>
      <c r="L7" s="139">
        <v>1493</v>
      </c>
      <c r="M7" s="139">
        <v>758</v>
      </c>
      <c r="N7" s="139">
        <v>735</v>
      </c>
      <c r="O7" s="139">
        <v>629</v>
      </c>
      <c r="P7" s="139">
        <v>690</v>
      </c>
      <c r="Q7" s="139">
        <v>471</v>
      </c>
      <c r="R7" s="139">
        <v>446</v>
      </c>
      <c r="S7" s="139">
        <v>315</v>
      </c>
      <c r="T7" s="139">
        <v>245</v>
      </c>
      <c r="U7" s="139">
        <v>215</v>
      </c>
      <c r="V7" s="139">
        <v>171</v>
      </c>
      <c r="W7" s="139">
        <v>185</v>
      </c>
      <c r="X7" s="139">
        <v>167</v>
      </c>
      <c r="Y7" s="139">
        <v>2618</v>
      </c>
      <c r="Z7" s="139">
        <v>57</v>
      </c>
    </row>
    <row r="8" spans="1:26" ht="11.25" customHeight="1">
      <c r="B8" s="132" t="s">
        <v>444</v>
      </c>
      <c r="C8" s="140">
        <v>96530</v>
      </c>
      <c r="D8" s="141">
        <v>23151</v>
      </c>
      <c r="E8" s="141">
        <v>1454</v>
      </c>
      <c r="F8" s="141">
        <v>46680</v>
      </c>
      <c r="G8" s="141">
        <v>3645</v>
      </c>
      <c r="H8" s="141">
        <v>2306</v>
      </c>
      <c r="I8" s="141">
        <v>6580</v>
      </c>
      <c r="J8" s="141">
        <v>821</v>
      </c>
      <c r="K8" s="141">
        <v>2251</v>
      </c>
      <c r="L8" s="141">
        <v>1486</v>
      </c>
      <c r="M8" s="141">
        <v>773</v>
      </c>
      <c r="N8" s="141">
        <v>778</v>
      </c>
      <c r="O8" s="141">
        <v>604</v>
      </c>
      <c r="P8" s="141">
        <v>825</v>
      </c>
      <c r="Q8" s="141">
        <v>462</v>
      </c>
      <c r="R8" s="141">
        <v>483</v>
      </c>
      <c r="S8" s="141">
        <v>320</v>
      </c>
      <c r="T8" s="141">
        <v>251</v>
      </c>
      <c r="U8" s="141">
        <v>236</v>
      </c>
      <c r="V8" s="141">
        <v>193</v>
      </c>
      <c r="W8" s="141">
        <v>192</v>
      </c>
      <c r="X8" s="141">
        <v>165</v>
      </c>
      <c r="Y8" s="141">
        <v>2821</v>
      </c>
      <c r="Z8" s="141">
        <v>53</v>
      </c>
    </row>
    <row r="9" spans="1:26" ht="15" hidden="1" customHeight="1">
      <c r="B9" s="133"/>
      <c r="C9" s="140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 ht="15" hidden="1" customHeight="1">
      <c r="B10" s="102" t="s">
        <v>211</v>
      </c>
      <c r="C10" s="140">
        <v>18780</v>
      </c>
      <c r="D10" s="141">
        <v>3051</v>
      </c>
      <c r="E10" s="141">
        <v>183</v>
      </c>
      <c r="F10" s="141">
        <v>12209</v>
      </c>
      <c r="G10" s="141">
        <v>510</v>
      </c>
      <c r="H10" s="141">
        <v>308</v>
      </c>
      <c r="I10" s="141">
        <v>515</v>
      </c>
      <c r="J10" s="141">
        <v>122</v>
      </c>
      <c r="K10" s="141">
        <v>441</v>
      </c>
      <c r="L10" s="397">
        <v>0</v>
      </c>
      <c r="M10" s="397">
        <v>0</v>
      </c>
      <c r="N10" s="397">
        <v>0</v>
      </c>
      <c r="O10" s="397">
        <v>0</v>
      </c>
      <c r="P10" s="397">
        <v>0</v>
      </c>
      <c r="Q10" s="397">
        <v>0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141">
        <v>1441</v>
      </c>
      <c r="Z10" s="397">
        <v>0</v>
      </c>
    </row>
    <row r="11" spans="1:26" ht="15" hidden="1" customHeight="1">
      <c r="B11" s="102" t="s">
        <v>212</v>
      </c>
      <c r="C11" s="140">
        <v>8532</v>
      </c>
      <c r="D11" s="141">
        <v>1275</v>
      </c>
      <c r="E11" s="141">
        <v>95</v>
      </c>
      <c r="F11" s="141">
        <v>5390</v>
      </c>
      <c r="G11" s="141">
        <v>243</v>
      </c>
      <c r="H11" s="141">
        <v>264</v>
      </c>
      <c r="I11" s="141">
        <v>154</v>
      </c>
      <c r="J11" s="141">
        <v>33</v>
      </c>
      <c r="K11" s="141">
        <v>203</v>
      </c>
      <c r="L11" s="397">
        <v>0</v>
      </c>
      <c r="M11" s="397">
        <v>0</v>
      </c>
      <c r="N11" s="397">
        <v>0</v>
      </c>
      <c r="O11" s="397">
        <v>0</v>
      </c>
      <c r="P11" s="397">
        <v>0</v>
      </c>
      <c r="Q11" s="397">
        <v>0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141">
        <v>875</v>
      </c>
      <c r="Z11" s="397">
        <v>0</v>
      </c>
    </row>
    <row r="12" spans="1:26" ht="15" hidden="1" customHeight="1">
      <c r="B12" s="102" t="s">
        <v>213</v>
      </c>
      <c r="C12" s="140">
        <v>7280</v>
      </c>
      <c r="D12" s="141">
        <v>1581</v>
      </c>
      <c r="E12" s="141">
        <v>64</v>
      </c>
      <c r="F12" s="141">
        <v>3143</v>
      </c>
      <c r="G12" s="141">
        <v>596</v>
      </c>
      <c r="H12" s="141">
        <v>383</v>
      </c>
      <c r="I12" s="141">
        <v>468</v>
      </c>
      <c r="J12" s="141">
        <v>150</v>
      </c>
      <c r="K12" s="141">
        <v>92</v>
      </c>
      <c r="L12" s="397">
        <v>0</v>
      </c>
      <c r="M12" s="397">
        <v>0</v>
      </c>
      <c r="N12" s="397">
        <v>0</v>
      </c>
      <c r="O12" s="397">
        <v>0</v>
      </c>
      <c r="P12" s="397">
        <v>0</v>
      </c>
      <c r="Q12" s="397">
        <v>0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141">
        <v>803</v>
      </c>
      <c r="Z12" s="397">
        <v>0</v>
      </c>
    </row>
    <row r="13" spans="1:26" ht="15" hidden="1" customHeight="1">
      <c r="B13" s="102" t="s">
        <v>214</v>
      </c>
      <c r="C13" s="140">
        <v>3537</v>
      </c>
      <c r="D13" s="141">
        <v>931</v>
      </c>
      <c r="E13" s="141">
        <v>35</v>
      </c>
      <c r="F13" s="141">
        <v>787</v>
      </c>
      <c r="G13" s="141">
        <v>245</v>
      </c>
      <c r="H13" s="141">
        <v>461</v>
      </c>
      <c r="I13" s="141">
        <v>496</v>
      </c>
      <c r="J13" s="141">
        <v>137</v>
      </c>
      <c r="K13" s="141">
        <v>41</v>
      </c>
      <c r="L13" s="397">
        <v>0</v>
      </c>
      <c r="M13" s="397">
        <v>0</v>
      </c>
      <c r="N13" s="397">
        <v>0</v>
      </c>
      <c r="O13" s="397">
        <v>0</v>
      </c>
      <c r="P13" s="397">
        <v>0</v>
      </c>
      <c r="Q13" s="397">
        <v>0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141">
        <v>404</v>
      </c>
      <c r="Z13" s="397">
        <v>0</v>
      </c>
    </row>
    <row r="14" spans="1:26" ht="15" hidden="1" customHeight="1">
      <c r="B14" s="102" t="s">
        <v>215</v>
      </c>
      <c r="C14" s="140">
        <v>10591</v>
      </c>
      <c r="D14" s="141">
        <v>1844</v>
      </c>
      <c r="E14" s="141">
        <v>40</v>
      </c>
      <c r="F14" s="141">
        <v>5423</v>
      </c>
      <c r="G14" s="141">
        <v>418</v>
      </c>
      <c r="H14" s="141">
        <v>135</v>
      </c>
      <c r="I14" s="141">
        <v>2077</v>
      </c>
      <c r="J14" s="141">
        <v>84</v>
      </c>
      <c r="K14" s="141">
        <v>90</v>
      </c>
      <c r="L14" s="397">
        <v>0</v>
      </c>
      <c r="M14" s="397">
        <v>0</v>
      </c>
      <c r="N14" s="397">
        <v>0</v>
      </c>
      <c r="O14" s="397">
        <v>0</v>
      </c>
      <c r="P14" s="397">
        <v>0</v>
      </c>
      <c r="Q14" s="397">
        <v>0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141">
        <v>480</v>
      </c>
      <c r="Z14" s="397">
        <v>0</v>
      </c>
    </row>
    <row r="15" spans="1:26" ht="15" hidden="1" customHeight="1">
      <c r="B15" s="102" t="s">
        <v>216</v>
      </c>
      <c r="C15" s="140">
        <v>1698</v>
      </c>
      <c r="D15" s="141">
        <v>400</v>
      </c>
      <c r="E15" s="141">
        <v>12</v>
      </c>
      <c r="F15" s="141">
        <v>627</v>
      </c>
      <c r="G15" s="141">
        <v>157</v>
      </c>
      <c r="H15" s="141">
        <v>70</v>
      </c>
      <c r="I15" s="141">
        <v>146</v>
      </c>
      <c r="J15" s="141">
        <v>77</v>
      </c>
      <c r="K15" s="141">
        <v>43</v>
      </c>
      <c r="L15" s="397">
        <v>0</v>
      </c>
      <c r="M15" s="397">
        <v>0</v>
      </c>
      <c r="N15" s="397">
        <v>0</v>
      </c>
      <c r="O15" s="397">
        <v>0</v>
      </c>
      <c r="P15" s="397">
        <v>0</v>
      </c>
      <c r="Q15" s="397">
        <v>0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141">
        <v>166</v>
      </c>
      <c r="Z15" s="397">
        <v>0</v>
      </c>
    </row>
    <row r="16" spans="1:26" ht="15" hidden="1" customHeight="1">
      <c r="B16" s="102" t="s">
        <v>218</v>
      </c>
      <c r="C16" s="140">
        <v>1023</v>
      </c>
      <c r="D16" s="141">
        <v>428</v>
      </c>
      <c r="E16" s="141">
        <v>5</v>
      </c>
      <c r="F16" s="141">
        <v>121</v>
      </c>
      <c r="G16" s="141">
        <v>165</v>
      </c>
      <c r="H16" s="141">
        <v>27</v>
      </c>
      <c r="I16" s="141">
        <v>94</v>
      </c>
      <c r="J16" s="141">
        <v>2</v>
      </c>
      <c r="K16" s="141">
        <v>29</v>
      </c>
      <c r="L16" s="397">
        <v>0</v>
      </c>
      <c r="M16" s="397">
        <v>0</v>
      </c>
      <c r="N16" s="397">
        <v>0</v>
      </c>
      <c r="O16" s="397">
        <v>0</v>
      </c>
      <c r="P16" s="397">
        <v>0</v>
      </c>
      <c r="Q16" s="397">
        <v>0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141">
        <v>152</v>
      </c>
      <c r="Z16" s="397">
        <v>0</v>
      </c>
    </row>
    <row r="17" spans="1:26" ht="15" hidden="1" customHeight="1">
      <c r="B17" s="102" t="s">
        <v>220</v>
      </c>
      <c r="C17" s="140">
        <v>1167</v>
      </c>
      <c r="D17" s="141">
        <v>383</v>
      </c>
      <c r="E17" s="141">
        <v>3</v>
      </c>
      <c r="F17" s="141">
        <v>153</v>
      </c>
      <c r="G17" s="141">
        <v>148</v>
      </c>
      <c r="H17" s="141">
        <v>229</v>
      </c>
      <c r="I17" s="141">
        <v>116</v>
      </c>
      <c r="J17" s="141">
        <v>7</v>
      </c>
      <c r="K17" s="141">
        <v>26</v>
      </c>
      <c r="L17" s="397">
        <v>0</v>
      </c>
      <c r="M17" s="397">
        <v>0</v>
      </c>
      <c r="N17" s="397">
        <v>0</v>
      </c>
      <c r="O17" s="397">
        <v>0</v>
      </c>
      <c r="P17" s="397">
        <v>0</v>
      </c>
      <c r="Q17" s="397">
        <v>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141">
        <v>102</v>
      </c>
      <c r="Z17" s="397">
        <v>0</v>
      </c>
    </row>
    <row r="18" spans="1:26" ht="15" hidden="1" customHeight="1">
      <c r="B18" s="102" t="s">
        <v>222</v>
      </c>
      <c r="C18" s="140">
        <v>675</v>
      </c>
      <c r="D18" s="141">
        <v>218</v>
      </c>
      <c r="E18" s="141">
        <v>7</v>
      </c>
      <c r="F18" s="141">
        <v>131</v>
      </c>
      <c r="G18" s="141">
        <v>115</v>
      </c>
      <c r="H18" s="141">
        <v>26</v>
      </c>
      <c r="I18" s="141">
        <v>50</v>
      </c>
      <c r="J18" s="141">
        <v>11</v>
      </c>
      <c r="K18" s="141">
        <v>24</v>
      </c>
      <c r="L18" s="397">
        <v>0</v>
      </c>
      <c r="M18" s="397">
        <v>0</v>
      </c>
      <c r="N18" s="397">
        <v>0</v>
      </c>
      <c r="O18" s="397">
        <v>0</v>
      </c>
      <c r="P18" s="397">
        <v>0</v>
      </c>
      <c r="Q18" s="397">
        <v>0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141">
        <v>93</v>
      </c>
      <c r="Z18" s="397">
        <v>0</v>
      </c>
    </row>
    <row r="19" spans="1:26" ht="15" hidden="1" customHeight="1">
      <c r="B19" s="134"/>
      <c r="C19" s="141"/>
      <c r="D19" s="141"/>
      <c r="E19" s="141"/>
      <c r="F19" s="141"/>
      <c r="G19" s="141"/>
      <c r="H19" s="141"/>
      <c r="I19" s="141"/>
      <c r="J19" s="141"/>
      <c r="K19" s="141"/>
      <c r="L19" s="397"/>
      <c r="M19" s="397"/>
      <c r="N19" s="397"/>
      <c r="O19" s="397"/>
      <c r="P19" s="397"/>
      <c r="Q19" s="397"/>
      <c r="R19" s="397"/>
      <c r="S19" s="397"/>
      <c r="T19" s="397"/>
      <c r="U19" s="397"/>
      <c r="V19" s="397"/>
      <c r="W19" s="397"/>
      <c r="X19" s="397"/>
      <c r="Y19" s="141"/>
      <c r="Z19" s="397"/>
    </row>
    <row r="20" spans="1:26" ht="15" customHeight="1">
      <c r="A20" s="100">
        <v>100</v>
      </c>
      <c r="B20" s="102" t="s">
        <v>223</v>
      </c>
      <c r="C20" s="140">
        <v>43247</v>
      </c>
      <c r="D20" s="141">
        <v>13040</v>
      </c>
      <c r="E20" s="141">
        <v>1010</v>
      </c>
      <c r="F20" s="141">
        <v>18696</v>
      </c>
      <c r="G20" s="141">
        <v>1048</v>
      </c>
      <c r="H20" s="141">
        <v>403</v>
      </c>
      <c r="I20" s="141">
        <v>2464</v>
      </c>
      <c r="J20" s="141">
        <v>198</v>
      </c>
      <c r="K20" s="141">
        <v>1262</v>
      </c>
      <c r="L20" s="397">
        <v>0</v>
      </c>
      <c r="M20" s="397">
        <v>0</v>
      </c>
      <c r="N20" s="397">
        <v>0</v>
      </c>
      <c r="O20" s="397">
        <v>0</v>
      </c>
      <c r="P20" s="397">
        <v>0</v>
      </c>
      <c r="Q20" s="397">
        <v>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141">
        <v>5126</v>
      </c>
      <c r="Z20" s="397">
        <v>0</v>
      </c>
    </row>
    <row r="21" spans="1:26" ht="15" customHeight="1">
      <c r="A21" s="100">
        <v>101</v>
      </c>
      <c r="B21" s="102" t="s">
        <v>224</v>
      </c>
      <c r="C21" s="140">
        <v>4961</v>
      </c>
      <c r="D21" s="141">
        <v>1369</v>
      </c>
      <c r="E21" s="141">
        <v>100</v>
      </c>
      <c r="F21" s="141">
        <v>1515</v>
      </c>
      <c r="G21" s="141">
        <v>237</v>
      </c>
      <c r="H21" s="141">
        <v>220</v>
      </c>
      <c r="I21" s="141">
        <v>158</v>
      </c>
      <c r="J21" s="141">
        <v>99</v>
      </c>
      <c r="K21" s="141">
        <v>312</v>
      </c>
      <c r="L21" s="397">
        <v>0</v>
      </c>
      <c r="M21" s="397">
        <v>0</v>
      </c>
      <c r="N21" s="397">
        <v>0</v>
      </c>
      <c r="O21" s="397">
        <v>0</v>
      </c>
      <c r="P21" s="397">
        <v>0</v>
      </c>
      <c r="Q21" s="397">
        <v>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141">
        <v>951</v>
      </c>
      <c r="Z21" s="397">
        <v>0</v>
      </c>
    </row>
    <row r="22" spans="1:26" ht="15" customHeight="1">
      <c r="A22" s="100">
        <v>102</v>
      </c>
      <c r="B22" s="102" t="s">
        <v>225</v>
      </c>
      <c r="C22" s="140">
        <v>4213</v>
      </c>
      <c r="D22" s="141">
        <v>1214</v>
      </c>
      <c r="E22" s="141">
        <v>95</v>
      </c>
      <c r="F22" s="141">
        <v>1645</v>
      </c>
      <c r="G22" s="141">
        <v>96</v>
      </c>
      <c r="H22" s="141">
        <v>26</v>
      </c>
      <c r="I22" s="141">
        <v>136</v>
      </c>
      <c r="J22" s="141">
        <v>4</v>
      </c>
      <c r="K22" s="141">
        <v>296</v>
      </c>
      <c r="L22" s="397">
        <v>0</v>
      </c>
      <c r="M22" s="397">
        <v>0</v>
      </c>
      <c r="N22" s="397">
        <v>0</v>
      </c>
      <c r="O22" s="397">
        <v>0</v>
      </c>
      <c r="P22" s="397">
        <v>0</v>
      </c>
      <c r="Q22" s="397">
        <v>0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141">
        <v>701</v>
      </c>
      <c r="Z22" s="397">
        <v>0</v>
      </c>
    </row>
    <row r="23" spans="1:26" ht="15" customHeight="1">
      <c r="A23" s="100">
        <v>105</v>
      </c>
      <c r="B23" s="102" t="s">
        <v>226</v>
      </c>
      <c r="C23" s="140">
        <v>4298</v>
      </c>
      <c r="D23" s="141">
        <v>1774</v>
      </c>
      <c r="E23" s="141">
        <v>77</v>
      </c>
      <c r="F23" s="141">
        <v>1501</v>
      </c>
      <c r="G23" s="141">
        <v>94</v>
      </c>
      <c r="H23" s="141">
        <v>19</v>
      </c>
      <c r="I23" s="141">
        <v>481</v>
      </c>
      <c r="J23" s="141">
        <v>15</v>
      </c>
      <c r="K23" s="141">
        <v>35</v>
      </c>
      <c r="L23" s="397">
        <v>0</v>
      </c>
      <c r="M23" s="397">
        <v>0</v>
      </c>
      <c r="N23" s="397">
        <v>0</v>
      </c>
      <c r="O23" s="397">
        <v>0</v>
      </c>
      <c r="P23" s="397">
        <v>0</v>
      </c>
      <c r="Q23" s="397">
        <v>0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141">
        <v>302</v>
      </c>
      <c r="Z23" s="397">
        <v>0</v>
      </c>
    </row>
    <row r="24" spans="1:26" ht="15" customHeight="1">
      <c r="A24" s="100">
        <v>106</v>
      </c>
      <c r="B24" s="102" t="s">
        <v>227</v>
      </c>
      <c r="C24" s="140">
        <v>7155</v>
      </c>
      <c r="D24" s="141">
        <v>743</v>
      </c>
      <c r="E24" s="141">
        <v>42</v>
      </c>
      <c r="F24" s="141">
        <v>4940</v>
      </c>
      <c r="G24" s="141">
        <v>79</v>
      </c>
      <c r="H24" s="141">
        <v>9</v>
      </c>
      <c r="I24" s="141">
        <v>1126</v>
      </c>
      <c r="J24" s="141">
        <v>9</v>
      </c>
      <c r="K24" s="141">
        <v>36</v>
      </c>
      <c r="L24" s="397">
        <v>0</v>
      </c>
      <c r="M24" s="397">
        <v>0</v>
      </c>
      <c r="N24" s="397">
        <v>0</v>
      </c>
      <c r="O24" s="397">
        <v>0</v>
      </c>
      <c r="P24" s="397">
        <v>0</v>
      </c>
      <c r="Q24" s="397">
        <v>0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141">
        <v>171</v>
      </c>
      <c r="Z24" s="397">
        <v>0</v>
      </c>
    </row>
    <row r="25" spans="1:26" ht="15" customHeight="1">
      <c r="A25" s="100">
        <v>107</v>
      </c>
      <c r="B25" s="102" t="s">
        <v>228</v>
      </c>
      <c r="C25" s="140">
        <v>3720</v>
      </c>
      <c r="D25" s="141">
        <v>420</v>
      </c>
      <c r="E25" s="141">
        <v>44</v>
      </c>
      <c r="F25" s="141">
        <v>2743</v>
      </c>
      <c r="G25" s="141">
        <v>58</v>
      </c>
      <c r="H25" s="141">
        <v>20</v>
      </c>
      <c r="I25" s="141">
        <v>139</v>
      </c>
      <c r="J25" s="141">
        <v>18</v>
      </c>
      <c r="K25" s="141">
        <v>61</v>
      </c>
      <c r="L25" s="397">
        <v>0</v>
      </c>
      <c r="M25" s="397">
        <v>0</v>
      </c>
      <c r="N25" s="397">
        <v>0</v>
      </c>
      <c r="O25" s="397">
        <v>0</v>
      </c>
      <c r="P25" s="397">
        <v>0</v>
      </c>
      <c r="Q25" s="397">
        <v>0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141">
        <v>217</v>
      </c>
      <c r="Z25" s="397">
        <v>0</v>
      </c>
    </row>
    <row r="26" spans="1:26" ht="15" customHeight="1">
      <c r="A26" s="100">
        <v>108</v>
      </c>
      <c r="B26" s="102" t="s">
        <v>229</v>
      </c>
      <c r="C26" s="140">
        <v>2601</v>
      </c>
      <c r="D26" s="141">
        <v>784</v>
      </c>
      <c r="E26" s="141">
        <v>37</v>
      </c>
      <c r="F26" s="141">
        <v>1220</v>
      </c>
      <c r="G26" s="141">
        <v>66</v>
      </c>
      <c r="H26" s="141">
        <v>8</v>
      </c>
      <c r="I26" s="141">
        <v>37</v>
      </c>
      <c r="J26" s="141">
        <v>5</v>
      </c>
      <c r="K26" s="141">
        <v>111</v>
      </c>
      <c r="L26" s="397">
        <v>0</v>
      </c>
      <c r="M26" s="397">
        <v>0</v>
      </c>
      <c r="N26" s="397">
        <v>0</v>
      </c>
      <c r="O26" s="397">
        <v>0</v>
      </c>
      <c r="P26" s="397">
        <v>0</v>
      </c>
      <c r="Q26" s="397">
        <v>0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141">
        <v>333</v>
      </c>
      <c r="Z26" s="397">
        <v>0</v>
      </c>
    </row>
    <row r="27" spans="1:26" ht="15" customHeight="1">
      <c r="A27" s="100">
        <v>109</v>
      </c>
      <c r="B27" s="102" t="s">
        <v>230</v>
      </c>
      <c r="C27" s="140">
        <v>1939</v>
      </c>
      <c r="D27" s="141">
        <v>351</v>
      </c>
      <c r="E27" s="141">
        <v>59</v>
      </c>
      <c r="F27" s="141">
        <v>1104</v>
      </c>
      <c r="G27" s="141">
        <v>44</v>
      </c>
      <c r="H27" s="141">
        <v>17</v>
      </c>
      <c r="I27" s="141">
        <v>37</v>
      </c>
      <c r="J27" s="141">
        <v>7</v>
      </c>
      <c r="K27" s="141">
        <v>81</v>
      </c>
      <c r="L27" s="397">
        <v>0</v>
      </c>
      <c r="M27" s="397">
        <v>0</v>
      </c>
      <c r="N27" s="397">
        <v>0</v>
      </c>
      <c r="O27" s="397">
        <v>0</v>
      </c>
      <c r="P27" s="397">
        <v>0</v>
      </c>
      <c r="Q27" s="397">
        <v>0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141">
        <v>239</v>
      </c>
      <c r="Z27" s="397">
        <v>0</v>
      </c>
    </row>
    <row r="28" spans="1:26" ht="15" customHeight="1">
      <c r="A28" s="100">
        <v>110</v>
      </c>
      <c r="B28" s="102" t="s">
        <v>231</v>
      </c>
      <c r="C28" s="140">
        <v>11884</v>
      </c>
      <c r="D28" s="141">
        <v>5669</v>
      </c>
      <c r="E28" s="141">
        <v>520</v>
      </c>
      <c r="F28" s="141">
        <v>2885</v>
      </c>
      <c r="G28" s="141">
        <v>252</v>
      </c>
      <c r="H28" s="141">
        <v>58</v>
      </c>
      <c r="I28" s="141">
        <v>243</v>
      </c>
      <c r="J28" s="141">
        <v>30</v>
      </c>
      <c r="K28" s="141">
        <v>275</v>
      </c>
      <c r="L28" s="397">
        <v>0</v>
      </c>
      <c r="M28" s="397">
        <v>0</v>
      </c>
      <c r="N28" s="397">
        <v>0</v>
      </c>
      <c r="O28" s="397">
        <v>0</v>
      </c>
      <c r="P28" s="397">
        <v>0</v>
      </c>
      <c r="Q28" s="397">
        <v>0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141">
        <v>1952</v>
      </c>
      <c r="Z28" s="397">
        <v>0</v>
      </c>
    </row>
    <row r="29" spans="1:26" ht="15" customHeight="1">
      <c r="A29" s="100">
        <v>111</v>
      </c>
      <c r="B29" s="102" t="s">
        <v>232</v>
      </c>
      <c r="C29" s="140">
        <v>2476</v>
      </c>
      <c r="D29" s="141">
        <v>716</v>
      </c>
      <c r="E29" s="141">
        <v>36</v>
      </c>
      <c r="F29" s="141">
        <v>1143</v>
      </c>
      <c r="G29" s="141">
        <v>122</v>
      </c>
      <c r="H29" s="141">
        <v>26</v>
      </c>
      <c r="I29" s="141">
        <v>107</v>
      </c>
      <c r="J29" s="141">
        <v>11</v>
      </c>
      <c r="K29" s="141">
        <v>55</v>
      </c>
      <c r="L29" s="397">
        <v>0</v>
      </c>
      <c r="M29" s="397">
        <v>0</v>
      </c>
      <c r="N29" s="397">
        <v>0</v>
      </c>
      <c r="O29" s="397">
        <v>0</v>
      </c>
      <c r="P29" s="397">
        <v>0</v>
      </c>
      <c r="Q29" s="397">
        <v>0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141">
        <v>260</v>
      </c>
      <c r="Z29" s="397">
        <v>0</v>
      </c>
    </row>
    <row r="30" spans="1:26" ht="15" customHeight="1">
      <c r="A30" s="100">
        <v>201</v>
      </c>
      <c r="B30" s="102" t="s">
        <v>234</v>
      </c>
      <c r="C30" s="140">
        <v>10158</v>
      </c>
      <c r="D30" s="141">
        <v>1554</v>
      </c>
      <c r="E30" s="141">
        <v>40</v>
      </c>
      <c r="F30" s="141">
        <v>5394</v>
      </c>
      <c r="G30" s="141">
        <v>407</v>
      </c>
      <c r="H30" s="141">
        <v>128</v>
      </c>
      <c r="I30" s="141">
        <v>2027</v>
      </c>
      <c r="J30" s="141">
        <v>83</v>
      </c>
      <c r="K30" s="141">
        <v>83</v>
      </c>
      <c r="L30" s="397">
        <v>0</v>
      </c>
      <c r="M30" s="397">
        <v>0</v>
      </c>
      <c r="N30" s="397">
        <v>0</v>
      </c>
      <c r="O30" s="397">
        <v>0</v>
      </c>
      <c r="P30" s="397">
        <v>0</v>
      </c>
      <c r="Q30" s="397">
        <v>0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141">
        <v>442</v>
      </c>
      <c r="Z30" s="397">
        <v>0</v>
      </c>
    </row>
    <row r="31" spans="1:26" ht="15" customHeight="1">
      <c r="A31" s="100">
        <v>202</v>
      </c>
      <c r="B31" s="102" t="s">
        <v>235</v>
      </c>
      <c r="C31" s="140">
        <v>10949</v>
      </c>
      <c r="D31" s="141">
        <v>1524</v>
      </c>
      <c r="E31" s="141">
        <v>71</v>
      </c>
      <c r="F31" s="141">
        <v>7870</v>
      </c>
      <c r="G31" s="141">
        <v>301</v>
      </c>
      <c r="H31" s="141">
        <v>148</v>
      </c>
      <c r="I31" s="141">
        <v>389</v>
      </c>
      <c r="J31" s="141">
        <v>54</v>
      </c>
      <c r="K31" s="141">
        <v>120</v>
      </c>
      <c r="L31" s="397">
        <v>0</v>
      </c>
      <c r="M31" s="397">
        <v>0</v>
      </c>
      <c r="N31" s="397">
        <v>0</v>
      </c>
      <c r="O31" s="397">
        <v>0</v>
      </c>
      <c r="P31" s="397">
        <v>0</v>
      </c>
      <c r="Q31" s="397">
        <v>0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141">
        <v>472</v>
      </c>
      <c r="Z31" s="397">
        <v>0</v>
      </c>
    </row>
    <row r="32" spans="1:26" ht="15" customHeight="1">
      <c r="A32" s="100">
        <v>203</v>
      </c>
      <c r="B32" s="102" t="s">
        <v>236</v>
      </c>
      <c r="C32" s="140">
        <v>2993</v>
      </c>
      <c r="D32" s="141">
        <v>823</v>
      </c>
      <c r="E32" s="141">
        <v>37</v>
      </c>
      <c r="F32" s="141">
        <v>1285</v>
      </c>
      <c r="G32" s="141">
        <v>154</v>
      </c>
      <c r="H32" s="141">
        <v>122</v>
      </c>
      <c r="I32" s="141">
        <v>146</v>
      </c>
      <c r="J32" s="141">
        <v>54</v>
      </c>
      <c r="K32" s="141">
        <v>53</v>
      </c>
      <c r="L32" s="397">
        <v>0</v>
      </c>
      <c r="M32" s="397">
        <v>0</v>
      </c>
      <c r="N32" s="397">
        <v>0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141">
        <v>319</v>
      </c>
      <c r="Z32" s="397">
        <v>0</v>
      </c>
    </row>
    <row r="33" spans="1:26" ht="15" customHeight="1">
      <c r="A33" s="100">
        <v>204</v>
      </c>
      <c r="B33" s="102" t="s">
        <v>237</v>
      </c>
      <c r="C33" s="140">
        <v>6242</v>
      </c>
      <c r="D33" s="141">
        <v>1189</v>
      </c>
      <c r="E33" s="141">
        <v>80</v>
      </c>
      <c r="F33" s="141">
        <v>3694</v>
      </c>
      <c r="G33" s="141">
        <v>159</v>
      </c>
      <c r="H33" s="141">
        <v>138</v>
      </c>
      <c r="I33" s="141">
        <v>76</v>
      </c>
      <c r="J33" s="141">
        <v>28</v>
      </c>
      <c r="K33" s="141">
        <v>227</v>
      </c>
      <c r="L33" s="397">
        <v>0</v>
      </c>
      <c r="M33" s="397">
        <v>0</v>
      </c>
      <c r="N33" s="397">
        <v>0</v>
      </c>
      <c r="O33" s="397">
        <v>0</v>
      </c>
      <c r="P33" s="397">
        <v>0</v>
      </c>
      <c r="Q33" s="397">
        <v>0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141">
        <v>651</v>
      </c>
      <c r="Z33" s="397">
        <v>0</v>
      </c>
    </row>
    <row r="34" spans="1:26" ht="15" customHeight="1">
      <c r="A34" s="100">
        <v>205</v>
      </c>
      <c r="B34" s="102" t="s">
        <v>238</v>
      </c>
      <c r="C34" s="140">
        <v>221</v>
      </c>
      <c r="D34" s="141">
        <v>63</v>
      </c>
      <c r="E34" s="141">
        <v>3</v>
      </c>
      <c r="F34" s="141">
        <v>47</v>
      </c>
      <c r="G34" s="141">
        <v>48</v>
      </c>
      <c r="H34" s="141">
        <v>6</v>
      </c>
      <c r="I34" s="141">
        <v>9</v>
      </c>
      <c r="J34" s="141">
        <v>1</v>
      </c>
      <c r="K34" s="141">
        <v>11</v>
      </c>
      <c r="L34" s="397">
        <v>0</v>
      </c>
      <c r="M34" s="397">
        <v>0</v>
      </c>
      <c r="N34" s="397">
        <v>0</v>
      </c>
      <c r="O34" s="397">
        <v>0</v>
      </c>
      <c r="P34" s="397">
        <v>0</v>
      </c>
      <c r="Q34" s="397">
        <v>0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141">
        <v>33</v>
      </c>
      <c r="Z34" s="397">
        <v>0</v>
      </c>
    </row>
    <row r="35" spans="1:26" ht="15" customHeight="1">
      <c r="A35" s="100">
        <v>206</v>
      </c>
      <c r="B35" s="102" t="s">
        <v>239</v>
      </c>
      <c r="C35" s="140">
        <v>1589</v>
      </c>
      <c r="D35" s="141">
        <v>338</v>
      </c>
      <c r="E35" s="141">
        <v>32</v>
      </c>
      <c r="F35" s="141">
        <v>645</v>
      </c>
      <c r="G35" s="141">
        <v>50</v>
      </c>
      <c r="H35" s="141">
        <v>22</v>
      </c>
      <c r="I35" s="141">
        <v>50</v>
      </c>
      <c r="J35" s="141">
        <v>40</v>
      </c>
      <c r="K35" s="141">
        <v>94</v>
      </c>
      <c r="L35" s="397">
        <v>0</v>
      </c>
      <c r="M35" s="397">
        <v>0</v>
      </c>
      <c r="N35" s="397">
        <v>0</v>
      </c>
      <c r="O35" s="397">
        <v>0</v>
      </c>
      <c r="P35" s="397">
        <v>0</v>
      </c>
      <c r="Q35" s="397">
        <v>0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141">
        <v>318</v>
      </c>
      <c r="Z35" s="397">
        <v>0</v>
      </c>
    </row>
    <row r="36" spans="1:26" ht="15" customHeight="1">
      <c r="A36" s="100">
        <v>207</v>
      </c>
      <c r="B36" s="102" t="s">
        <v>240</v>
      </c>
      <c r="C36" s="140">
        <v>3171</v>
      </c>
      <c r="D36" s="141">
        <v>586</v>
      </c>
      <c r="E36" s="141">
        <v>21</v>
      </c>
      <c r="F36" s="141">
        <v>2066</v>
      </c>
      <c r="G36" s="141">
        <v>90</v>
      </c>
      <c r="H36" s="141">
        <v>86</v>
      </c>
      <c r="I36" s="141">
        <v>67</v>
      </c>
      <c r="J36" s="141">
        <v>10</v>
      </c>
      <c r="K36" s="141">
        <v>28</v>
      </c>
      <c r="L36" s="397">
        <v>0</v>
      </c>
      <c r="M36" s="397">
        <v>0</v>
      </c>
      <c r="N36" s="397">
        <v>0</v>
      </c>
      <c r="O36" s="397">
        <v>0</v>
      </c>
      <c r="P36" s="397">
        <v>0</v>
      </c>
      <c r="Q36" s="397">
        <v>0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141">
        <v>217</v>
      </c>
      <c r="Z36" s="397">
        <v>0</v>
      </c>
    </row>
    <row r="37" spans="1:26" ht="15" customHeight="1">
      <c r="A37" s="100">
        <v>208</v>
      </c>
      <c r="B37" s="102" t="s">
        <v>241</v>
      </c>
      <c r="C37" s="140">
        <v>341</v>
      </c>
      <c r="D37" s="141">
        <v>46</v>
      </c>
      <c r="E37" s="141">
        <v>0</v>
      </c>
      <c r="F37" s="141">
        <v>218</v>
      </c>
      <c r="G37" s="141">
        <v>20</v>
      </c>
      <c r="H37" s="141">
        <v>4</v>
      </c>
      <c r="I37" s="141">
        <v>15</v>
      </c>
      <c r="J37" s="141">
        <v>2</v>
      </c>
      <c r="K37" s="141">
        <v>6</v>
      </c>
      <c r="L37" s="397">
        <v>0</v>
      </c>
      <c r="M37" s="397">
        <v>0</v>
      </c>
      <c r="N37" s="397">
        <v>0</v>
      </c>
      <c r="O37" s="397">
        <v>0</v>
      </c>
      <c r="P37" s="397">
        <v>0</v>
      </c>
      <c r="Q37" s="397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141">
        <v>30</v>
      </c>
      <c r="Z37" s="397">
        <v>0</v>
      </c>
    </row>
    <row r="38" spans="1:26" ht="15" customHeight="1">
      <c r="A38" s="100">
        <v>209</v>
      </c>
      <c r="B38" s="102" t="s">
        <v>242</v>
      </c>
      <c r="C38" s="140">
        <v>521</v>
      </c>
      <c r="D38" s="141">
        <v>213</v>
      </c>
      <c r="E38" s="141">
        <v>4</v>
      </c>
      <c r="F38" s="141">
        <v>79</v>
      </c>
      <c r="G38" s="141">
        <v>83</v>
      </c>
      <c r="H38" s="141">
        <v>4</v>
      </c>
      <c r="I38" s="141">
        <v>53</v>
      </c>
      <c r="J38" s="141">
        <v>2</v>
      </c>
      <c r="K38" s="141">
        <v>13</v>
      </c>
      <c r="L38" s="397">
        <v>0</v>
      </c>
      <c r="M38" s="397">
        <v>0</v>
      </c>
      <c r="N38" s="397">
        <v>0</v>
      </c>
      <c r="O38" s="397">
        <v>0</v>
      </c>
      <c r="P38" s="397">
        <v>0</v>
      </c>
      <c r="Q38" s="397">
        <v>0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141">
        <v>70</v>
      </c>
      <c r="Z38" s="397">
        <v>0</v>
      </c>
    </row>
    <row r="39" spans="1:26" ht="15" customHeight="1">
      <c r="A39" s="100">
        <v>210</v>
      </c>
      <c r="B39" s="102" t="s">
        <v>14</v>
      </c>
      <c r="C39" s="140">
        <v>2523</v>
      </c>
      <c r="D39" s="141">
        <v>510</v>
      </c>
      <c r="E39" s="141">
        <v>17</v>
      </c>
      <c r="F39" s="141">
        <v>1021</v>
      </c>
      <c r="G39" s="141">
        <v>254</v>
      </c>
      <c r="H39" s="141">
        <v>186</v>
      </c>
      <c r="I39" s="141">
        <v>176</v>
      </c>
      <c r="J39" s="141">
        <v>66</v>
      </c>
      <c r="K39" s="141">
        <v>28</v>
      </c>
      <c r="L39" s="397">
        <v>0</v>
      </c>
      <c r="M39" s="397">
        <v>0</v>
      </c>
      <c r="N39" s="397">
        <v>0</v>
      </c>
      <c r="O39" s="397">
        <v>0</v>
      </c>
      <c r="P39" s="397">
        <v>0</v>
      </c>
      <c r="Q39" s="397">
        <v>0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141">
        <v>265</v>
      </c>
      <c r="Z39" s="397">
        <v>0</v>
      </c>
    </row>
    <row r="40" spans="1:26" ht="15" customHeight="1">
      <c r="A40" s="100">
        <v>212</v>
      </c>
      <c r="B40" s="102" t="s">
        <v>243</v>
      </c>
      <c r="C40" s="140">
        <v>345</v>
      </c>
      <c r="D40" s="141">
        <v>67</v>
      </c>
      <c r="E40" s="141">
        <v>0</v>
      </c>
      <c r="F40" s="141">
        <v>138</v>
      </c>
      <c r="G40" s="141">
        <v>52</v>
      </c>
      <c r="H40" s="141">
        <v>31</v>
      </c>
      <c r="I40" s="141">
        <v>27</v>
      </c>
      <c r="J40" s="141">
        <v>0</v>
      </c>
      <c r="K40" s="141">
        <v>10</v>
      </c>
      <c r="L40" s="397">
        <v>0</v>
      </c>
      <c r="M40" s="397">
        <v>0</v>
      </c>
      <c r="N40" s="397">
        <v>0</v>
      </c>
      <c r="O40" s="397">
        <v>0</v>
      </c>
      <c r="P40" s="397">
        <v>0</v>
      </c>
      <c r="Q40" s="397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141">
        <v>20</v>
      </c>
      <c r="Z40" s="397">
        <v>0</v>
      </c>
    </row>
    <row r="41" spans="1:26" ht="15" customHeight="1">
      <c r="A41" s="100">
        <v>213</v>
      </c>
      <c r="B41" s="102" t="s">
        <v>244</v>
      </c>
      <c r="C41" s="140">
        <v>422</v>
      </c>
      <c r="D41" s="141">
        <v>89</v>
      </c>
      <c r="E41" s="141">
        <v>1</v>
      </c>
      <c r="F41" s="141">
        <v>220</v>
      </c>
      <c r="G41" s="141">
        <v>37</v>
      </c>
      <c r="H41" s="141">
        <v>9</v>
      </c>
      <c r="I41" s="141">
        <v>19</v>
      </c>
      <c r="J41" s="141">
        <v>2</v>
      </c>
      <c r="K41" s="141">
        <v>6</v>
      </c>
      <c r="L41" s="397">
        <v>0</v>
      </c>
      <c r="M41" s="397">
        <v>0</v>
      </c>
      <c r="N41" s="397">
        <v>0</v>
      </c>
      <c r="O41" s="397">
        <v>0</v>
      </c>
      <c r="P41" s="397">
        <v>0</v>
      </c>
      <c r="Q41" s="397">
        <v>0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141">
        <v>39</v>
      </c>
      <c r="Z41" s="397">
        <v>0</v>
      </c>
    </row>
    <row r="42" spans="1:26" ht="15" customHeight="1">
      <c r="A42" s="100">
        <v>214</v>
      </c>
      <c r="B42" s="102" t="s">
        <v>245</v>
      </c>
      <c r="C42" s="140">
        <v>2971</v>
      </c>
      <c r="D42" s="141">
        <v>323</v>
      </c>
      <c r="E42" s="141">
        <v>49</v>
      </c>
      <c r="F42" s="141">
        <v>1961</v>
      </c>
      <c r="G42" s="141">
        <v>83</v>
      </c>
      <c r="H42" s="141">
        <v>140</v>
      </c>
      <c r="I42" s="141">
        <v>15</v>
      </c>
      <c r="J42" s="141">
        <v>10</v>
      </c>
      <c r="K42" s="141">
        <v>92</v>
      </c>
      <c r="L42" s="397">
        <v>0</v>
      </c>
      <c r="M42" s="397">
        <v>0</v>
      </c>
      <c r="N42" s="397">
        <v>0</v>
      </c>
      <c r="O42" s="397">
        <v>0</v>
      </c>
      <c r="P42" s="397">
        <v>0</v>
      </c>
      <c r="Q42" s="397">
        <v>0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141">
        <v>298</v>
      </c>
      <c r="Z42" s="397">
        <v>0</v>
      </c>
    </row>
    <row r="43" spans="1:26" ht="15" customHeight="1">
      <c r="A43" s="100">
        <v>215</v>
      </c>
      <c r="B43" s="102" t="s">
        <v>246</v>
      </c>
      <c r="C43" s="140">
        <v>1015</v>
      </c>
      <c r="D43" s="141">
        <v>211</v>
      </c>
      <c r="E43" s="141">
        <v>9</v>
      </c>
      <c r="F43" s="141">
        <v>284</v>
      </c>
      <c r="G43" s="141">
        <v>50</v>
      </c>
      <c r="H43" s="141">
        <v>178</v>
      </c>
      <c r="I43" s="141">
        <v>54</v>
      </c>
      <c r="J43" s="141">
        <v>74</v>
      </c>
      <c r="K43" s="141">
        <v>9</v>
      </c>
      <c r="L43" s="397">
        <v>0</v>
      </c>
      <c r="M43" s="397">
        <v>0</v>
      </c>
      <c r="N43" s="397">
        <v>0</v>
      </c>
      <c r="O43" s="397">
        <v>0</v>
      </c>
      <c r="P43" s="397">
        <v>0</v>
      </c>
      <c r="Q43" s="397">
        <v>0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141">
        <v>146</v>
      </c>
      <c r="Z43" s="397">
        <v>0</v>
      </c>
    </row>
    <row r="44" spans="1:26" ht="15" customHeight="1">
      <c r="A44" s="100">
        <v>216</v>
      </c>
      <c r="B44" s="102" t="s">
        <v>247</v>
      </c>
      <c r="C44" s="140">
        <v>1064</v>
      </c>
      <c r="D44" s="141">
        <v>98</v>
      </c>
      <c r="E44" s="141">
        <v>3</v>
      </c>
      <c r="F44" s="141">
        <v>662</v>
      </c>
      <c r="G44" s="141">
        <v>76</v>
      </c>
      <c r="H44" s="141">
        <v>20</v>
      </c>
      <c r="I44" s="141">
        <v>47</v>
      </c>
      <c r="J44" s="141">
        <v>24</v>
      </c>
      <c r="K44" s="141">
        <v>4</v>
      </c>
      <c r="L44" s="397">
        <v>0</v>
      </c>
      <c r="M44" s="397">
        <v>0</v>
      </c>
      <c r="N44" s="397">
        <v>0</v>
      </c>
      <c r="O44" s="397">
        <v>0</v>
      </c>
      <c r="P44" s="397">
        <v>0</v>
      </c>
      <c r="Q44" s="397">
        <v>0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141">
        <v>130</v>
      </c>
      <c r="Z44" s="397">
        <v>0</v>
      </c>
    </row>
    <row r="45" spans="1:26" ht="15" customHeight="1">
      <c r="A45" s="100">
        <v>217</v>
      </c>
      <c r="B45" s="102" t="s">
        <v>248</v>
      </c>
      <c r="C45" s="140">
        <v>1231</v>
      </c>
      <c r="D45" s="141">
        <v>174</v>
      </c>
      <c r="E45" s="141">
        <v>10</v>
      </c>
      <c r="F45" s="141">
        <v>823</v>
      </c>
      <c r="G45" s="141">
        <v>28</v>
      </c>
      <c r="H45" s="141">
        <v>21</v>
      </c>
      <c r="I45" s="141">
        <v>13</v>
      </c>
      <c r="J45" s="141">
        <v>4</v>
      </c>
      <c r="K45" s="141">
        <v>41</v>
      </c>
      <c r="L45" s="397">
        <v>0</v>
      </c>
      <c r="M45" s="397">
        <v>0</v>
      </c>
      <c r="N45" s="397">
        <v>0</v>
      </c>
      <c r="O45" s="397">
        <v>0</v>
      </c>
      <c r="P45" s="397">
        <v>0</v>
      </c>
      <c r="Q45" s="397">
        <v>0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141">
        <v>117</v>
      </c>
      <c r="Z45" s="397">
        <v>0</v>
      </c>
    </row>
    <row r="46" spans="1:26" ht="15" customHeight="1">
      <c r="A46" s="100">
        <v>218</v>
      </c>
      <c r="B46" s="102" t="s">
        <v>249</v>
      </c>
      <c r="C46" s="140">
        <v>576</v>
      </c>
      <c r="D46" s="141">
        <v>54</v>
      </c>
      <c r="E46" s="141">
        <v>16</v>
      </c>
      <c r="F46" s="141">
        <v>136</v>
      </c>
      <c r="G46" s="141">
        <v>71</v>
      </c>
      <c r="H46" s="141">
        <v>137</v>
      </c>
      <c r="I46" s="141">
        <v>74</v>
      </c>
      <c r="J46" s="141">
        <v>33</v>
      </c>
      <c r="K46" s="141">
        <v>10</v>
      </c>
      <c r="L46" s="397">
        <v>0</v>
      </c>
      <c r="M46" s="397">
        <v>0</v>
      </c>
      <c r="N46" s="397">
        <v>0</v>
      </c>
      <c r="O46" s="397">
        <v>0</v>
      </c>
      <c r="P46" s="397">
        <v>0</v>
      </c>
      <c r="Q46" s="397">
        <v>0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141">
        <v>45</v>
      </c>
      <c r="Z46" s="397">
        <v>0</v>
      </c>
    </row>
    <row r="47" spans="1:26" ht="15" customHeight="1">
      <c r="A47" s="100">
        <v>219</v>
      </c>
      <c r="B47" s="102" t="s">
        <v>250</v>
      </c>
      <c r="C47" s="140">
        <v>1009</v>
      </c>
      <c r="D47" s="141">
        <v>168</v>
      </c>
      <c r="E47" s="141">
        <v>14</v>
      </c>
      <c r="F47" s="141">
        <v>466</v>
      </c>
      <c r="G47" s="141">
        <v>36</v>
      </c>
      <c r="H47" s="141">
        <v>15</v>
      </c>
      <c r="I47" s="141">
        <v>45</v>
      </c>
      <c r="J47" s="141">
        <v>9</v>
      </c>
      <c r="K47" s="141">
        <v>34</v>
      </c>
      <c r="L47" s="397">
        <v>0</v>
      </c>
      <c r="M47" s="397">
        <v>0</v>
      </c>
      <c r="N47" s="397">
        <v>0</v>
      </c>
      <c r="O47" s="397">
        <v>0</v>
      </c>
      <c r="P47" s="397">
        <v>0</v>
      </c>
      <c r="Q47" s="397">
        <v>0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141">
        <v>222</v>
      </c>
      <c r="Z47" s="397">
        <v>0</v>
      </c>
    </row>
    <row r="48" spans="1:26" ht="15" customHeight="1">
      <c r="A48" s="100">
        <v>220</v>
      </c>
      <c r="B48" s="102" t="s">
        <v>251</v>
      </c>
      <c r="C48" s="140">
        <v>785</v>
      </c>
      <c r="D48" s="141">
        <v>309</v>
      </c>
      <c r="E48" s="141">
        <v>0</v>
      </c>
      <c r="F48" s="141">
        <v>69</v>
      </c>
      <c r="G48" s="141">
        <v>31</v>
      </c>
      <c r="H48" s="141">
        <v>104</v>
      </c>
      <c r="I48" s="141">
        <v>150</v>
      </c>
      <c r="J48" s="141">
        <v>1</v>
      </c>
      <c r="K48" s="141">
        <v>6</v>
      </c>
      <c r="L48" s="397">
        <v>0</v>
      </c>
      <c r="M48" s="397">
        <v>0</v>
      </c>
      <c r="N48" s="397">
        <v>0</v>
      </c>
      <c r="O48" s="397">
        <v>0</v>
      </c>
      <c r="P48" s="397">
        <v>0</v>
      </c>
      <c r="Q48" s="397">
        <v>0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141">
        <v>115</v>
      </c>
      <c r="Z48" s="397">
        <v>0</v>
      </c>
    </row>
    <row r="49" spans="1:26" ht="15" customHeight="1">
      <c r="A49" s="100">
        <v>221</v>
      </c>
      <c r="B49" s="102" t="s">
        <v>252</v>
      </c>
      <c r="C49" s="140">
        <v>481</v>
      </c>
      <c r="D49" s="141">
        <v>73</v>
      </c>
      <c r="E49" s="141">
        <v>3</v>
      </c>
      <c r="F49" s="141">
        <v>85</v>
      </c>
      <c r="G49" s="141">
        <v>55</v>
      </c>
      <c r="H49" s="141">
        <v>133</v>
      </c>
      <c r="I49" s="141">
        <v>66</v>
      </c>
      <c r="J49" s="141">
        <v>5</v>
      </c>
      <c r="K49" s="141">
        <v>13</v>
      </c>
      <c r="L49" s="397">
        <v>0</v>
      </c>
      <c r="M49" s="397">
        <v>0</v>
      </c>
      <c r="N49" s="397">
        <v>0</v>
      </c>
      <c r="O49" s="397">
        <v>0</v>
      </c>
      <c r="P49" s="397">
        <v>0</v>
      </c>
      <c r="Q49" s="397">
        <v>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141">
        <v>48</v>
      </c>
      <c r="Z49" s="397">
        <v>0</v>
      </c>
    </row>
    <row r="50" spans="1:26" ht="15" customHeight="1">
      <c r="A50" s="100">
        <v>222</v>
      </c>
      <c r="B50" s="102" t="s">
        <v>253</v>
      </c>
      <c r="C50" s="140">
        <v>107</v>
      </c>
      <c r="D50" s="141">
        <v>37</v>
      </c>
      <c r="E50" s="141">
        <v>1</v>
      </c>
      <c r="F50" s="141">
        <v>5</v>
      </c>
      <c r="G50" s="141">
        <v>26</v>
      </c>
      <c r="H50" s="141">
        <v>0</v>
      </c>
      <c r="I50" s="141">
        <v>22</v>
      </c>
      <c r="J50" s="141">
        <v>0</v>
      </c>
      <c r="K50" s="141">
        <v>4</v>
      </c>
      <c r="L50" s="397">
        <v>0</v>
      </c>
      <c r="M50" s="397">
        <v>0</v>
      </c>
      <c r="N50" s="397">
        <v>0</v>
      </c>
      <c r="O50" s="397">
        <v>0</v>
      </c>
      <c r="P50" s="397">
        <v>0</v>
      </c>
      <c r="Q50" s="397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141">
        <v>12</v>
      </c>
      <c r="Z50" s="397">
        <v>0</v>
      </c>
    </row>
    <row r="51" spans="1:26" ht="15" customHeight="1">
      <c r="A51" s="100">
        <v>223</v>
      </c>
      <c r="B51" s="102" t="s">
        <v>254</v>
      </c>
      <c r="C51" s="140">
        <v>686</v>
      </c>
      <c r="D51" s="141">
        <v>310</v>
      </c>
      <c r="E51" s="141">
        <v>0</v>
      </c>
      <c r="F51" s="141">
        <v>68</v>
      </c>
      <c r="G51" s="141">
        <v>93</v>
      </c>
      <c r="H51" s="141">
        <v>96</v>
      </c>
      <c r="I51" s="141">
        <v>50</v>
      </c>
      <c r="J51" s="141">
        <v>2</v>
      </c>
      <c r="K51" s="141">
        <v>13</v>
      </c>
      <c r="L51" s="397">
        <v>0</v>
      </c>
      <c r="M51" s="397">
        <v>0</v>
      </c>
      <c r="N51" s="397">
        <v>0</v>
      </c>
      <c r="O51" s="397">
        <v>0</v>
      </c>
      <c r="P51" s="397">
        <v>0</v>
      </c>
      <c r="Q51" s="397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141">
        <v>54</v>
      </c>
      <c r="Z51" s="397">
        <v>0</v>
      </c>
    </row>
    <row r="52" spans="1:26" ht="15" customHeight="1">
      <c r="A52" s="100">
        <v>224</v>
      </c>
      <c r="B52" s="102" t="s">
        <v>255</v>
      </c>
      <c r="C52" s="140">
        <v>258</v>
      </c>
      <c r="D52" s="141">
        <v>114</v>
      </c>
      <c r="E52" s="141">
        <v>1</v>
      </c>
      <c r="F52" s="141">
        <v>36</v>
      </c>
      <c r="G52" s="141">
        <v>31</v>
      </c>
      <c r="H52" s="141">
        <v>20</v>
      </c>
      <c r="I52" s="141">
        <v>20</v>
      </c>
      <c r="J52" s="141">
        <v>9</v>
      </c>
      <c r="K52" s="141">
        <v>8</v>
      </c>
      <c r="L52" s="397">
        <v>0</v>
      </c>
      <c r="M52" s="397">
        <v>0</v>
      </c>
      <c r="N52" s="397">
        <v>0</v>
      </c>
      <c r="O52" s="397">
        <v>0</v>
      </c>
      <c r="P52" s="397">
        <v>0</v>
      </c>
      <c r="Q52" s="397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141">
        <v>19</v>
      </c>
      <c r="Z52" s="397">
        <v>0</v>
      </c>
    </row>
    <row r="53" spans="1:26" ht="15" customHeight="1">
      <c r="A53" s="100">
        <v>225</v>
      </c>
      <c r="B53" s="102" t="s">
        <v>256</v>
      </c>
      <c r="C53" s="140">
        <v>185</v>
      </c>
      <c r="D53" s="141">
        <v>71</v>
      </c>
      <c r="E53" s="141">
        <v>0</v>
      </c>
      <c r="F53" s="141">
        <v>14</v>
      </c>
      <c r="G53" s="141">
        <v>36</v>
      </c>
      <c r="H53" s="141">
        <v>23</v>
      </c>
      <c r="I53" s="141">
        <v>6</v>
      </c>
      <c r="J53" s="141">
        <v>0</v>
      </c>
      <c r="K53" s="141">
        <v>6</v>
      </c>
      <c r="L53" s="397">
        <v>0</v>
      </c>
      <c r="M53" s="397">
        <v>0</v>
      </c>
      <c r="N53" s="397">
        <v>0</v>
      </c>
      <c r="O53" s="397">
        <v>0</v>
      </c>
      <c r="P53" s="397">
        <v>0</v>
      </c>
      <c r="Q53" s="397">
        <v>0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141">
        <v>29</v>
      </c>
      <c r="Z53" s="397">
        <v>0</v>
      </c>
    </row>
    <row r="54" spans="1:26" ht="15" customHeight="1">
      <c r="A54" s="100">
        <v>226</v>
      </c>
      <c r="B54" s="102" t="s">
        <v>257</v>
      </c>
      <c r="C54" s="140">
        <v>196</v>
      </c>
      <c r="D54" s="141">
        <v>41</v>
      </c>
      <c r="E54" s="141">
        <v>3</v>
      </c>
      <c r="F54" s="141">
        <v>48</v>
      </c>
      <c r="G54" s="141">
        <v>36</v>
      </c>
      <c r="H54" s="141">
        <v>0</v>
      </c>
      <c r="I54" s="141">
        <v>21</v>
      </c>
      <c r="J54" s="141">
        <v>1</v>
      </c>
      <c r="K54" s="141">
        <v>5</v>
      </c>
      <c r="L54" s="397">
        <v>0</v>
      </c>
      <c r="M54" s="397">
        <v>0</v>
      </c>
      <c r="N54" s="397">
        <v>0</v>
      </c>
      <c r="O54" s="397">
        <v>0</v>
      </c>
      <c r="P54" s="397">
        <v>0</v>
      </c>
      <c r="Q54" s="397">
        <v>0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141">
        <v>41</v>
      </c>
      <c r="Z54" s="397">
        <v>0</v>
      </c>
    </row>
    <row r="55" spans="1:26" ht="15" customHeight="1">
      <c r="A55" s="100">
        <v>227</v>
      </c>
      <c r="B55" s="102" t="s">
        <v>258</v>
      </c>
      <c r="C55" s="140">
        <v>181</v>
      </c>
      <c r="D55" s="141">
        <v>86</v>
      </c>
      <c r="E55" s="141">
        <v>1</v>
      </c>
      <c r="F55" s="141">
        <v>20</v>
      </c>
      <c r="G55" s="141">
        <v>25</v>
      </c>
      <c r="H55" s="141">
        <v>2</v>
      </c>
      <c r="I55" s="141">
        <v>11</v>
      </c>
      <c r="J55" s="141">
        <v>17</v>
      </c>
      <c r="K55" s="141">
        <v>12</v>
      </c>
      <c r="L55" s="397">
        <v>0</v>
      </c>
      <c r="M55" s="397">
        <v>0</v>
      </c>
      <c r="N55" s="397">
        <v>0</v>
      </c>
      <c r="O55" s="397">
        <v>0</v>
      </c>
      <c r="P55" s="397">
        <v>0</v>
      </c>
      <c r="Q55" s="397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141">
        <v>7</v>
      </c>
      <c r="Z55" s="397">
        <v>0</v>
      </c>
    </row>
    <row r="56" spans="1:26" ht="15" customHeight="1">
      <c r="A56" s="100">
        <v>228</v>
      </c>
      <c r="B56" s="102" t="s">
        <v>410</v>
      </c>
      <c r="C56" s="140">
        <v>570</v>
      </c>
      <c r="D56" s="141">
        <v>196</v>
      </c>
      <c r="E56" s="141">
        <v>9</v>
      </c>
      <c r="F56" s="141">
        <v>63</v>
      </c>
      <c r="G56" s="141">
        <v>28</v>
      </c>
      <c r="H56" s="141">
        <v>26</v>
      </c>
      <c r="I56" s="141">
        <v>158</v>
      </c>
      <c r="J56" s="141">
        <v>27</v>
      </c>
      <c r="K56" s="141">
        <v>6</v>
      </c>
      <c r="L56" s="397">
        <v>0</v>
      </c>
      <c r="M56" s="397">
        <v>0</v>
      </c>
      <c r="N56" s="397">
        <v>0</v>
      </c>
      <c r="O56" s="397">
        <v>0</v>
      </c>
      <c r="P56" s="397">
        <v>0</v>
      </c>
      <c r="Q56" s="397">
        <v>0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141">
        <v>57</v>
      </c>
      <c r="Z56" s="397">
        <v>0</v>
      </c>
    </row>
    <row r="57" spans="1:26" ht="15" customHeight="1">
      <c r="A57" s="100">
        <v>229</v>
      </c>
      <c r="B57" s="102" t="s">
        <v>259</v>
      </c>
      <c r="C57" s="140">
        <v>425</v>
      </c>
      <c r="D57" s="141">
        <v>110</v>
      </c>
      <c r="E57" s="141">
        <v>9</v>
      </c>
      <c r="F57" s="141">
        <v>111</v>
      </c>
      <c r="G57" s="141">
        <v>20</v>
      </c>
      <c r="H57" s="141">
        <v>17</v>
      </c>
      <c r="I57" s="141">
        <v>40</v>
      </c>
      <c r="J57" s="141">
        <v>52</v>
      </c>
      <c r="K57" s="141">
        <v>12</v>
      </c>
      <c r="L57" s="397">
        <v>0</v>
      </c>
      <c r="M57" s="397">
        <v>0</v>
      </c>
      <c r="N57" s="397">
        <v>0</v>
      </c>
      <c r="O57" s="397">
        <v>0</v>
      </c>
      <c r="P57" s="397">
        <v>0</v>
      </c>
      <c r="Q57" s="397">
        <v>0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141">
        <v>54</v>
      </c>
      <c r="Z57" s="397">
        <v>0</v>
      </c>
    </row>
    <row r="58" spans="1:26" ht="15" customHeight="1">
      <c r="A58" s="100">
        <v>301</v>
      </c>
      <c r="B58" s="102" t="s">
        <v>261</v>
      </c>
      <c r="C58" s="140">
        <v>150</v>
      </c>
      <c r="D58" s="141">
        <v>24</v>
      </c>
      <c r="E58" s="141">
        <v>1</v>
      </c>
      <c r="F58" s="141">
        <v>74</v>
      </c>
      <c r="G58" s="141">
        <v>6</v>
      </c>
      <c r="H58" s="141">
        <v>2</v>
      </c>
      <c r="I58" s="141">
        <v>14</v>
      </c>
      <c r="J58" s="141">
        <v>0</v>
      </c>
      <c r="K58" s="141">
        <v>8</v>
      </c>
      <c r="L58" s="397">
        <v>0</v>
      </c>
      <c r="M58" s="397">
        <v>0</v>
      </c>
      <c r="N58" s="397">
        <v>0</v>
      </c>
      <c r="O58" s="397">
        <v>0</v>
      </c>
      <c r="P58" s="397">
        <v>0</v>
      </c>
      <c r="Q58" s="397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141">
        <v>21</v>
      </c>
      <c r="Z58" s="397">
        <v>0</v>
      </c>
    </row>
    <row r="59" spans="1:26" ht="15" customHeight="1">
      <c r="A59" s="100">
        <v>365</v>
      </c>
      <c r="B59" s="102" t="s">
        <v>265</v>
      </c>
      <c r="C59" s="140">
        <v>169</v>
      </c>
      <c r="D59" s="141">
        <v>72</v>
      </c>
      <c r="E59" s="141">
        <v>0</v>
      </c>
      <c r="F59" s="141">
        <v>15</v>
      </c>
      <c r="G59" s="141">
        <v>28</v>
      </c>
      <c r="H59" s="141">
        <v>7</v>
      </c>
      <c r="I59" s="141">
        <v>41</v>
      </c>
      <c r="J59" s="141">
        <v>0</v>
      </c>
      <c r="K59" s="141">
        <v>4</v>
      </c>
      <c r="L59" s="397">
        <v>0</v>
      </c>
      <c r="M59" s="397">
        <v>0</v>
      </c>
      <c r="N59" s="397">
        <v>0</v>
      </c>
      <c r="O59" s="397">
        <v>0</v>
      </c>
      <c r="P59" s="397">
        <v>0</v>
      </c>
      <c r="Q59" s="397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141">
        <v>2</v>
      </c>
      <c r="Z59" s="397">
        <v>0</v>
      </c>
    </row>
    <row r="60" spans="1:26" ht="15" customHeight="1">
      <c r="A60" s="100">
        <v>381</v>
      </c>
      <c r="B60" s="102" t="s">
        <v>266</v>
      </c>
      <c r="C60" s="140">
        <v>288</v>
      </c>
      <c r="D60" s="141">
        <v>46</v>
      </c>
      <c r="E60" s="141">
        <v>5</v>
      </c>
      <c r="F60" s="141">
        <v>50</v>
      </c>
      <c r="G60" s="141">
        <v>48</v>
      </c>
      <c r="H60" s="141">
        <v>13</v>
      </c>
      <c r="I60" s="141">
        <v>50</v>
      </c>
      <c r="J60" s="141">
        <v>0</v>
      </c>
      <c r="K60" s="141">
        <v>0</v>
      </c>
      <c r="L60" s="397">
        <v>0</v>
      </c>
      <c r="M60" s="397">
        <v>0</v>
      </c>
      <c r="N60" s="397">
        <v>0</v>
      </c>
      <c r="O60" s="397">
        <v>0</v>
      </c>
      <c r="P60" s="397">
        <v>0</v>
      </c>
      <c r="Q60" s="397">
        <v>0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141">
        <v>76</v>
      </c>
      <c r="Z60" s="397">
        <v>0</v>
      </c>
    </row>
    <row r="61" spans="1:26" ht="15" customHeight="1">
      <c r="A61" s="100">
        <v>382</v>
      </c>
      <c r="B61" s="102" t="s">
        <v>267</v>
      </c>
      <c r="C61" s="140">
        <v>412</v>
      </c>
      <c r="D61" s="141">
        <v>104</v>
      </c>
      <c r="E61" s="141">
        <v>2</v>
      </c>
      <c r="F61" s="141">
        <v>125</v>
      </c>
      <c r="G61" s="141">
        <v>64</v>
      </c>
      <c r="H61" s="141">
        <v>42</v>
      </c>
      <c r="I61" s="141">
        <v>49</v>
      </c>
      <c r="J61" s="141">
        <v>6</v>
      </c>
      <c r="K61" s="141">
        <v>7</v>
      </c>
      <c r="L61" s="397">
        <v>0</v>
      </c>
      <c r="M61" s="397">
        <v>0</v>
      </c>
      <c r="N61" s="397">
        <v>0</v>
      </c>
      <c r="O61" s="397">
        <v>0</v>
      </c>
      <c r="P61" s="397">
        <v>0</v>
      </c>
      <c r="Q61" s="397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141">
        <v>13</v>
      </c>
      <c r="Z61" s="397">
        <v>0</v>
      </c>
    </row>
    <row r="62" spans="1:26" ht="15" customHeight="1">
      <c r="A62" s="100">
        <v>442</v>
      </c>
      <c r="B62" s="102" t="s">
        <v>270</v>
      </c>
      <c r="C62" s="140">
        <v>79</v>
      </c>
      <c r="D62" s="141">
        <v>53</v>
      </c>
      <c r="E62" s="141">
        <v>0</v>
      </c>
      <c r="F62" s="141">
        <v>4</v>
      </c>
      <c r="G62" s="141">
        <v>1</v>
      </c>
      <c r="H62" s="141">
        <v>0</v>
      </c>
      <c r="I62" s="141">
        <v>9</v>
      </c>
      <c r="J62" s="141">
        <v>0</v>
      </c>
      <c r="K62" s="141">
        <v>2</v>
      </c>
      <c r="L62" s="397">
        <v>0</v>
      </c>
      <c r="M62" s="397">
        <v>0</v>
      </c>
      <c r="N62" s="397">
        <v>0</v>
      </c>
      <c r="O62" s="397">
        <v>0</v>
      </c>
      <c r="P62" s="397">
        <v>0</v>
      </c>
      <c r="Q62" s="397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141">
        <v>10</v>
      </c>
      <c r="Z62" s="397">
        <v>0</v>
      </c>
    </row>
    <row r="63" spans="1:26" ht="15" customHeight="1">
      <c r="A63" s="100">
        <v>443</v>
      </c>
      <c r="B63" s="102" t="s">
        <v>271</v>
      </c>
      <c r="C63" s="140">
        <v>327</v>
      </c>
      <c r="D63" s="141">
        <v>230</v>
      </c>
      <c r="E63" s="141">
        <v>0</v>
      </c>
      <c r="F63" s="141">
        <v>24</v>
      </c>
      <c r="G63" s="141">
        <v>6</v>
      </c>
      <c r="H63" s="141">
        <v>2</v>
      </c>
      <c r="I63" s="141">
        <v>41</v>
      </c>
      <c r="J63" s="141">
        <v>0</v>
      </c>
      <c r="K63" s="141">
        <v>4</v>
      </c>
      <c r="L63" s="397">
        <v>0</v>
      </c>
      <c r="M63" s="397">
        <v>0</v>
      </c>
      <c r="N63" s="397">
        <v>0</v>
      </c>
      <c r="O63" s="397">
        <v>0</v>
      </c>
      <c r="P63" s="397">
        <v>0</v>
      </c>
      <c r="Q63" s="397">
        <v>0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141">
        <v>20</v>
      </c>
      <c r="Z63" s="397">
        <v>0</v>
      </c>
    </row>
    <row r="64" spans="1:26" ht="15" customHeight="1">
      <c r="A64" s="100">
        <v>446</v>
      </c>
      <c r="B64" s="102" t="s">
        <v>273</v>
      </c>
      <c r="C64" s="140">
        <v>27</v>
      </c>
      <c r="D64" s="141">
        <v>7</v>
      </c>
      <c r="E64" s="141">
        <v>0</v>
      </c>
      <c r="F64" s="141">
        <v>1</v>
      </c>
      <c r="G64" s="141">
        <v>4</v>
      </c>
      <c r="H64" s="141">
        <v>5</v>
      </c>
      <c r="I64" s="141">
        <v>0</v>
      </c>
      <c r="J64" s="141">
        <v>1</v>
      </c>
      <c r="K64" s="141">
        <v>1</v>
      </c>
      <c r="L64" s="397">
        <v>0</v>
      </c>
      <c r="M64" s="397">
        <v>0</v>
      </c>
      <c r="N64" s="397">
        <v>0</v>
      </c>
      <c r="O64" s="397">
        <v>0</v>
      </c>
      <c r="P64" s="397">
        <v>0</v>
      </c>
      <c r="Q64" s="397">
        <v>0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141">
        <v>8</v>
      </c>
      <c r="Z64" s="397">
        <v>0</v>
      </c>
    </row>
    <row r="65" spans="1:26" ht="15" customHeight="1">
      <c r="A65" s="100">
        <v>464</v>
      </c>
      <c r="B65" s="102" t="s">
        <v>274</v>
      </c>
      <c r="C65" s="140">
        <v>216</v>
      </c>
      <c r="D65" s="141">
        <v>38</v>
      </c>
      <c r="E65" s="141">
        <v>0</v>
      </c>
      <c r="F65" s="141">
        <v>87</v>
      </c>
      <c r="G65" s="141">
        <v>13</v>
      </c>
      <c r="H65" s="141">
        <v>8</v>
      </c>
      <c r="I65" s="141">
        <v>34</v>
      </c>
      <c r="J65" s="141">
        <v>5</v>
      </c>
      <c r="K65" s="141">
        <v>1</v>
      </c>
      <c r="L65" s="397">
        <v>0</v>
      </c>
      <c r="M65" s="397">
        <v>0</v>
      </c>
      <c r="N65" s="397">
        <v>0</v>
      </c>
      <c r="O65" s="397">
        <v>0</v>
      </c>
      <c r="P65" s="397">
        <v>0</v>
      </c>
      <c r="Q65" s="397">
        <v>0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141">
        <v>30</v>
      </c>
      <c r="Z65" s="397">
        <v>0</v>
      </c>
    </row>
    <row r="66" spans="1:26" ht="15" customHeight="1">
      <c r="A66" s="100">
        <v>481</v>
      </c>
      <c r="B66" s="102" t="s">
        <v>275</v>
      </c>
      <c r="C66" s="140">
        <v>99</v>
      </c>
      <c r="D66" s="141">
        <v>12</v>
      </c>
      <c r="E66" s="141">
        <v>0</v>
      </c>
      <c r="F66" s="141">
        <v>36</v>
      </c>
      <c r="G66" s="141">
        <v>25</v>
      </c>
      <c r="H66" s="141">
        <v>6</v>
      </c>
      <c r="I66" s="141">
        <v>14</v>
      </c>
      <c r="J66" s="141">
        <v>0</v>
      </c>
      <c r="K66" s="141">
        <v>0</v>
      </c>
      <c r="L66" s="397">
        <v>0</v>
      </c>
      <c r="M66" s="397">
        <v>0</v>
      </c>
      <c r="N66" s="397">
        <v>0</v>
      </c>
      <c r="O66" s="397">
        <v>0</v>
      </c>
      <c r="P66" s="397">
        <v>0</v>
      </c>
      <c r="Q66" s="397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141">
        <v>6</v>
      </c>
      <c r="Z66" s="397">
        <v>0</v>
      </c>
    </row>
    <row r="67" spans="1:26" ht="15" customHeight="1">
      <c r="A67" s="100">
        <v>501</v>
      </c>
      <c r="B67" s="102" t="s">
        <v>276</v>
      </c>
      <c r="C67" s="140">
        <v>91</v>
      </c>
      <c r="D67" s="141">
        <v>41</v>
      </c>
      <c r="E67" s="141">
        <v>2</v>
      </c>
      <c r="F67" s="141">
        <v>17</v>
      </c>
      <c r="G67" s="141">
        <v>2</v>
      </c>
      <c r="H67" s="141">
        <v>2</v>
      </c>
      <c r="I67" s="141">
        <v>5</v>
      </c>
      <c r="J67" s="141">
        <v>1</v>
      </c>
      <c r="K67" s="141">
        <v>2</v>
      </c>
      <c r="L67" s="397">
        <v>0</v>
      </c>
      <c r="M67" s="397">
        <v>0</v>
      </c>
      <c r="N67" s="397">
        <v>0</v>
      </c>
      <c r="O67" s="397">
        <v>0</v>
      </c>
      <c r="P67" s="397">
        <v>0</v>
      </c>
      <c r="Q67" s="397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141">
        <v>19</v>
      </c>
      <c r="Z67" s="397">
        <v>0</v>
      </c>
    </row>
    <row r="68" spans="1:26" ht="15" customHeight="1">
      <c r="A68" s="100">
        <v>585</v>
      </c>
      <c r="B68" s="102" t="s">
        <v>278</v>
      </c>
      <c r="C68" s="140">
        <v>105</v>
      </c>
      <c r="D68" s="141">
        <v>55</v>
      </c>
      <c r="E68" s="141">
        <v>0</v>
      </c>
      <c r="F68" s="141">
        <v>13</v>
      </c>
      <c r="G68" s="141">
        <v>18</v>
      </c>
      <c r="H68" s="141">
        <v>0</v>
      </c>
      <c r="I68" s="141">
        <v>13</v>
      </c>
      <c r="J68" s="141">
        <v>0</v>
      </c>
      <c r="K68" s="141">
        <v>4</v>
      </c>
      <c r="L68" s="397">
        <v>0</v>
      </c>
      <c r="M68" s="397">
        <v>0</v>
      </c>
      <c r="N68" s="397">
        <v>0</v>
      </c>
      <c r="O68" s="397">
        <v>0</v>
      </c>
      <c r="P68" s="397">
        <v>0</v>
      </c>
      <c r="Q68" s="397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141">
        <v>2</v>
      </c>
      <c r="Z68" s="397">
        <v>0</v>
      </c>
    </row>
    <row r="69" spans="1:26" ht="15" customHeight="1">
      <c r="A69" s="100">
        <v>586</v>
      </c>
      <c r="B69" s="102" t="s">
        <v>279</v>
      </c>
      <c r="C69" s="140">
        <v>105</v>
      </c>
      <c r="D69" s="141">
        <v>52</v>
      </c>
      <c r="E69" s="141">
        <v>0</v>
      </c>
      <c r="F69" s="141">
        <v>10</v>
      </c>
      <c r="G69" s="141">
        <v>2</v>
      </c>
      <c r="H69" s="141">
        <v>0</v>
      </c>
      <c r="I69" s="141">
        <v>0</v>
      </c>
      <c r="J69" s="141">
        <v>0</v>
      </c>
      <c r="K69" s="141">
        <v>2</v>
      </c>
      <c r="L69" s="397">
        <v>0</v>
      </c>
      <c r="M69" s="397">
        <v>0</v>
      </c>
      <c r="N69" s="397">
        <v>0</v>
      </c>
      <c r="O69" s="397">
        <v>0</v>
      </c>
      <c r="P69" s="397">
        <v>0</v>
      </c>
      <c r="Q69" s="397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141">
        <v>39</v>
      </c>
      <c r="Z69" s="397">
        <v>0</v>
      </c>
    </row>
    <row r="70" spans="1:26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</row>
    <row r="71" spans="1:26" ht="1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5" customHeight="1">
      <c r="A72" s="100" t="s">
        <v>436</v>
      </c>
      <c r="C72" s="105"/>
      <c r="D72" s="141"/>
      <c r="E72" s="141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41"/>
      <c r="R72" s="105"/>
      <c r="S72" s="105"/>
      <c r="T72" s="105"/>
      <c r="U72" s="105"/>
      <c r="V72" s="141"/>
      <c r="W72" s="105"/>
      <c r="X72" s="105"/>
      <c r="Y72" s="105"/>
      <c r="Z72" s="105"/>
    </row>
    <row r="73" spans="1:26" ht="15" customHeight="1">
      <c r="A73" s="100" t="s">
        <v>437</v>
      </c>
      <c r="C73" s="105"/>
      <c r="D73" s="141"/>
      <c r="E73" s="141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41"/>
      <c r="R73" s="105"/>
      <c r="S73" s="105"/>
      <c r="T73" s="105"/>
      <c r="U73" s="105"/>
      <c r="V73" s="141"/>
      <c r="W73" s="105"/>
      <c r="X73" s="105"/>
      <c r="Y73" s="105"/>
      <c r="Z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E48-9F16-47E0-95E4-A6F6C4D37D4A}">
  <sheetPr>
    <tabColor theme="7" tint="0.79998168889431442"/>
  </sheetPr>
  <dimension ref="A1:AA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"/>
  <cols>
    <col min="1" max="1" width="3.75" style="100" customWidth="1"/>
    <col min="2" max="2" width="11.33203125" style="100" customWidth="1"/>
    <col min="3" max="27" width="10.08203125" style="100" customWidth="1"/>
    <col min="28" max="254" width="7.75" style="100"/>
    <col min="255" max="255" width="3.75" style="100" customWidth="1"/>
    <col min="256" max="256" width="9.33203125" style="100" customWidth="1"/>
    <col min="257" max="258" width="6.83203125" style="100" customWidth="1"/>
    <col min="259" max="259" width="6" style="100" customWidth="1"/>
    <col min="260" max="260" width="6.25" style="100" customWidth="1"/>
    <col min="261" max="261" width="5.58203125" style="100" customWidth="1"/>
    <col min="262" max="262" width="7.33203125" style="100" customWidth="1"/>
    <col min="263" max="264" width="7" style="100" customWidth="1"/>
    <col min="265" max="265" width="6.5" style="100" customWidth="1"/>
    <col min="266" max="266" width="6.08203125" style="100" customWidth="1"/>
    <col min="267" max="267" width="6.58203125" style="100" customWidth="1"/>
    <col min="268" max="268" width="6.08203125" style="100" customWidth="1"/>
    <col min="269" max="510" width="7.75" style="100"/>
    <col min="511" max="511" width="3.75" style="100" customWidth="1"/>
    <col min="512" max="512" width="9.33203125" style="100" customWidth="1"/>
    <col min="513" max="514" width="6.83203125" style="100" customWidth="1"/>
    <col min="515" max="515" width="6" style="100" customWidth="1"/>
    <col min="516" max="516" width="6.25" style="100" customWidth="1"/>
    <col min="517" max="517" width="5.58203125" style="100" customWidth="1"/>
    <col min="518" max="518" width="7.33203125" style="100" customWidth="1"/>
    <col min="519" max="520" width="7" style="100" customWidth="1"/>
    <col min="521" max="521" width="6.5" style="100" customWidth="1"/>
    <col min="522" max="522" width="6.08203125" style="100" customWidth="1"/>
    <col min="523" max="523" width="6.58203125" style="100" customWidth="1"/>
    <col min="524" max="524" width="6.08203125" style="100" customWidth="1"/>
    <col min="525" max="766" width="7.75" style="100"/>
    <col min="767" max="767" width="3.75" style="100" customWidth="1"/>
    <col min="768" max="768" width="9.33203125" style="100" customWidth="1"/>
    <col min="769" max="770" width="6.83203125" style="100" customWidth="1"/>
    <col min="771" max="771" width="6" style="100" customWidth="1"/>
    <col min="772" max="772" width="6.25" style="100" customWidth="1"/>
    <col min="773" max="773" width="5.58203125" style="100" customWidth="1"/>
    <col min="774" max="774" width="7.33203125" style="100" customWidth="1"/>
    <col min="775" max="776" width="7" style="100" customWidth="1"/>
    <col min="777" max="777" width="6.5" style="100" customWidth="1"/>
    <col min="778" max="778" width="6.08203125" style="100" customWidth="1"/>
    <col min="779" max="779" width="6.58203125" style="100" customWidth="1"/>
    <col min="780" max="780" width="6.08203125" style="100" customWidth="1"/>
    <col min="781" max="1022" width="7.75" style="100"/>
    <col min="1023" max="1023" width="3.75" style="100" customWidth="1"/>
    <col min="1024" max="1024" width="9.33203125" style="100" customWidth="1"/>
    <col min="1025" max="1026" width="6.83203125" style="100" customWidth="1"/>
    <col min="1027" max="1027" width="6" style="100" customWidth="1"/>
    <col min="1028" max="1028" width="6.25" style="100" customWidth="1"/>
    <col min="1029" max="1029" width="5.58203125" style="100" customWidth="1"/>
    <col min="1030" max="1030" width="7.33203125" style="100" customWidth="1"/>
    <col min="1031" max="1032" width="7" style="100" customWidth="1"/>
    <col min="1033" max="1033" width="6.5" style="100" customWidth="1"/>
    <col min="1034" max="1034" width="6.08203125" style="100" customWidth="1"/>
    <col min="1035" max="1035" width="6.58203125" style="100" customWidth="1"/>
    <col min="1036" max="1036" width="6.08203125" style="100" customWidth="1"/>
    <col min="1037" max="1278" width="7.75" style="100"/>
    <col min="1279" max="1279" width="3.75" style="100" customWidth="1"/>
    <col min="1280" max="1280" width="9.33203125" style="100" customWidth="1"/>
    <col min="1281" max="1282" width="6.83203125" style="100" customWidth="1"/>
    <col min="1283" max="1283" width="6" style="100" customWidth="1"/>
    <col min="1284" max="1284" width="6.25" style="100" customWidth="1"/>
    <col min="1285" max="1285" width="5.58203125" style="100" customWidth="1"/>
    <col min="1286" max="1286" width="7.33203125" style="100" customWidth="1"/>
    <col min="1287" max="1288" width="7" style="100" customWidth="1"/>
    <col min="1289" max="1289" width="6.5" style="100" customWidth="1"/>
    <col min="1290" max="1290" width="6.08203125" style="100" customWidth="1"/>
    <col min="1291" max="1291" width="6.58203125" style="100" customWidth="1"/>
    <col min="1292" max="1292" width="6.08203125" style="100" customWidth="1"/>
    <col min="1293" max="1534" width="7.75" style="100"/>
    <col min="1535" max="1535" width="3.75" style="100" customWidth="1"/>
    <col min="1536" max="1536" width="9.33203125" style="100" customWidth="1"/>
    <col min="1537" max="1538" width="6.83203125" style="100" customWidth="1"/>
    <col min="1539" max="1539" width="6" style="100" customWidth="1"/>
    <col min="1540" max="1540" width="6.25" style="100" customWidth="1"/>
    <col min="1541" max="1541" width="5.58203125" style="100" customWidth="1"/>
    <col min="1542" max="1542" width="7.33203125" style="100" customWidth="1"/>
    <col min="1543" max="1544" width="7" style="100" customWidth="1"/>
    <col min="1545" max="1545" width="6.5" style="100" customWidth="1"/>
    <col min="1546" max="1546" width="6.08203125" style="100" customWidth="1"/>
    <col min="1547" max="1547" width="6.58203125" style="100" customWidth="1"/>
    <col min="1548" max="1548" width="6.08203125" style="100" customWidth="1"/>
    <col min="1549" max="1790" width="7.75" style="100"/>
    <col min="1791" max="1791" width="3.75" style="100" customWidth="1"/>
    <col min="1792" max="1792" width="9.33203125" style="100" customWidth="1"/>
    <col min="1793" max="1794" width="6.83203125" style="100" customWidth="1"/>
    <col min="1795" max="1795" width="6" style="100" customWidth="1"/>
    <col min="1796" max="1796" width="6.25" style="100" customWidth="1"/>
    <col min="1797" max="1797" width="5.58203125" style="100" customWidth="1"/>
    <col min="1798" max="1798" width="7.33203125" style="100" customWidth="1"/>
    <col min="1799" max="1800" width="7" style="100" customWidth="1"/>
    <col min="1801" max="1801" width="6.5" style="100" customWidth="1"/>
    <col min="1802" max="1802" width="6.08203125" style="100" customWidth="1"/>
    <col min="1803" max="1803" width="6.58203125" style="100" customWidth="1"/>
    <col min="1804" max="1804" width="6.08203125" style="100" customWidth="1"/>
    <col min="1805" max="2046" width="7.75" style="100"/>
    <col min="2047" max="2047" width="3.75" style="100" customWidth="1"/>
    <col min="2048" max="2048" width="9.33203125" style="100" customWidth="1"/>
    <col min="2049" max="2050" width="6.83203125" style="100" customWidth="1"/>
    <col min="2051" max="2051" width="6" style="100" customWidth="1"/>
    <col min="2052" max="2052" width="6.25" style="100" customWidth="1"/>
    <col min="2053" max="2053" width="5.58203125" style="100" customWidth="1"/>
    <col min="2054" max="2054" width="7.33203125" style="100" customWidth="1"/>
    <col min="2055" max="2056" width="7" style="100" customWidth="1"/>
    <col min="2057" max="2057" width="6.5" style="100" customWidth="1"/>
    <col min="2058" max="2058" width="6.08203125" style="100" customWidth="1"/>
    <col min="2059" max="2059" width="6.58203125" style="100" customWidth="1"/>
    <col min="2060" max="2060" width="6.08203125" style="100" customWidth="1"/>
    <col min="2061" max="2302" width="7.75" style="100"/>
    <col min="2303" max="2303" width="3.75" style="100" customWidth="1"/>
    <col min="2304" max="2304" width="9.33203125" style="100" customWidth="1"/>
    <col min="2305" max="2306" width="6.83203125" style="100" customWidth="1"/>
    <col min="2307" max="2307" width="6" style="100" customWidth="1"/>
    <col min="2308" max="2308" width="6.25" style="100" customWidth="1"/>
    <col min="2309" max="2309" width="5.58203125" style="100" customWidth="1"/>
    <col min="2310" max="2310" width="7.33203125" style="100" customWidth="1"/>
    <col min="2311" max="2312" width="7" style="100" customWidth="1"/>
    <col min="2313" max="2313" width="6.5" style="100" customWidth="1"/>
    <col min="2314" max="2314" width="6.08203125" style="100" customWidth="1"/>
    <col min="2315" max="2315" width="6.58203125" style="100" customWidth="1"/>
    <col min="2316" max="2316" width="6.08203125" style="100" customWidth="1"/>
    <col min="2317" max="2558" width="7.75" style="100"/>
    <col min="2559" max="2559" width="3.75" style="100" customWidth="1"/>
    <col min="2560" max="2560" width="9.33203125" style="100" customWidth="1"/>
    <col min="2561" max="2562" width="6.83203125" style="100" customWidth="1"/>
    <col min="2563" max="2563" width="6" style="100" customWidth="1"/>
    <col min="2564" max="2564" width="6.25" style="100" customWidth="1"/>
    <col min="2565" max="2565" width="5.58203125" style="100" customWidth="1"/>
    <col min="2566" max="2566" width="7.33203125" style="100" customWidth="1"/>
    <col min="2567" max="2568" width="7" style="100" customWidth="1"/>
    <col min="2569" max="2569" width="6.5" style="100" customWidth="1"/>
    <col min="2570" max="2570" width="6.08203125" style="100" customWidth="1"/>
    <col min="2571" max="2571" width="6.58203125" style="100" customWidth="1"/>
    <col min="2572" max="2572" width="6.08203125" style="100" customWidth="1"/>
    <col min="2573" max="2814" width="7.75" style="100"/>
    <col min="2815" max="2815" width="3.75" style="100" customWidth="1"/>
    <col min="2816" max="2816" width="9.33203125" style="100" customWidth="1"/>
    <col min="2817" max="2818" width="6.83203125" style="100" customWidth="1"/>
    <col min="2819" max="2819" width="6" style="100" customWidth="1"/>
    <col min="2820" max="2820" width="6.25" style="100" customWidth="1"/>
    <col min="2821" max="2821" width="5.58203125" style="100" customWidth="1"/>
    <col min="2822" max="2822" width="7.33203125" style="100" customWidth="1"/>
    <col min="2823" max="2824" width="7" style="100" customWidth="1"/>
    <col min="2825" max="2825" width="6.5" style="100" customWidth="1"/>
    <col min="2826" max="2826" width="6.08203125" style="100" customWidth="1"/>
    <col min="2827" max="2827" width="6.58203125" style="100" customWidth="1"/>
    <col min="2828" max="2828" width="6.08203125" style="100" customWidth="1"/>
    <col min="2829" max="3070" width="7.75" style="100"/>
    <col min="3071" max="3071" width="3.75" style="100" customWidth="1"/>
    <col min="3072" max="3072" width="9.33203125" style="100" customWidth="1"/>
    <col min="3073" max="3074" width="6.83203125" style="100" customWidth="1"/>
    <col min="3075" max="3075" width="6" style="100" customWidth="1"/>
    <col min="3076" max="3076" width="6.25" style="100" customWidth="1"/>
    <col min="3077" max="3077" width="5.58203125" style="100" customWidth="1"/>
    <col min="3078" max="3078" width="7.33203125" style="100" customWidth="1"/>
    <col min="3079" max="3080" width="7" style="100" customWidth="1"/>
    <col min="3081" max="3081" width="6.5" style="100" customWidth="1"/>
    <col min="3082" max="3082" width="6.08203125" style="100" customWidth="1"/>
    <col min="3083" max="3083" width="6.58203125" style="100" customWidth="1"/>
    <col min="3084" max="3084" width="6.08203125" style="100" customWidth="1"/>
    <col min="3085" max="3326" width="7.75" style="100"/>
    <col min="3327" max="3327" width="3.75" style="100" customWidth="1"/>
    <col min="3328" max="3328" width="9.33203125" style="100" customWidth="1"/>
    <col min="3329" max="3330" width="6.83203125" style="100" customWidth="1"/>
    <col min="3331" max="3331" width="6" style="100" customWidth="1"/>
    <col min="3332" max="3332" width="6.25" style="100" customWidth="1"/>
    <col min="3333" max="3333" width="5.58203125" style="100" customWidth="1"/>
    <col min="3334" max="3334" width="7.33203125" style="100" customWidth="1"/>
    <col min="3335" max="3336" width="7" style="100" customWidth="1"/>
    <col min="3337" max="3337" width="6.5" style="100" customWidth="1"/>
    <col min="3338" max="3338" width="6.08203125" style="100" customWidth="1"/>
    <col min="3339" max="3339" width="6.58203125" style="100" customWidth="1"/>
    <col min="3340" max="3340" width="6.08203125" style="100" customWidth="1"/>
    <col min="3341" max="3582" width="7.75" style="100"/>
    <col min="3583" max="3583" width="3.75" style="100" customWidth="1"/>
    <col min="3584" max="3584" width="9.33203125" style="100" customWidth="1"/>
    <col min="3585" max="3586" width="6.83203125" style="100" customWidth="1"/>
    <col min="3587" max="3587" width="6" style="100" customWidth="1"/>
    <col min="3588" max="3588" width="6.25" style="100" customWidth="1"/>
    <col min="3589" max="3589" width="5.58203125" style="100" customWidth="1"/>
    <col min="3590" max="3590" width="7.33203125" style="100" customWidth="1"/>
    <col min="3591" max="3592" width="7" style="100" customWidth="1"/>
    <col min="3593" max="3593" width="6.5" style="100" customWidth="1"/>
    <col min="3594" max="3594" width="6.08203125" style="100" customWidth="1"/>
    <col min="3595" max="3595" width="6.58203125" style="100" customWidth="1"/>
    <col min="3596" max="3596" width="6.08203125" style="100" customWidth="1"/>
    <col min="3597" max="3838" width="7.75" style="100"/>
    <col min="3839" max="3839" width="3.75" style="100" customWidth="1"/>
    <col min="3840" max="3840" width="9.33203125" style="100" customWidth="1"/>
    <col min="3841" max="3842" width="6.83203125" style="100" customWidth="1"/>
    <col min="3843" max="3843" width="6" style="100" customWidth="1"/>
    <col min="3844" max="3844" width="6.25" style="100" customWidth="1"/>
    <col min="3845" max="3845" width="5.58203125" style="100" customWidth="1"/>
    <col min="3846" max="3846" width="7.33203125" style="100" customWidth="1"/>
    <col min="3847" max="3848" width="7" style="100" customWidth="1"/>
    <col min="3849" max="3849" width="6.5" style="100" customWidth="1"/>
    <col min="3850" max="3850" width="6.08203125" style="100" customWidth="1"/>
    <col min="3851" max="3851" width="6.58203125" style="100" customWidth="1"/>
    <col min="3852" max="3852" width="6.08203125" style="100" customWidth="1"/>
    <col min="3853" max="4094" width="7.75" style="100"/>
    <col min="4095" max="4095" width="3.75" style="100" customWidth="1"/>
    <col min="4096" max="4096" width="9.33203125" style="100" customWidth="1"/>
    <col min="4097" max="4098" width="6.83203125" style="100" customWidth="1"/>
    <col min="4099" max="4099" width="6" style="100" customWidth="1"/>
    <col min="4100" max="4100" width="6.25" style="100" customWidth="1"/>
    <col min="4101" max="4101" width="5.58203125" style="100" customWidth="1"/>
    <col min="4102" max="4102" width="7.33203125" style="100" customWidth="1"/>
    <col min="4103" max="4104" width="7" style="100" customWidth="1"/>
    <col min="4105" max="4105" width="6.5" style="100" customWidth="1"/>
    <col min="4106" max="4106" width="6.08203125" style="100" customWidth="1"/>
    <col min="4107" max="4107" width="6.58203125" style="100" customWidth="1"/>
    <col min="4108" max="4108" width="6.08203125" style="100" customWidth="1"/>
    <col min="4109" max="4350" width="7.75" style="100"/>
    <col min="4351" max="4351" width="3.75" style="100" customWidth="1"/>
    <col min="4352" max="4352" width="9.33203125" style="100" customWidth="1"/>
    <col min="4353" max="4354" width="6.83203125" style="100" customWidth="1"/>
    <col min="4355" max="4355" width="6" style="100" customWidth="1"/>
    <col min="4356" max="4356" width="6.25" style="100" customWidth="1"/>
    <col min="4357" max="4357" width="5.58203125" style="100" customWidth="1"/>
    <col min="4358" max="4358" width="7.33203125" style="100" customWidth="1"/>
    <col min="4359" max="4360" width="7" style="100" customWidth="1"/>
    <col min="4361" max="4361" width="6.5" style="100" customWidth="1"/>
    <col min="4362" max="4362" width="6.08203125" style="100" customWidth="1"/>
    <col min="4363" max="4363" width="6.58203125" style="100" customWidth="1"/>
    <col min="4364" max="4364" width="6.08203125" style="100" customWidth="1"/>
    <col min="4365" max="4606" width="7.75" style="100"/>
    <col min="4607" max="4607" width="3.75" style="100" customWidth="1"/>
    <col min="4608" max="4608" width="9.33203125" style="100" customWidth="1"/>
    <col min="4609" max="4610" width="6.83203125" style="100" customWidth="1"/>
    <col min="4611" max="4611" width="6" style="100" customWidth="1"/>
    <col min="4612" max="4612" width="6.25" style="100" customWidth="1"/>
    <col min="4613" max="4613" width="5.58203125" style="100" customWidth="1"/>
    <col min="4614" max="4614" width="7.33203125" style="100" customWidth="1"/>
    <col min="4615" max="4616" width="7" style="100" customWidth="1"/>
    <col min="4617" max="4617" width="6.5" style="100" customWidth="1"/>
    <col min="4618" max="4618" width="6.08203125" style="100" customWidth="1"/>
    <col min="4619" max="4619" width="6.58203125" style="100" customWidth="1"/>
    <col min="4620" max="4620" width="6.08203125" style="100" customWidth="1"/>
    <col min="4621" max="4862" width="7.75" style="100"/>
    <col min="4863" max="4863" width="3.75" style="100" customWidth="1"/>
    <col min="4864" max="4864" width="9.33203125" style="100" customWidth="1"/>
    <col min="4865" max="4866" width="6.83203125" style="100" customWidth="1"/>
    <col min="4867" max="4867" width="6" style="100" customWidth="1"/>
    <col min="4868" max="4868" width="6.25" style="100" customWidth="1"/>
    <col min="4869" max="4869" width="5.58203125" style="100" customWidth="1"/>
    <col min="4870" max="4870" width="7.33203125" style="100" customWidth="1"/>
    <col min="4871" max="4872" width="7" style="100" customWidth="1"/>
    <col min="4873" max="4873" width="6.5" style="100" customWidth="1"/>
    <col min="4874" max="4874" width="6.08203125" style="100" customWidth="1"/>
    <col min="4875" max="4875" width="6.58203125" style="100" customWidth="1"/>
    <col min="4876" max="4876" width="6.08203125" style="100" customWidth="1"/>
    <col min="4877" max="5118" width="7.75" style="100"/>
    <col min="5119" max="5119" width="3.75" style="100" customWidth="1"/>
    <col min="5120" max="5120" width="9.33203125" style="100" customWidth="1"/>
    <col min="5121" max="5122" width="6.83203125" style="100" customWidth="1"/>
    <col min="5123" max="5123" width="6" style="100" customWidth="1"/>
    <col min="5124" max="5124" width="6.25" style="100" customWidth="1"/>
    <col min="5125" max="5125" width="5.58203125" style="100" customWidth="1"/>
    <col min="5126" max="5126" width="7.33203125" style="100" customWidth="1"/>
    <col min="5127" max="5128" width="7" style="100" customWidth="1"/>
    <col min="5129" max="5129" width="6.5" style="100" customWidth="1"/>
    <col min="5130" max="5130" width="6.08203125" style="100" customWidth="1"/>
    <col min="5131" max="5131" width="6.58203125" style="100" customWidth="1"/>
    <col min="5132" max="5132" width="6.08203125" style="100" customWidth="1"/>
    <col min="5133" max="5374" width="7.75" style="100"/>
    <col min="5375" max="5375" width="3.75" style="100" customWidth="1"/>
    <col min="5376" max="5376" width="9.33203125" style="100" customWidth="1"/>
    <col min="5377" max="5378" width="6.83203125" style="100" customWidth="1"/>
    <col min="5379" max="5379" width="6" style="100" customWidth="1"/>
    <col min="5380" max="5380" width="6.25" style="100" customWidth="1"/>
    <col min="5381" max="5381" width="5.58203125" style="100" customWidth="1"/>
    <col min="5382" max="5382" width="7.33203125" style="100" customWidth="1"/>
    <col min="5383" max="5384" width="7" style="100" customWidth="1"/>
    <col min="5385" max="5385" width="6.5" style="100" customWidth="1"/>
    <col min="5386" max="5386" width="6.08203125" style="100" customWidth="1"/>
    <col min="5387" max="5387" width="6.58203125" style="100" customWidth="1"/>
    <col min="5388" max="5388" width="6.08203125" style="100" customWidth="1"/>
    <col min="5389" max="5630" width="7.75" style="100"/>
    <col min="5631" max="5631" width="3.75" style="100" customWidth="1"/>
    <col min="5632" max="5632" width="9.33203125" style="100" customWidth="1"/>
    <col min="5633" max="5634" width="6.83203125" style="100" customWidth="1"/>
    <col min="5635" max="5635" width="6" style="100" customWidth="1"/>
    <col min="5636" max="5636" width="6.25" style="100" customWidth="1"/>
    <col min="5637" max="5637" width="5.58203125" style="100" customWidth="1"/>
    <col min="5638" max="5638" width="7.33203125" style="100" customWidth="1"/>
    <col min="5639" max="5640" width="7" style="100" customWidth="1"/>
    <col min="5641" max="5641" width="6.5" style="100" customWidth="1"/>
    <col min="5642" max="5642" width="6.08203125" style="100" customWidth="1"/>
    <col min="5643" max="5643" width="6.58203125" style="100" customWidth="1"/>
    <col min="5644" max="5644" width="6.08203125" style="100" customWidth="1"/>
    <col min="5645" max="5886" width="7.75" style="100"/>
    <col min="5887" max="5887" width="3.75" style="100" customWidth="1"/>
    <col min="5888" max="5888" width="9.33203125" style="100" customWidth="1"/>
    <col min="5889" max="5890" width="6.83203125" style="100" customWidth="1"/>
    <col min="5891" max="5891" width="6" style="100" customWidth="1"/>
    <col min="5892" max="5892" width="6.25" style="100" customWidth="1"/>
    <col min="5893" max="5893" width="5.58203125" style="100" customWidth="1"/>
    <col min="5894" max="5894" width="7.33203125" style="100" customWidth="1"/>
    <col min="5895" max="5896" width="7" style="100" customWidth="1"/>
    <col min="5897" max="5897" width="6.5" style="100" customWidth="1"/>
    <col min="5898" max="5898" width="6.08203125" style="100" customWidth="1"/>
    <col min="5899" max="5899" width="6.58203125" style="100" customWidth="1"/>
    <col min="5900" max="5900" width="6.08203125" style="100" customWidth="1"/>
    <col min="5901" max="6142" width="7.75" style="100"/>
    <col min="6143" max="6143" width="3.75" style="100" customWidth="1"/>
    <col min="6144" max="6144" width="9.33203125" style="100" customWidth="1"/>
    <col min="6145" max="6146" width="6.83203125" style="100" customWidth="1"/>
    <col min="6147" max="6147" width="6" style="100" customWidth="1"/>
    <col min="6148" max="6148" width="6.25" style="100" customWidth="1"/>
    <col min="6149" max="6149" width="5.58203125" style="100" customWidth="1"/>
    <col min="6150" max="6150" width="7.33203125" style="100" customWidth="1"/>
    <col min="6151" max="6152" width="7" style="100" customWidth="1"/>
    <col min="6153" max="6153" width="6.5" style="100" customWidth="1"/>
    <col min="6154" max="6154" width="6.08203125" style="100" customWidth="1"/>
    <col min="6155" max="6155" width="6.58203125" style="100" customWidth="1"/>
    <col min="6156" max="6156" width="6.08203125" style="100" customWidth="1"/>
    <col min="6157" max="6398" width="7.75" style="100"/>
    <col min="6399" max="6399" width="3.75" style="100" customWidth="1"/>
    <col min="6400" max="6400" width="9.33203125" style="100" customWidth="1"/>
    <col min="6401" max="6402" width="6.83203125" style="100" customWidth="1"/>
    <col min="6403" max="6403" width="6" style="100" customWidth="1"/>
    <col min="6404" max="6404" width="6.25" style="100" customWidth="1"/>
    <col min="6405" max="6405" width="5.58203125" style="100" customWidth="1"/>
    <col min="6406" max="6406" width="7.33203125" style="100" customWidth="1"/>
    <col min="6407" max="6408" width="7" style="100" customWidth="1"/>
    <col min="6409" max="6409" width="6.5" style="100" customWidth="1"/>
    <col min="6410" max="6410" width="6.08203125" style="100" customWidth="1"/>
    <col min="6411" max="6411" width="6.58203125" style="100" customWidth="1"/>
    <col min="6412" max="6412" width="6.08203125" style="100" customWidth="1"/>
    <col min="6413" max="6654" width="7.75" style="100"/>
    <col min="6655" max="6655" width="3.75" style="100" customWidth="1"/>
    <col min="6656" max="6656" width="9.33203125" style="100" customWidth="1"/>
    <col min="6657" max="6658" width="6.83203125" style="100" customWidth="1"/>
    <col min="6659" max="6659" width="6" style="100" customWidth="1"/>
    <col min="6660" max="6660" width="6.25" style="100" customWidth="1"/>
    <col min="6661" max="6661" width="5.58203125" style="100" customWidth="1"/>
    <col min="6662" max="6662" width="7.33203125" style="100" customWidth="1"/>
    <col min="6663" max="6664" width="7" style="100" customWidth="1"/>
    <col min="6665" max="6665" width="6.5" style="100" customWidth="1"/>
    <col min="6666" max="6666" width="6.08203125" style="100" customWidth="1"/>
    <col min="6667" max="6667" width="6.58203125" style="100" customWidth="1"/>
    <col min="6668" max="6668" width="6.08203125" style="100" customWidth="1"/>
    <col min="6669" max="6910" width="7.75" style="100"/>
    <col min="6911" max="6911" width="3.75" style="100" customWidth="1"/>
    <col min="6912" max="6912" width="9.33203125" style="100" customWidth="1"/>
    <col min="6913" max="6914" width="6.83203125" style="100" customWidth="1"/>
    <col min="6915" max="6915" width="6" style="100" customWidth="1"/>
    <col min="6916" max="6916" width="6.25" style="100" customWidth="1"/>
    <col min="6917" max="6917" width="5.58203125" style="100" customWidth="1"/>
    <col min="6918" max="6918" width="7.33203125" style="100" customWidth="1"/>
    <col min="6919" max="6920" width="7" style="100" customWidth="1"/>
    <col min="6921" max="6921" width="6.5" style="100" customWidth="1"/>
    <col min="6922" max="6922" width="6.08203125" style="100" customWidth="1"/>
    <col min="6923" max="6923" width="6.58203125" style="100" customWidth="1"/>
    <col min="6924" max="6924" width="6.08203125" style="100" customWidth="1"/>
    <col min="6925" max="7166" width="7.75" style="100"/>
    <col min="7167" max="7167" width="3.75" style="100" customWidth="1"/>
    <col min="7168" max="7168" width="9.33203125" style="100" customWidth="1"/>
    <col min="7169" max="7170" width="6.83203125" style="100" customWidth="1"/>
    <col min="7171" max="7171" width="6" style="100" customWidth="1"/>
    <col min="7172" max="7172" width="6.25" style="100" customWidth="1"/>
    <col min="7173" max="7173" width="5.58203125" style="100" customWidth="1"/>
    <col min="7174" max="7174" width="7.33203125" style="100" customWidth="1"/>
    <col min="7175" max="7176" width="7" style="100" customWidth="1"/>
    <col min="7177" max="7177" width="6.5" style="100" customWidth="1"/>
    <col min="7178" max="7178" width="6.08203125" style="100" customWidth="1"/>
    <col min="7179" max="7179" width="6.58203125" style="100" customWidth="1"/>
    <col min="7180" max="7180" width="6.08203125" style="100" customWidth="1"/>
    <col min="7181" max="7422" width="7.75" style="100"/>
    <col min="7423" max="7423" width="3.75" style="100" customWidth="1"/>
    <col min="7424" max="7424" width="9.33203125" style="100" customWidth="1"/>
    <col min="7425" max="7426" width="6.83203125" style="100" customWidth="1"/>
    <col min="7427" max="7427" width="6" style="100" customWidth="1"/>
    <col min="7428" max="7428" width="6.25" style="100" customWidth="1"/>
    <col min="7429" max="7429" width="5.58203125" style="100" customWidth="1"/>
    <col min="7430" max="7430" width="7.33203125" style="100" customWidth="1"/>
    <col min="7431" max="7432" width="7" style="100" customWidth="1"/>
    <col min="7433" max="7433" width="6.5" style="100" customWidth="1"/>
    <col min="7434" max="7434" width="6.08203125" style="100" customWidth="1"/>
    <col min="7435" max="7435" width="6.58203125" style="100" customWidth="1"/>
    <col min="7436" max="7436" width="6.08203125" style="100" customWidth="1"/>
    <col min="7437" max="7678" width="7.75" style="100"/>
    <col min="7679" max="7679" width="3.75" style="100" customWidth="1"/>
    <col min="7680" max="7680" width="9.33203125" style="100" customWidth="1"/>
    <col min="7681" max="7682" width="6.83203125" style="100" customWidth="1"/>
    <col min="7683" max="7683" width="6" style="100" customWidth="1"/>
    <col min="7684" max="7684" width="6.25" style="100" customWidth="1"/>
    <col min="7685" max="7685" width="5.58203125" style="100" customWidth="1"/>
    <col min="7686" max="7686" width="7.33203125" style="100" customWidth="1"/>
    <col min="7687" max="7688" width="7" style="100" customWidth="1"/>
    <col min="7689" max="7689" width="6.5" style="100" customWidth="1"/>
    <col min="7690" max="7690" width="6.08203125" style="100" customWidth="1"/>
    <col min="7691" max="7691" width="6.58203125" style="100" customWidth="1"/>
    <col min="7692" max="7692" width="6.08203125" style="100" customWidth="1"/>
    <col min="7693" max="7934" width="7.75" style="100"/>
    <col min="7935" max="7935" width="3.75" style="100" customWidth="1"/>
    <col min="7936" max="7936" width="9.33203125" style="100" customWidth="1"/>
    <col min="7937" max="7938" width="6.83203125" style="100" customWidth="1"/>
    <col min="7939" max="7939" width="6" style="100" customWidth="1"/>
    <col min="7940" max="7940" width="6.25" style="100" customWidth="1"/>
    <col min="7941" max="7941" width="5.58203125" style="100" customWidth="1"/>
    <col min="7942" max="7942" width="7.33203125" style="100" customWidth="1"/>
    <col min="7943" max="7944" width="7" style="100" customWidth="1"/>
    <col min="7945" max="7945" width="6.5" style="100" customWidth="1"/>
    <col min="7946" max="7946" width="6.08203125" style="100" customWidth="1"/>
    <col min="7947" max="7947" width="6.58203125" style="100" customWidth="1"/>
    <col min="7948" max="7948" width="6.08203125" style="100" customWidth="1"/>
    <col min="7949" max="8190" width="7.75" style="100"/>
    <col min="8191" max="8191" width="3.75" style="100" customWidth="1"/>
    <col min="8192" max="8192" width="9.33203125" style="100" customWidth="1"/>
    <col min="8193" max="8194" width="6.83203125" style="100" customWidth="1"/>
    <col min="8195" max="8195" width="6" style="100" customWidth="1"/>
    <col min="8196" max="8196" width="6.25" style="100" customWidth="1"/>
    <col min="8197" max="8197" width="5.58203125" style="100" customWidth="1"/>
    <col min="8198" max="8198" width="7.33203125" style="100" customWidth="1"/>
    <col min="8199" max="8200" width="7" style="100" customWidth="1"/>
    <col min="8201" max="8201" width="6.5" style="100" customWidth="1"/>
    <col min="8202" max="8202" width="6.08203125" style="100" customWidth="1"/>
    <col min="8203" max="8203" width="6.58203125" style="100" customWidth="1"/>
    <col min="8204" max="8204" width="6.08203125" style="100" customWidth="1"/>
    <col min="8205" max="8446" width="7.75" style="100"/>
    <col min="8447" max="8447" width="3.75" style="100" customWidth="1"/>
    <col min="8448" max="8448" width="9.33203125" style="100" customWidth="1"/>
    <col min="8449" max="8450" width="6.83203125" style="100" customWidth="1"/>
    <col min="8451" max="8451" width="6" style="100" customWidth="1"/>
    <col min="8452" max="8452" width="6.25" style="100" customWidth="1"/>
    <col min="8453" max="8453" width="5.58203125" style="100" customWidth="1"/>
    <col min="8454" max="8454" width="7.33203125" style="100" customWidth="1"/>
    <col min="8455" max="8456" width="7" style="100" customWidth="1"/>
    <col min="8457" max="8457" width="6.5" style="100" customWidth="1"/>
    <col min="8458" max="8458" width="6.08203125" style="100" customWidth="1"/>
    <col min="8459" max="8459" width="6.58203125" style="100" customWidth="1"/>
    <col min="8460" max="8460" width="6.08203125" style="100" customWidth="1"/>
    <col min="8461" max="8702" width="7.75" style="100"/>
    <col min="8703" max="8703" width="3.75" style="100" customWidth="1"/>
    <col min="8704" max="8704" width="9.33203125" style="100" customWidth="1"/>
    <col min="8705" max="8706" width="6.83203125" style="100" customWidth="1"/>
    <col min="8707" max="8707" width="6" style="100" customWidth="1"/>
    <col min="8708" max="8708" width="6.25" style="100" customWidth="1"/>
    <col min="8709" max="8709" width="5.58203125" style="100" customWidth="1"/>
    <col min="8710" max="8710" width="7.33203125" style="100" customWidth="1"/>
    <col min="8711" max="8712" width="7" style="100" customWidth="1"/>
    <col min="8713" max="8713" width="6.5" style="100" customWidth="1"/>
    <col min="8714" max="8714" width="6.08203125" style="100" customWidth="1"/>
    <col min="8715" max="8715" width="6.58203125" style="100" customWidth="1"/>
    <col min="8716" max="8716" width="6.08203125" style="100" customWidth="1"/>
    <col min="8717" max="8958" width="7.75" style="100"/>
    <col min="8959" max="8959" width="3.75" style="100" customWidth="1"/>
    <col min="8960" max="8960" width="9.33203125" style="100" customWidth="1"/>
    <col min="8961" max="8962" width="6.83203125" style="100" customWidth="1"/>
    <col min="8963" max="8963" width="6" style="100" customWidth="1"/>
    <col min="8964" max="8964" width="6.25" style="100" customWidth="1"/>
    <col min="8965" max="8965" width="5.58203125" style="100" customWidth="1"/>
    <col min="8966" max="8966" width="7.33203125" style="100" customWidth="1"/>
    <col min="8967" max="8968" width="7" style="100" customWidth="1"/>
    <col min="8969" max="8969" width="6.5" style="100" customWidth="1"/>
    <col min="8970" max="8970" width="6.08203125" style="100" customWidth="1"/>
    <col min="8971" max="8971" width="6.58203125" style="100" customWidth="1"/>
    <col min="8972" max="8972" width="6.08203125" style="100" customWidth="1"/>
    <col min="8973" max="9214" width="7.75" style="100"/>
    <col min="9215" max="9215" width="3.75" style="100" customWidth="1"/>
    <col min="9216" max="9216" width="9.33203125" style="100" customWidth="1"/>
    <col min="9217" max="9218" width="6.83203125" style="100" customWidth="1"/>
    <col min="9219" max="9219" width="6" style="100" customWidth="1"/>
    <col min="9220" max="9220" width="6.25" style="100" customWidth="1"/>
    <col min="9221" max="9221" width="5.58203125" style="100" customWidth="1"/>
    <col min="9222" max="9222" width="7.33203125" style="100" customWidth="1"/>
    <col min="9223" max="9224" width="7" style="100" customWidth="1"/>
    <col min="9225" max="9225" width="6.5" style="100" customWidth="1"/>
    <col min="9226" max="9226" width="6.08203125" style="100" customWidth="1"/>
    <col min="9227" max="9227" width="6.58203125" style="100" customWidth="1"/>
    <col min="9228" max="9228" width="6.08203125" style="100" customWidth="1"/>
    <col min="9229" max="9470" width="7.75" style="100"/>
    <col min="9471" max="9471" width="3.75" style="100" customWidth="1"/>
    <col min="9472" max="9472" width="9.33203125" style="100" customWidth="1"/>
    <col min="9473" max="9474" width="6.83203125" style="100" customWidth="1"/>
    <col min="9475" max="9475" width="6" style="100" customWidth="1"/>
    <col min="9476" max="9476" width="6.25" style="100" customWidth="1"/>
    <col min="9477" max="9477" width="5.58203125" style="100" customWidth="1"/>
    <col min="9478" max="9478" width="7.33203125" style="100" customWidth="1"/>
    <col min="9479" max="9480" width="7" style="100" customWidth="1"/>
    <col min="9481" max="9481" width="6.5" style="100" customWidth="1"/>
    <col min="9482" max="9482" width="6.08203125" style="100" customWidth="1"/>
    <col min="9483" max="9483" width="6.58203125" style="100" customWidth="1"/>
    <col min="9484" max="9484" width="6.08203125" style="100" customWidth="1"/>
    <col min="9485" max="9726" width="7.75" style="100"/>
    <col min="9727" max="9727" width="3.75" style="100" customWidth="1"/>
    <col min="9728" max="9728" width="9.33203125" style="100" customWidth="1"/>
    <col min="9729" max="9730" width="6.83203125" style="100" customWidth="1"/>
    <col min="9731" max="9731" width="6" style="100" customWidth="1"/>
    <col min="9732" max="9732" width="6.25" style="100" customWidth="1"/>
    <col min="9733" max="9733" width="5.58203125" style="100" customWidth="1"/>
    <col min="9734" max="9734" width="7.33203125" style="100" customWidth="1"/>
    <col min="9735" max="9736" width="7" style="100" customWidth="1"/>
    <col min="9737" max="9737" width="6.5" style="100" customWidth="1"/>
    <col min="9738" max="9738" width="6.08203125" style="100" customWidth="1"/>
    <col min="9739" max="9739" width="6.58203125" style="100" customWidth="1"/>
    <col min="9740" max="9740" width="6.08203125" style="100" customWidth="1"/>
    <col min="9741" max="9982" width="7.75" style="100"/>
    <col min="9983" max="9983" width="3.75" style="100" customWidth="1"/>
    <col min="9984" max="9984" width="9.33203125" style="100" customWidth="1"/>
    <col min="9985" max="9986" width="6.83203125" style="100" customWidth="1"/>
    <col min="9987" max="9987" width="6" style="100" customWidth="1"/>
    <col min="9988" max="9988" width="6.25" style="100" customWidth="1"/>
    <col min="9989" max="9989" width="5.58203125" style="100" customWidth="1"/>
    <col min="9990" max="9990" width="7.33203125" style="100" customWidth="1"/>
    <col min="9991" max="9992" width="7" style="100" customWidth="1"/>
    <col min="9993" max="9993" width="6.5" style="100" customWidth="1"/>
    <col min="9994" max="9994" width="6.08203125" style="100" customWidth="1"/>
    <col min="9995" max="9995" width="6.58203125" style="100" customWidth="1"/>
    <col min="9996" max="9996" width="6.08203125" style="100" customWidth="1"/>
    <col min="9997" max="10238" width="7.75" style="100"/>
    <col min="10239" max="10239" width="3.75" style="100" customWidth="1"/>
    <col min="10240" max="10240" width="9.33203125" style="100" customWidth="1"/>
    <col min="10241" max="10242" width="6.83203125" style="100" customWidth="1"/>
    <col min="10243" max="10243" width="6" style="100" customWidth="1"/>
    <col min="10244" max="10244" width="6.25" style="100" customWidth="1"/>
    <col min="10245" max="10245" width="5.58203125" style="100" customWidth="1"/>
    <col min="10246" max="10246" width="7.33203125" style="100" customWidth="1"/>
    <col min="10247" max="10248" width="7" style="100" customWidth="1"/>
    <col min="10249" max="10249" width="6.5" style="100" customWidth="1"/>
    <col min="10250" max="10250" width="6.08203125" style="100" customWidth="1"/>
    <col min="10251" max="10251" width="6.58203125" style="100" customWidth="1"/>
    <col min="10252" max="10252" width="6.08203125" style="100" customWidth="1"/>
    <col min="10253" max="10494" width="7.75" style="100"/>
    <col min="10495" max="10495" width="3.75" style="100" customWidth="1"/>
    <col min="10496" max="10496" width="9.33203125" style="100" customWidth="1"/>
    <col min="10497" max="10498" width="6.83203125" style="100" customWidth="1"/>
    <col min="10499" max="10499" width="6" style="100" customWidth="1"/>
    <col min="10500" max="10500" width="6.25" style="100" customWidth="1"/>
    <col min="10501" max="10501" width="5.58203125" style="100" customWidth="1"/>
    <col min="10502" max="10502" width="7.33203125" style="100" customWidth="1"/>
    <col min="10503" max="10504" width="7" style="100" customWidth="1"/>
    <col min="10505" max="10505" width="6.5" style="100" customWidth="1"/>
    <col min="10506" max="10506" width="6.08203125" style="100" customWidth="1"/>
    <col min="10507" max="10507" width="6.58203125" style="100" customWidth="1"/>
    <col min="10508" max="10508" width="6.08203125" style="100" customWidth="1"/>
    <col min="10509" max="10750" width="7.75" style="100"/>
    <col min="10751" max="10751" width="3.75" style="100" customWidth="1"/>
    <col min="10752" max="10752" width="9.33203125" style="100" customWidth="1"/>
    <col min="10753" max="10754" width="6.83203125" style="100" customWidth="1"/>
    <col min="10755" max="10755" width="6" style="100" customWidth="1"/>
    <col min="10756" max="10756" width="6.25" style="100" customWidth="1"/>
    <col min="10757" max="10757" width="5.58203125" style="100" customWidth="1"/>
    <col min="10758" max="10758" width="7.33203125" style="100" customWidth="1"/>
    <col min="10759" max="10760" width="7" style="100" customWidth="1"/>
    <col min="10761" max="10761" width="6.5" style="100" customWidth="1"/>
    <col min="10762" max="10762" width="6.08203125" style="100" customWidth="1"/>
    <col min="10763" max="10763" width="6.58203125" style="100" customWidth="1"/>
    <col min="10764" max="10764" width="6.08203125" style="100" customWidth="1"/>
    <col min="10765" max="11006" width="7.75" style="100"/>
    <col min="11007" max="11007" width="3.75" style="100" customWidth="1"/>
    <col min="11008" max="11008" width="9.33203125" style="100" customWidth="1"/>
    <col min="11009" max="11010" width="6.83203125" style="100" customWidth="1"/>
    <col min="11011" max="11011" width="6" style="100" customWidth="1"/>
    <col min="11012" max="11012" width="6.25" style="100" customWidth="1"/>
    <col min="11013" max="11013" width="5.58203125" style="100" customWidth="1"/>
    <col min="11014" max="11014" width="7.33203125" style="100" customWidth="1"/>
    <col min="11015" max="11016" width="7" style="100" customWidth="1"/>
    <col min="11017" max="11017" width="6.5" style="100" customWidth="1"/>
    <col min="11018" max="11018" width="6.08203125" style="100" customWidth="1"/>
    <col min="11019" max="11019" width="6.58203125" style="100" customWidth="1"/>
    <col min="11020" max="11020" width="6.08203125" style="100" customWidth="1"/>
    <col min="11021" max="11262" width="7.75" style="100"/>
    <col min="11263" max="11263" width="3.75" style="100" customWidth="1"/>
    <col min="11264" max="11264" width="9.33203125" style="100" customWidth="1"/>
    <col min="11265" max="11266" width="6.83203125" style="100" customWidth="1"/>
    <col min="11267" max="11267" width="6" style="100" customWidth="1"/>
    <col min="11268" max="11268" width="6.25" style="100" customWidth="1"/>
    <col min="11269" max="11269" width="5.58203125" style="100" customWidth="1"/>
    <col min="11270" max="11270" width="7.33203125" style="100" customWidth="1"/>
    <col min="11271" max="11272" width="7" style="100" customWidth="1"/>
    <col min="11273" max="11273" width="6.5" style="100" customWidth="1"/>
    <col min="11274" max="11274" width="6.08203125" style="100" customWidth="1"/>
    <col min="11275" max="11275" width="6.58203125" style="100" customWidth="1"/>
    <col min="11276" max="11276" width="6.08203125" style="100" customWidth="1"/>
    <col min="11277" max="11518" width="7.75" style="100"/>
    <col min="11519" max="11519" width="3.75" style="100" customWidth="1"/>
    <col min="11520" max="11520" width="9.33203125" style="100" customWidth="1"/>
    <col min="11521" max="11522" width="6.83203125" style="100" customWidth="1"/>
    <col min="11523" max="11523" width="6" style="100" customWidth="1"/>
    <col min="11524" max="11524" width="6.25" style="100" customWidth="1"/>
    <col min="11525" max="11525" width="5.58203125" style="100" customWidth="1"/>
    <col min="11526" max="11526" width="7.33203125" style="100" customWidth="1"/>
    <col min="11527" max="11528" width="7" style="100" customWidth="1"/>
    <col min="11529" max="11529" width="6.5" style="100" customWidth="1"/>
    <col min="11530" max="11530" width="6.08203125" style="100" customWidth="1"/>
    <col min="11531" max="11531" width="6.58203125" style="100" customWidth="1"/>
    <col min="11532" max="11532" width="6.08203125" style="100" customWidth="1"/>
    <col min="11533" max="11774" width="7.75" style="100"/>
    <col min="11775" max="11775" width="3.75" style="100" customWidth="1"/>
    <col min="11776" max="11776" width="9.33203125" style="100" customWidth="1"/>
    <col min="11777" max="11778" width="6.83203125" style="100" customWidth="1"/>
    <col min="11779" max="11779" width="6" style="100" customWidth="1"/>
    <col min="11780" max="11780" width="6.25" style="100" customWidth="1"/>
    <col min="11781" max="11781" width="5.58203125" style="100" customWidth="1"/>
    <col min="11782" max="11782" width="7.33203125" style="100" customWidth="1"/>
    <col min="11783" max="11784" width="7" style="100" customWidth="1"/>
    <col min="11785" max="11785" width="6.5" style="100" customWidth="1"/>
    <col min="11786" max="11786" width="6.08203125" style="100" customWidth="1"/>
    <col min="11787" max="11787" width="6.58203125" style="100" customWidth="1"/>
    <col min="11788" max="11788" width="6.08203125" style="100" customWidth="1"/>
    <col min="11789" max="12030" width="7.75" style="100"/>
    <col min="12031" max="12031" width="3.75" style="100" customWidth="1"/>
    <col min="12032" max="12032" width="9.33203125" style="100" customWidth="1"/>
    <col min="12033" max="12034" width="6.83203125" style="100" customWidth="1"/>
    <col min="12035" max="12035" width="6" style="100" customWidth="1"/>
    <col min="12036" max="12036" width="6.25" style="100" customWidth="1"/>
    <col min="12037" max="12037" width="5.58203125" style="100" customWidth="1"/>
    <col min="12038" max="12038" width="7.33203125" style="100" customWidth="1"/>
    <col min="12039" max="12040" width="7" style="100" customWidth="1"/>
    <col min="12041" max="12041" width="6.5" style="100" customWidth="1"/>
    <col min="12042" max="12042" width="6.08203125" style="100" customWidth="1"/>
    <col min="12043" max="12043" width="6.58203125" style="100" customWidth="1"/>
    <col min="12044" max="12044" width="6.08203125" style="100" customWidth="1"/>
    <col min="12045" max="12286" width="7.75" style="100"/>
    <col min="12287" max="12287" width="3.75" style="100" customWidth="1"/>
    <col min="12288" max="12288" width="9.33203125" style="100" customWidth="1"/>
    <col min="12289" max="12290" width="6.83203125" style="100" customWidth="1"/>
    <col min="12291" max="12291" width="6" style="100" customWidth="1"/>
    <col min="12292" max="12292" width="6.25" style="100" customWidth="1"/>
    <col min="12293" max="12293" width="5.58203125" style="100" customWidth="1"/>
    <col min="12294" max="12294" width="7.33203125" style="100" customWidth="1"/>
    <col min="12295" max="12296" width="7" style="100" customWidth="1"/>
    <col min="12297" max="12297" width="6.5" style="100" customWidth="1"/>
    <col min="12298" max="12298" width="6.08203125" style="100" customWidth="1"/>
    <col min="12299" max="12299" width="6.58203125" style="100" customWidth="1"/>
    <col min="12300" max="12300" width="6.08203125" style="100" customWidth="1"/>
    <col min="12301" max="12542" width="7.75" style="100"/>
    <col min="12543" max="12543" width="3.75" style="100" customWidth="1"/>
    <col min="12544" max="12544" width="9.33203125" style="100" customWidth="1"/>
    <col min="12545" max="12546" width="6.83203125" style="100" customWidth="1"/>
    <col min="12547" max="12547" width="6" style="100" customWidth="1"/>
    <col min="12548" max="12548" width="6.25" style="100" customWidth="1"/>
    <col min="12549" max="12549" width="5.58203125" style="100" customWidth="1"/>
    <col min="12550" max="12550" width="7.33203125" style="100" customWidth="1"/>
    <col min="12551" max="12552" width="7" style="100" customWidth="1"/>
    <col min="12553" max="12553" width="6.5" style="100" customWidth="1"/>
    <col min="12554" max="12554" width="6.08203125" style="100" customWidth="1"/>
    <col min="12555" max="12555" width="6.58203125" style="100" customWidth="1"/>
    <col min="12556" max="12556" width="6.08203125" style="100" customWidth="1"/>
    <col min="12557" max="12798" width="7.75" style="100"/>
    <col min="12799" max="12799" width="3.75" style="100" customWidth="1"/>
    <col min="12800" max="12800" width="9.33203125" style="100" customWidth="1"/>
    <col min="12801" max="12802" width="6.83203125" style="100" customWidth="1"/>
    <col min="12803" max="12803" width="6" style="100" customWidth="1"/>
    <col min="12804" max="12804" width="6.25" style="100" customWidth="1"/>
    <col min="12805" max="12805" width="5.58203125" style="100" customWidth="1"/>
    <col min="12806" max="12806" width="7.33203125" style="100" customWidth="1"/>
    <col min="12807" max="12808" width="7" style="100" customWidth="1"/>
    <col min="12809" max="12809" width="6.5" style="100" customWidth="1"/>
    <col min="12810" max="12810" width="6.08203125" style="100" customWidth="1"/>
    <col min="12811" max="12811" width="6.58203125" style="100" customWidth="1"/>
    <col min="12812" max="12812" width="6.08203125" style="100" customWidth="1"/>
    <col min="12813" max="13054" width="7.75" style="100"/>
    <col min="13055" max="13055" width="3.75" style="100" customWidth="1"/>
    <col min="13056" max="13056" width="9.33203125" style="100" customWidth="1"/>
    <col min="13057" max="13058" width="6.83203125" style="100" customWidth="1"/>
    <col min="13059" max="13059" width="6" style="100" customWidth="1"/>
    <col min="13060" max="13060" width="6.25" style="100" customWidth="1"/>
    <col min="13061" max="13061" width="5.58203125" style="100" customWidth="1"/>
    <col min="13062" max="13062" width="7.33203125" style="100" customWidth="1"/>
    <col min="13063" max="13064" width="7" style="100" customWidth="1"/>
    <col min="13065" max="13065" width="6.5" style="100" customWidth="1"/>
    <col min="13066" max="13066" width="6.08203125" style="100" customWidth="1"/>
    <col min="13067" max="13067" width="6.58203125" style="100" customWidth="1"/>
    <col min="13068" max="13068" width="6.08203125" style="100" customWidth="1"/>
    <col min="13069" max="13310" width="7.75" style="100"/>
    <col min="13311" max="13311" width="3.75" style="100" customWidth="1"/>
    <col min="13312" max="13312" width="9.33203125" style="100" customWidth="1"/>
    <col min="13313" max="13314" width="6.83203125" style="100" customWidth="1"/>
    <col min="13315" max="13315" width="6" style="100" customWidth="1"/>
    <col min="13316" max="13316" width="6.25" style="100" customWidth="1"/>
    <col min="13317" max="13317" width="5.58203125" style="100" customWidth="1"/>
    <col min="13318" max="13318" width="7.33203125" style="100" customWidth="1"/>
    <col min="13319" max="13320" width="7" style="100" customWidth="1"/>
    <col min="13321" max="13321" width="6.5" style="100" customWidth="1"/>
    <col min="13322" max="13322" width="6.08203125" style="100" customWidth="1"/>
    <col min="13323" max="13323" width="6.58203125" style="100" customWidth="1"/>
    <col min="13324" max="13324" width="6.08203125" style="100" customWidth="1"/>
    <col min="13325" max="13566" width="7.75" style="100"/>
    <col min="13567" max="13567" width="3.75" style="100" customWidth="1"/>
    <col min="13568" max="13568" width="9.33203125" style="100" customWidth="1"/>
    <col min="13569" max="13570" width="6.83203125" style="100" customWidth="1"/>
    <col min="13571" max="13571" width="6" style="100" customWidth="1"/>
    <col min="13572" max="13572" width="6.25" style="100" customWidth="1"/>
    <col min="13573" max="13573" width="5.58203125" style="100" customWidth="1"/>
    <col min="13574" max="13574" width="7.33203125" style="100" customWidth="1"/>
    <col min="13575" max="13576" width="7" style="100" customWidth="1"/>
    <col min="13577" max="13577" width="6.5" style="100" customWidth="1"/>
    <col min="13578" max="13578" width="6.08203125" style="100" customWidth="1"/>
    <col min="13579" max="13579" width="6.58203125" style="100" customWidth="1"/>
    <col min="13580" max="13580" width="6.08203125" style="100" customWidth="1"/>
    <col min="13581" max="13822" width="7.75" style="100"/>
    <col min="13823" max="13823" width="3.75" style="100" customWidth="1"/>
    <col min="13824" max="13824" width="9.33203125" style="100" customWidth="1"/>
    <col min="13825" max="13826" width="6.83203125" style="100" customWidth="1"/>
    <col min="13827" max="13827" width="6" style="100" customWidth="1"/>
    <col min="13828" max="13828" width="6.25" style="100" customWidth="1"/>
    <col min="13829" max="13829" width="5.58203125" style="100" customWidth="1"/>
    <col min="13830" max="13830" width="7.33203125" style="100" customWidth="1"/>
    <col min="13831" max="13832" width="7" style="100" customWidth="1"/>
    <col min="13833" max="13833" width="6.5" style="100" customWidth="1"/>
    <col min="13834" max="13834" width="6.08203125" style="100" customWidth="1"/>
    <col min="13835" max="13835" width="6.58203125" style="100" customWidth="1"/>
    <col min="13836" max="13836" width="6.08203125" style="100" customWidth="1"/>
    <col min="13837" max="14078" width="7.75" style="100"/>
    <col min="14079" max="14079" width="3.75" style="100" customWidth="1"/>
    <col min="14080" max="14080" width="9.33203125" style="100" customWidth="1"/>
    <col min="14081" max="14082" width="6.83203125" style="100" customWidth="1"/>
    <col min="14083" max="14083" width="6" style="100" customWidth="1"/>
    <col min="14084" max="14084" width="6.25" style="100" customWidth="1"/>
    <col min="14085" max="14085" width="5.58203125" style="100" customWidth="1"/>
    <col min="14086" max="14086" width="7.33203125" style="100" customWidth="1"/>
    <col min="14087" max="14088" width="7" style="100" customWidth="1"/>
    <col min="14089" max="14089" width="6.5" style="100" customWidth="1"/>
    <col min="14090" max="14090" width="6.08203125" style="100" customWidth="1"/>
    <col min="14091" max="14091" width="6.58203125" style="100" customWidth="1"/>
    <col min="14092" max="14092" width="6.08203125" style="100" customWidth="1"/>
    <col min="14093" max="14334" width="7.75" style="100"/>
    <col min="14335" max="14335" width="3.75" style="100" customWidth="1"/>
    <col min="14336" max="14336" width="9.33203125" style="100" customWidth="1"/>
    <col min="14337" max="14338" width="6.83203125" style="100" customWidth="1"/>
    <col min="14339" max="14339" width="6" style="100" customWidth="1"/>
    <col min="14340" max="14340" width="6.25" style="100" customWidth="1"/>
    <col min="14341" max="14341" width="5.58203125" style="100" customWidth="1"/>
    <col min="14342" max="14342" width="7.33203125" style="100" customWidth="1"/>
    <col min="14343" max="14344" width="7" style="100" customWidth="1"/>
    <col min="14345" max="14345" width="6.5" style="100" customWidth="1"/>
    <col min="14346" max="14346" width="6.08203125" style="100" customWidth="1"/>
    <col min="14347" max="14347" width="6.58203125" style="100" customWidth="1"/>
    <col min="14348" max="14348" width="6.08203125" style="100" customWidth="1"/>
    <col min="14349" max="14590" width="7.75" style="100"/>
    <col min="14591" max="14591" width="3.75" style="100" customWidth="1"/>
    <col min="14592" max="14592" width="9.33203125" style="100" customWidth="1"/>
    <col min="14593" max="14594" width="6.83203125" style="100" customWidth="1"/>
    <col min="14595" max="14595" width="6" style="100" customWidth="1"/>
    <col min="14596" max="14596" width="6.25" style="100" customWidth="1"/>
    <col min="14597" max="14597" width="5.58203125" style="100" customWidth="1"/>
    <col min="14598" max="14598" width="7.33203125" style="100" customWidth="1"/>
    <col min="14599" max="14600" width="7" style="100" customWidth="1"/>
    <col min="14601" max="14601" width="6.5" style="100" customWidth="1"/>
    <col min="14602" max="14602" width="6.08203125" style="100" customWidth="1"/>
    <col min="14603" max="14603" width="6.58203125" style="100" customWidth="1"/>
    <col min="14604" max="14604" width="6.08203125" style="100" customWidth="1"/>
    <col min="14605" max="14846" width="7.75" style="100"/>
    <col min="14847" max="14847" width="3.75" style="100" customWidth="1"/>
    <col min="14848" max="14848" width="9.33203125" style="100" customWidth="1"/>
    <col min="14849" max="14850" width="6.83203125" style="100" customWidth="1"/>
    <col min="14851" max="14851" width="6" style="100" customWidth="1"/>
    <col min="14852" max="14852" width="6.25" style="100" customWidth="1"/>
    <col min="14853" max="14853" width="5.58203125" style="100" customWidth="1"/>
    <col min="14854" max="14854" width="7.33203125" style="100" customWidth="1"/>
    <col min="14855" max="14856" width="7" style="100" customWidth="1"/>
    <col min="14857" max="14857" width="6.5" style="100" customWidth="1"/>
    <col min="14858" max="14858" width="6.08203125" style="100" customWidth="1"/>
    <col min="14859" max="14859" width="6.58203125" style="100" customWidth="1"/>
    <col min="14860" max="14860" width="6.08203125" style="100" customWidth="1"/>
    <col min="14861" max="15102" width="7.75" style="100"/>
    <col min="15103" max="15103" width="3.75" style="100" customWidth="1"/>
    <col min="15104" max="15104" width="9.33203125" style="100" customWidth="1"/>
    <col min="15105" max="15106" width="6.83203125" style="100" customWidth="1"/>
    <col min="15107" max="15107" width="6" style="100" customWidth="1"/>
    <col min="15108" max="15108" width="6.25" style="100" customWidth="1"/>
    <col min="15109" max="15109" width="5.58203125" style="100" customWidth="1"/>
    <col min="15110" max="15110" width="7.33203125" style="100" customWidth="1"/>
    <col min="15111" max="15112" width="7" style="100" customWidth="1"/>
    <col min="15113" max="15113" width="6.5" style="100" customWidth="1"/>
    <col min="15114" max="15114" width="6.08203125" style="100" customWidth="1"/>
    <col min="15115" max="15115" width="6.58203125" style="100" customWidth="1"/>
    <col min="15116" max="15116" width="6.08203125" style="100" customWidth="1"/>
    <col min="15117" max="15358" width="7.75" style="100"/>
    <col min="15359" max="15359" width="3.75" style="100" customWidth="1"/>
    <col min="15360" max="15360" width="9.33203125" style="100" customWidth="1"/>
    <col min="15361" max="15362" width="6.83203125" style="100" customWidth="1"/>
    <col min="15363" max="15363" width="6" style="100" customWidth="1"/>
    <col min="15364" max="15364" width="6.25" style="100" customWidth="1"/>
    <col min="15365" max="15365" width="5.58203125" style="100" customWidth="1"/>
    <col min="15366" max="15366" width="7.33203125" style="100" customWidth="1"/>
    <col min="15367" max="15368" width="7" style="100" customWidth="1"/>
    <col min="15369" max="15369" width="6.5" style="100" customWidth="1"/>
    <col min="15370" max="15370" width="6.08203125" style="100" customWidth="1"/>
    <col min="15371" max="15371" width="6.58203125" style="100" customWidth="1"/>
    <col min="15372" max="15372" width="6.08203125" style="100" customWidth="1"/>
    <col min="15373" max="15614" width="7.75" style="100"/>
    <col min="15615" max="15615" width="3.75" style="100" customWidth="1"/>
    <col min="15616" max="15616" width="9.33203125" style="100" customWidth="1"/>
    <col min="15617" max="15618" width="6.83203125" style="100" customWidth="1"/>
    <col min="15619" max="15619" width="6" style="100" customWidth="1"/>
    <col min="15620" max="15620" width="6.25" style="100" customWidth="1"/>
    <col min="15621" max="15621" width="5.58203125" style="100" customWidth="1"/>
    <col min="15622" max="15622" width="7.33203125" style="100" customWidth="1"/>
    <col min="15623" max="15624" width="7" style="100" customWidth="1"/>
    <col min="15625" max="15625" width="6.5" style="100" customWidth="1"/>
    <col min="15626" max="15626" width="6.08203125" style="100" customWidth="1"/>
    <col min="15627" max="15627" width="6.58203125" style="100" customWidth="1"/>
    <col min="15628" max="15628" width="6.08203125" style="100" customWidth="1"/>
    <col min="15629" max="15870" width="7.75" style="100"/>
    <col min="15871" max="15871" width="3.75" style="100" customWidth="1"/>
    <col min="15872" max="15872" width="9.33203125" style="100" customWidth="1"/>
    <col min="15873" max="15874" width="6.83203125" style="100" customWidth="1"/>
    <col min="15875" max="15875" width="6" style="100" customWidth="1"/>
    <col min="15876" max="15876" width="6.25" style="100" customWidth="1"/>
    <col min="15877" max="15877" width="5.58203125" style="100" customWidth="1"/>
    <col min="15878" max="15878" width="7.33203125" style="100" customWidth="1"/>
    <col min="15879" max="15880" width="7" style="100" customWidth="1"/>
    <col min="15881" max="15881" width="6.5" style="100" customWidth="1"/>
    <col min="15882" max="15882" width="6.08203125" style="100" customWidth="1"/>
    <col min="15883" max="15883" width="6.58203125" style="100" customWidth="1"/>
    <col min="15884" max="15884" width="6.08203125" style="100" customWidth="1"/>
    <col min="15885" max="16126" width="7.75" style="100"/>
    <col min="16127" max="16127" width="3.75" style="100" customWidth="1"/>
    <col min="16128" max="16128" width="9.33203125" style="100" customWidth="1"/>
    <col min="16129" max="16130" width="6.83203125" style="100" customWidth="1"/>
    <col min="16131" max="16131" width="6" style="100" customWidth="1"/>
    <col min="16132" max="16132" width="6.25" style="100" customWidth="1"/>
    <col min="16133" max="16133" width="5.58203125" style="100" customWidth="1"/>
    <col min="16134" max="16134" width="7.33203125" style="100" customWidth="1"/>
    <col min="16135" max="16136" width="7" style="100" customWidth="1"/>
    <col min="16137" max="16137" width="6.5" style="100" customWidth="1"/>
    <col min="16138" max="16138" width="6.08203125" style="100" customWidth="1"/>
    <col min="16139" max="16139" width="6.58203125" style="100" customWidth="1"/>
    <col min="16140" max="16140" width="6.08203125" style="100" customWidth="1"/>
    <col min="16141" max="16384" width="7.75" style="100"/>
  </cols>
  <sheetData>
    <row r="1" spans="1:27" ht="16.149999999999999" customHeight="1">
      <c r="A1" s="100" t="s">
        <v>814</v>
      </c>
    </row>
    <row r="2" spans="1:27">
      <c r="N2" s="114" t="s">
        <v>402</v>
      </c>
      <c r="AA2" s="114" t="s">
        <v>402</v>
      </c>
    </row>
    <row r="3" spans="1:27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445</v>
      </c>
      <c r="G3" s="128" t="s">
        <v>446</v>
      </c>
      <c r="H3" s="356" t="s">
        <v>1</v>
      </c>
      <c r="I3" s="136" t="s">
        <v>193</v>
      </c>
      <c r="J3" s="356" t="s">
        <v>194</v>
      </c>
      <c r="K3" s="136" t="s">
        <v>195</v>
      </c>
      <c r="L3" s="136" t="s">
        <v>412</v>
      </c>
      <c r="M3" s="136" t="s">
        <v>157</v>
      </c>
      <c r="N3" s="357" t="s">
        <v>196</v>
      </c>
      <c r="O3" s="136" t="s">
        <v>199</v>
      </c>
      <c r="P3" s="136" t="s">
        <v>413</v>
      </c>
      <c r="Q3" s="356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7" ht="15" hidden="1" customHeight="1">
      <c r="B4" s="132" t="s">
        <v>447</v>
      </c>
      <c r="C4" s="150">
        <v>98206</v>
      </c>
      <c r="D4" s="150">
        <v>25306</v>
      </c>
      <c r="E4" s="150" t="s">
        <v>430</v>
      </c>
      <c r="F4" s="488">
        <v>49967</v>
      </c>
      <c r="G4" s="489"/>
      <c r="H4" s="150">
        <v>3472</v>
      </c>
      <c r="I4" s="150">
        <v>2933</v>
      </c>
      <c r="J4" s="150">
        <v>4477</v>
      </c>
      <c r="K4" s="150">
        <v>911</v>
      </c>
      <c r="L4" s="150">
        <v>2270</v>
      </c>
      <c r="M4" s="150">
        <v>1477</v>
      </c>
      <c r="N4" s="150">
        <v>772</v>
      </c>
      <c r="O4" s="150">
        <v>712</v>
      </c>
      <c r="P4" s="150">
        <v>643</v>
      </c>
      <c r="Q4" s="150">
        <v>476</v>
      </c>
      <c r="R4" s="150">
        <v>462</v>
      </c>
      <c r="S4" s="150">
        <v>450</v>
      </c>
      <c r="T4" s="150">
        <v>290</v>
      </c>
      <c r="U4" s="150">
        <v>251</v>
      </c>
      <c r="V4" s="150">
        <v>227</v>
      </c>
      <c r="W4" s="150">
        <v>194</v>
      </c>
      <c r="X4" s="150">
        <v>170</v>
      </c>
      <c r="Y4" s="150">
        <v>167</v>
      </c>
      <c r="Z4" s="150">
        <v>2579</v>
      </c>
      <c r="AA4" s="150">
        <v>61</v>
      </c>
    </row>
    <row r="5" spans="1:27" ht="11.25" hidden="1" customHeight="1">
      <c r="B5" s="132" t="s">
        <v>439</v>
      </c>
      <c r="C5" s="150">
        <v>97164</v>
      </c>
      <c r="D5" s="150">
        <v>24340</v>
      </c>
      <c r="E5" s="150">
        <v>749</v>
      </c>
      <c r="F5" s="490">
        <v>49167</v>
      </c>
      <c r="G5" s="491"/>
      <c r="H5" s="150">
        <v>3494</v>
      </c>
      <c r="I5" s="150">
        <v>2706</v>
      </c>
      <c r="J5" s="150">
        <v>4709</v>
      </c>
      <c r="K5" s="150">
        <v>884</v>
      </c>
      <c r="L5" s="150">
        <v>2202</v>
      </c>
      <c r="M5" s="150">
        <v>1475</v>
      </c>
      <c r="N5" s="150">
        <v>795</v>
      </c>
      <c r="O5" s="150">
        <v>684</v>
      </c>
      <c r="P5" s="150">
        <v>620</v>
      </c>
      <c r="Q5" s="150">
        <v>566</v>
      </c>
      <c r="R5" s="150">
        <v>473</v>
      </c>
      <c r="S5" s="150">
        <v>443</v>
      </c>
      <c r="T5" s="150">
        <v>306</v>
      </c>
      <c r="U5" s="150">
        <v>247</v>
      </c>
      <c r="V5" s="150">
        <v>215</v>
      </c>
      <c r="W5" s="150">
        <v>182</v>
      </c>
      <c r="X5" s="150">
        <v>180</v>
      </c>
      <c r="Y5" s="150">
        <v>174</v>
      </c>
      <c r="Z5" s="150">
        <v>2497</v>
      </c>
      <c r="AA5" s="150">
        <v>56</v>
      </c>
    </row>
    <row r="6" spans="1:27" ht="11.25" hidden="1" customHeight="1">
      <c r="B6" s="132" t="s">
        <v>443</v>
      </c>
      <c r="C6" s="150">
        <v>96541</v>
      </c>
      <c r="D6" s="150">
        <v>23712</v>
      </c>
      <c r="E6" s="150">
        <v>1105</v>
      </c>
      <c r="F6" s="490">
        <v>48157</v>
      </c>
      <c r="G6" s="491"/>
      <c r="H6" s="150">
        <v>3531</v>
      </c>
      <c r="I6" s="150">
        <v>2504</v>
      </c>
      <c r="J6" s="150">
        <v>5209</v>
      </c>
      <c r="K6" s="150">
        <v>859</v>
      </c>
      <c r="L6" s="150">
        <v>2269</v>
      </c>
      <c r="M6" s="150">
        <v>1493</v>
      </c>
      <c r="N6" s="150">
        <v>758</v>
      </c>
      <c r="O6" s="150">
        <v>735</v>
      </c>
      <c r="P6" s="150">
        <v>629</v>
      </c>
      <c r="Q6" s="150">
        <v>690</v>
      </c>
      <c r="R6" s="150">
        <v>471</v>
      </c>
      <c r="S6" s="150">
        <v>446</v>
      </c>
      <c r="T6" s="150">
        <v>315</v>
      </c>
      <c r="U6" s="150">
        <v>245</v>
      </c>
      <c r="V6" s="150">
        <v>215</v>
      </c>
      <c r="W6" s="150">
        <v>171</v>
      </c>
      <c r="X6" s="150">
        <v>185</v>
      </c>
      <c r="Y6" s="150">
        <v>167</v>
      </c>
      <c r="Z6" s="150">
        <v>2618</v>
      </c>
      <c r="AA6" s="150">
        <v>57</v>
      </c>
    </row>
    <row r="7" spans="1:27" ht="11.25" hidden="1" customHeight="1">
      <c r="B7" s="132" t="s">
        <v>444</v>
      </c>
      <c r="C7" s="150">
        <v>96530</v>
      </c>
      <c r="D7" s="150">
        <v>23151</v>
      </c>
      <c r="E7" s="150">
        <v>1454</v>
      </c>
      <c r="F7" s="490">
        <v>46680</v>
      </c>
      <c r="G7" s="491"/>
      <c r="H7" s="150">
        <v>3645</v>
      </c>
      <c r="I7" s="150">
        <v>2306</v>
      </c>
      <c r="J7" s="150">
        <v>6580</v>
      </c>
      <c r="K7" s="150">
        <v>821</v>
      </c>
      <c r="L7" s="150">
        <v>2251</v>
      </c>
      <c r="M7" s="150">
        <v>1486</v>
      </c>
      <c r="N7" s="150">
        <v>773</v>
      </c>
      <c r="O7" s="150">
        <v>778</v>
      </c>
      <c r="P7" s="150">
        <v>604</v>
      </c>
      <c r="Q7" s="150">
        <v>825</v>
      </c>
      <c r="R7" s="150">
        <v>462</v>
      </c>
      <c r="S7" s="150">
        <v>483</v>
      </c>
      <c r="T7" s="150">
        <v>320</v>
      </c>
      <c r="U7" s="150">
        <v>251</v>
      </c>
      <c r="V7" s="150">
        <v>236</v>
      </c>
      <c r="W7" s="150">
        <v>193</v>
      </c>
      <c r="X7" s="150">
        <v>192</v>
      </c>
      <c r="Y7" s="150">
        <v>165</v>
      </c>
      <c r="Z7" s="150">
        <v>2821</v>
      </c>
      <c r="AA7" s="150">
        <v>53</v>
      </c>
    </row>
    <row r="8" spans="1:27" ht="11.25" customHeight="1">
      <c r="B8" s="132" t="s">
        <v>448</v>
      </c>
      <c r="C8" s="141">
        <v>98625</v>
      </c>
      <c r="D8" s="141">
        <v>22519</v>
      </c>
      <c r="E8" s="141">
        <v>1799</v>
      </c>
      <c r="F8" s="141">
        <v>42148</v>
      </c>
      <c r="G8" s="141">
        <v>3328</v>
      </c>
      <c r="H8" s="141">
        <v>3925</v>
      </c>
      <c r="I8" s="141">
        <v>2280</v>
      </c>
      <c r="J8" s="141">
        <v>9029</v>
      </c>
      <c r="K8" s="141">
        <v>806</v>
      </c>
      <c r="L8" s="141">
        <v>2270</v>
      </c>
      <c r="M8" s="141">
        <v>1504</v>
      </c>
      <c r="N8" s="141">
        <v>893</v>
      </c>
      <c r="O8" s="141">
        <v>836</v>
      </c>
      <c r="P8" s="141">
        <v>607</v>
      </c>
      <c r="Q8" s="141">
        <v>1029</v>
      </c>
      <c r="R8" s="141">
        <v>500</v>
      </c>
      <c r="S8" s="141">
        <v>482</v>
      </c>
      <c r="T8" s="141">
        <v>324</v>
      </c>
      <c r="U8" s="141">
        <v>263</v>
      </c>
      <c r="V8" s="141">
        <v>246</v>
      </c>
      <c r="W8" s="141">
        <v>194</v>
      </c>
      <c r="X8" s="141">
        <v>206</v>
      </c>
      <c r="Y8" s="141">
        <v>163</v>
      </c>
      <c r="Z8" s="141">
        <v>3225</v>
      </c>
      <c r="AA8" s="141">
        <v>49</v>
      </c>
    </row>
    <row r="9" spans="1:27" ht="1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 spans="1:27" ht="15" hidden="1" customHeight="1">
      <c r="B10" s="102" t="s">
        <v>211</v>
      </c>
      <c r="C10" s="141">
        <v>18955</v>
      </c>
      <c r="D10" s="141">
        <v>2973</v>
      </c>
      <c r="E10" s="141">
        <v>243</v>
      </c>
      <c r="F10" s="141">
        <v>10984</v>
      </c>
      <c r="G10" s="397">
        <v>0</v>
      </c>
      <c r="H10" s="141">
        <v>552</v>
      </c>
      <c r="I10" s="141">
        <v>312</v>
      </c>
      <c r="J10" s="141">
        <v>762</v>
      </c>
      <c r="K10" s="397">
        <v>0</v>
      </c>
      <c r="L10" s="141">
        <v>489</v>
      </c>
      <c r="M10" s="397">
        <v>0</v>
      </c>
      <c r="N10" s="397">
        <v>0</v>
      </c>
      <c r="O10" s="397">
        <v>0</v>
      </c>
      <c r="P10" s="397">
        <v>0</v>
      </c>
      <c r="Q10" s="141">
        <v>199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397">
        <v>0</v>
      </c>
      <c r="Z10" s="141">
        <v>2441</v>
      </c>
      <c r="AA10" s="397">
        <v>0</v>
      </c>
    </row>
    <row r="11" spans="1:27" ht="15" hidden="1" customHeight="1">
      <c r="B11" s="102" t="s">
        <v>212</v>
      </c>
      <c r="C11" s="141">
        <v>8486</v>
      </c>
      <c r="D11" s="141">
        <v>1224</v>
      </c>
      <c r="E11" s="141">
        <v>114</v>
      </c>
      <c r="F11" s="141">
        <v>4864</v>
      </c>
      <c r="G11" s="397">
        <v>0</v>
      </c>
      <c r="H11" s="141">
        <v>288</v>
      </c>
      <c r="I11" s="141">
        <v>257</v>
      </c>
      <c r="J11" s="141">
        <v>225</v>
      </c>
      <c r="K11" s="397">
        <v>0</v>
      </c>
      <c r="L11" s="141">
        <v>195</v>
      </c>
      <c r="M11" s="397">
        <v>0</v>
      </c>
      <c r="N11" s="397">
        <v>0</v>
      </c>
      <c r="O11" s="397">
        <v>0</v>
      </c>
      <c r="P11" s="397">
        <v>0</v>
      </c>
      <c r="Q11" s="141">
        <v>103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397">
        <v>0</v>
      </c>
      <c r="Z11" s="141">
        <v>1216</v>
      </c>
      <c r="AA11" s="397">
        <v>0</v>
      </c>
    </row>
    <row r="12" spans="1:27" ht="15" hidden="1" customHeight="1">
      <c r="B12" s="102" t="s">
        <v>213</v>
      </c>
      <c r="C12" s="141">
        <v>7315</v>
      </c>
      <c r="D12" s="141">
        <v>1462</v>
      </c>
      <c r="E12" s="141">
        <v>85</v>
      </c>
      <c r="F12" s="141">
        <v>2785</v>
      </c>
      <c r="G12" s="397">
        <v>0</v>
      </c>
      <c r="H12" s="141">
        <v>617</v>
      </c>
      <c r="I12" s="141">
        <v>385</v>
      </c>
      <c r="J12" s="141">
        <v>593</v>
      </c>
      <c r="K12" s="397">
        <v>0</v>
      </c>
      <c r="L12" s="141">
        <v>90</v>
      </c>
      <c r="M12" s="397">
        <v>0</v>
      </c>
      <c r="N12" s="397">
        <v>0</v>
      </c>
      <c r="O12" s="397">
        <v>0</v>
      </c>
      <c r="P12" s="397">
        <v>0</v>
      </c>
      <c r="Q12" s="141">
        <v>98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397">
        <v>0</v>
      </c>
      <c r="Z12" s="141">
        <v>1200</v>
      </c>
      <c r="AA12" s="397">
        <v>0</v>
      </c>
    </row>
    <row r="13" spans="1:27" ht="15" hidden="1" customHeight="1">
      <c r="B13" s="102" t="s">
        <v>214</v>
      </c>
      <c r="C13" s="141">
        <v>3790</v>
      </c>
      <c r="D13" s="141">
        <v>832</v>
      </c>
      <c r="E13" s="141">
        <v>41</v>
      </c>
      <c r="F13" s="141">
        <v>691</v>
      </c>
      <c r="G13" s="397">
        <v>0</v>
      </c>
      <c r="H13" s="141">
        <v>290</v>
      </c>
      <c r="I13" s="141">
        <v>463</v>
      </c>
      <c r="J13" s="141">
        <v>764</v>
      </c>
      <c r="K13" s="397">
        <v>0</v>
      </c>
      <c r="L13" s="141">
        <v>44</v>
      </c>
      <c r="M13" s="397">
        <v>0</v>
      </c>
      <c r="N13" s="397">
        <v>0</v>
      </c>
      <c r="O13" s="397">
        <v>0</v>
      </c>
      <c r="P13" s="397">
        <v>0</v>
      </c>
      <c r="Q13" s="141">
        <v>39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397">
        <v>0</v>
      </c>
      <c r="Z13" s="141">
        <v>626</v>
      </c>
      <c r="AA13" s="397">
        <v>0</v>
      </c>
    </row>
    <row r="14" spans="1:27" ht="15" hidden="1" customHeight="1">
      <c r="B14" s="102" t="s">
        <v>215</v>
      </c>
      <c r="C14" s="141">
        <v>10756</v>
      </c>
      <c r="D14" s="141">
        <v>1758</v>
      </c>
      <c r="E14" s="141">
        <v>56</v>
      </c>
      <c r="F14" s="141">
        <v>4656</v>
      </c>
      <c r="G14" s="397">
        <v>0</v>
      </c>
      <c r="H14" s="141">
        <v>445</v>
      </c>
      <c r="I14" s="141">
        <v>144</v>
      </c>
      <c r="J14" s="141">
        <v>2334</v>
      </c>
      <c r="K14" s="397">
        <v>0</v>
      </c>
      <c r="L14" s="141">
        <v>93</v>
      </c>
      <c r="M14" s="397">
        <v>0</v>
      </c>
      <c r="N14" s="397">
        <v>0</v>
      </c>
      <c r="O14" s="397">
        <v>0</v>
      </c>
      <c r="P14" s="397">
        <v>0</v>
      </c>
      <c r="Q14" s="141">
        <v>61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397">
        <v>0</v>
      </c>
      <c r="Z14" s="141">
        <v>1209</v>
      </c>
      <c r="AA14" s="397">
        <v>0</v>
      </c>
    </row>
    <row r="15" spans="1:27" ht="15" hidden="1" customHeight="1">
      <c r="B15" s="102" t="s">
        <v>216</v>
      </c>
      <c r="C15" s="141">
        <v>1704</v>
      </c>
      <c r="D15" s="141">
        <v>338</v>
      </c>
      <c r="E15" s="141">
        <v>21</v>
      </c>
      <c r="F15" s="141">
        <v>543</v>
      </c>
      <c r="G15" s="397">
        <v>0</v>
      </c>
      <c r="H15" s="141">
        <v>170</v>
      </c>
      <c r="I15" s="141">
        <v>60</v>
      </c>
      <c r="J15" s="141">
        <v>217</v>
      </c>
      <c r="K15" s="397">
        <v>0</v>
      </c>
      <c r="L15" s="141">
        <v>45</v>
      </c>
      <c r="M15" s="397">
        <v>0</v>
      </c>
      <c r="N15" s="397">
        <v>0</v>
      </c>
      <c r="O15" s="397">
        <v>0</v>
      </c>
      <c r="P15" s="397">
        <v>0</v>
      </c>
      <c r="Q15" s="141">
        <v>4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397">
        <v>0</v>
      </c>
      <c r="Z15" s="141">
        <v>306</v>
      </c>
      <c r="AA15" s="397">
        <v>0</v>
      </c>
    </row>
    <row r="16" spans="1:27" ht="15" hidden="1" customHeight="1">
      <c r="B16" s="102" t="s">
        <v>218</v>
      </c>
      <c r="C16" s="141">
        <v>1063</v>
      </c>
      <c r="D16" s="141">
        <v>376</v>
      </c>
      <c r="E16" s="141">
        <v>13</v>
      </c>
      <c r="F16" s="141">
        <v>116</v>
      </c>
      <c r="G16" s="397">
        <v>0</v>
      </c>
      <c r="H16" s="141">
        <v>167</v>
      </c>
      <c r="I16" s="141">
        <v>33</v>
      </c>
      <c r="J16" s="141">
        <v>135</v>
      </c>
      <c r="K16" s="397">
        <v>0</v>
      </c>
      <c r="L16" s="141">
        <v>28</v>
      </c>
      <c r="M16" s="397">
        <v>0</v>
      </c>
      <c r="N16" s="397">
        <v>0</v>
      </c>
      <c r="O16" s="397">
        <v>0</v>
      </c>
      <c r="P16" s="397">
        <v>0</v>
      </c>
      <c r="Q16" s="141">
        <v>15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397">
        <v>0</v>
      </c>
      <c r="Z16" s="141">
        <v>180</v>
      </c>
      <c r="AA16" s="397">
        <v>0</v>
      </c>
    </row>
    <row r="17" spans="1:27" ht="15" hidden="1" customHeight="1">
      <c r="B17" s="102" t="s">
        <v>220</v>
      </c>
      <c r="C17" s="141">
        <v>1204</v>
      </c>
      <c r="D17" s="141">
        <v>360</v>
      </c>
      <c r="E17" s="141">
        <v>3</v>
      </c>
      <c r="F17" s="141">
        <v>141</v>
      </c>
      <c r="G17" s="397">
        <v>0</v>
      </c>
      <c r="H17" s="141">
        <v>148</v>
      </c>
      <c r="I17" s="141">
        <v>230</v>
      </c>
      <c r="J17" s="141">
        <v>172</v>
      </c>
      <c r="K17" s="397">
        <v>0</v>
      </c>
      <c r="L17" s="141">
        <v>25</v>
      </c>
      <c r="M17" s="397">
        <v>0</v>
      </c>
      <c r="N17" s="397">
        <v>0</v>
      </c>
      <c r="O17" s="397">
        <v>0</v>
      </c>
      <c r="P17" s="397">
        <v>0</v>
      </c>
      <c r="Q17" s="141">
        <v>7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397">
        <v>0</v>
      </c>
      <c r="Z17" s="141">
        <v>118</v>
      </c>
      <c r="AA17" s="397">
        <v>0</v>
      </c>
    </row>
    <row r="18" spans="1:27" ht="15" hidden="1" customHeight="1">
      <c r="B18" s="102" t="s">
        <v>222</v>
      </c>
      <c r="C18" s="141">
        <v>738</v>
      </c>
      <c r="D18" s="141">
        <v>206</v>
      </c>
      <c r="E18" s="141">
        <v>9</v>
      </c>
      <c r="F18" s="141">
        <v>127</v>
      </c>
      <c r="G18" s="397">
        <v>0</v>
      </c>
      <c r="H18" s="141">
        <v>130</v>
      </c>
      <c r="I18" s="141">
        <v>20</v>
      </c>
      <c r="J18" s="141">
        <v>91</v>
      </c>
      <c r="K18" s="397">
        <v>0</v>
      </c>
      <c r="L18" s="141">
        <v>23</v>
      </c>
      <c r="M18" s="397">
        <v>0</v>
      </c>
      <c r="N18" s="397">
        <v>0</v>
      </c>
      <c r="O18" s="397">
        <v>0</v>
      </c>
      <c r="P18" s="397">
        <v>0</v>
      </c>
      <c r="Q18" s="141">
        <v>7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397">
        <v>0</v>
      </c>
      <c r="Z18" s="141">
        <v>125</v>
      </c>
      <c r="AA18" s="397">
        <v>0</v>
      </c>
    </row>
    <row r="19" spans="1:27" ht="15" hidden="1" customHeight="1">
      <c r="B19" s="134"/>
      <c r="C19" s="141"/>
      <c r="D19" s="141"/>
      <c r="E19" s="141"/>
      <c r="F19" s="141"/>
      <c r="G19" s="397"/>
      <c r="H19" s="141"/>
      <c r="I19" s="141"/>
      <c r="J19" s="141"/>
      <c r="K19" s="397"/>
      <c r="L19" s="141"/>
      <c r="M19" s="397"/>
      <c r="N19" s="397"/>
      <c r="O19" s="397"/>
      <c r="P19" s="397"/>
      <c r="Q19" s="141"/>
      <c r="R19" s="397"/>
      <c r="S19" s="397"/>
      <c r="T19" s="397"/>
      <c r="U19" s="397"/>
      <c r="V19" s="397"/>
      <c r="W19" s="397"/>
      <c r="X19" s="397"/>
      <c r="Y19" s="397"/>
      <c r="Z19" s="141"/>
      <c r="AA19" s="397"/>
    </row>
    <row r="20" spans="1:27" ht="15" customHeight="1">
      <c r="A20" s="100">
        <v>100</v>
      </c>
      <c r="B20" s="102" t="s">
        <v>223</v>
      </c>
      <c r="C20" s="141">
        <v>44614</v>
      </c>
      <c r="D20" s="141">
        <v>12990</v>
      </c>
      <c r="E20" s="141">
        <v>1214</v>
      </c>
      <c r="F20" s="141">
        <v>17241</v>
      </c>
      <c r="G20" s="397">
        <v>0</v>
      </c>
      <c r="H20" s="141">
        <v>1118</v>
      </c>
      <c r="I20" s="141">
        <v>376</v>
      </c>
      <c r="J20" s="141">
        <v>3736</v>
      </c>
      <c r="K20" s="397">
        <v>0</v>
      </c>
      <c r="L20" s="141">
        <v>1238</v>
      </c>
      <c r="M20" s="397">
        <v>0</v>
      </c>
      <c r="N20" s="397">
        <v>0</v>
      </c>
      <c r="O20" s="397">
        <v>0</v>
      </c>
      <c r="P20" s="397">
        <v>0</v>
      </c>
      <c r="Q20" s="141">
        <v>496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397">
        <v>0</v>
      </c>
      <c r="Z20" s="141">
        <v>6205</v>
      </c>
      <c r="AA20" s="397">
        <v>0</v>
      </c>
    </row>
    <row r="21" spans="1:27" ht="15" customHeight="1">
      <c r="A21" s="100">
        <v>101</v>
      </c>
      <c r="B21" s="102" t="s">
        <v>224</v>
      </c>
      <c r="C21" s="141">
        <v>5176</v>
      </c>
      <c r="D21" s="141">
        <v>1376</v>
      </c>
      <c r="E21" s="141">
        <v>118</v>
      </c>
      <c r="F21" s="141">
        <v>1385</v>
      </c>
      <c r="G21" s="397">
        <v>0</v>
      </c>
      <c r="H21" s="141">
        <v>241</v>
      </c>
      <c r="I21" s="141">
        <v>202</v>
      </c>
      <c r="J21" s="141">
        <v>322</v>
      </c>
      <c r="K21" s="397">
        <v>0</v>
      </c>
      <c r="L21" s="141">
        <v>326</v>
      </c>
      <c r="M21" s="397">
        <v>0</v>
      </c>
      <c r="N21" s="397">
        <v>0</v>
      </c>
      <c r="O21" s="397">
        <v>0</v>
      </c>
      <c r="P21" s="397">
        <v>0</v>
      </c>
      <c r="Q21" s="141">
        <v>122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397">
        <v>0</v>
      </c>
      <c r="Z21" s="141">
        <v>1084</v>
      </c>
      <c r="AA21" s="397">
        <v>0</v>
      </c>
    </row>
    <row r="22" spans="1:27" ht="15" customHeight="1">
      <c r="A22" s="100">
        <v>102</v>
      </c>
      <c r="B22" s="102" t="s">
        <v>225</v>
      </c>
      <c r="C22" s="141">
        <v>4423</v>
      </c>
      <c r="D22" s="141">
        <v>1210</v>
      </c>
      <c r="E22" s="141">
        <v>111</v>
      </c>
      <c r="F22" s="141">
        <v>1543</v>
      </c>
      <c r="G22" s="397">
        <v>0</v>
      </c>
      <c r="H22" s="141">
        <v>112</v>
      </c>
      <c r="I22" s="141">
        <v>21</v>
      </c>
      <c r="J22" s="141">
        <v>292</v>
      </c>
      <c r="K22" s="397">
        <v>0</v>
      </c>
      <c r="L22" s="141">
        <v>269</v>
      </c>
      <c r="M22" s="397">
        <v>0</v>
      </c>
      <c r="N22" s="397">
        <v>0</v>
      </c>
      <c r="O22" s="397">
        <v>0</v>
      </c>
      <c r="P22" s="397">
        <v>0</v>
      </c>
      <c r="Q22" s="141">
        <v>60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397">
        <v>0</v>
      </c>
      <c r="Z22" s="141">
        <v>805</v>
      </c>
      <c r="AA22" s="397">
        <v>0</v>
      </c>
    </row>
    <row r="23" spans="1:27" ht="15" customHeight="1">
      <c r="A23" s="100">
        <v>105</v>
      </c>
      <c r="B23" s="102" t="s">
        <v>226</v>
      </c>
      <c r="C23" s="141">
        <v>4856</v>
      </c>
      <c r="D23" s="141">
        <v>1814</v>
      </c>
      <c r="E23" s="141">
        <v>78</v>
      </c>
      <c r="F23" s="141">
        <v>1382</v>
      </c>
      <c r="G23" s="397">
        <v>0</v>
      </c>
      <c r="H23" s="141">
        <v>96</v>
      </c>
      <c r="I23" s="141">
        <v>15</v>
      </c>
      <c r="J23" s="141">
        <v>970</v>
      </c>
      <c r="K23" s="397">
        <v>0</v>
      </c>
      <c r="L23" s="141">
        <v>39</v>
      </c>
      <c r="M23" s="397">
        <v>0</v>
      </c>
      <c r="N23" s="397">
        <v>0</v>
      </c>
      <c r="O23" s="397">
        <v>0</v>
      </c>
      <c r="P23" s="397">
        <v>0</v>
      </c>
      <c r="Q23" s="141">
        <v>91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397">
        <v>0</v>
      </c>
      <c r="Z23" s="141">
        <v>371</v>
      </c>
      <c r="AA23" s="397">
        <v>0</v>
      </c>
    </row>
    <row r="24" spans="1:27" ht="15" customHeight="1">
      <c r="A24" s="100">
        <v>106</v>
      </c>
      <c r="B24" s="102" t="s">
        <v>227</v>
      </c>
      <c r="C24" s="141">
        <v>7160</v>
      </c>
      <c r="D24" s="141">
        <v>745</v>
      </c>
      <c r="E24" s="141">
        <v>57</v>
      </c>
      <c r="F24" s="141">
        <v>4546</v>
      </c>
      <c r="G24" s="397">
        <v>0</v>
      </c>
      <c r="H24" s="141">
        <v>77</v>
      </c>
      <c r="I24" s="141">
        <v>13</v>
      </c>
      <c r="J24" s="141">
        <v>1233</v>
      </c>
      <c r="K24" s="397">
        <v>0</v>
      </c>
      <c r="L24" s="141">
        <v>41</v>
      </c>
      <c r="M24" s="397">
        <v>0</v>
      </c>
      <c r="N24" s="397">
        <v>0</v>
      </c>
      <c r="O24" s="397">
        <v>0</v>
      </c>
      <c r="P24" s="397">
        <v>0</v>
      </c>
      <c r="Q24" s="141">
        <v>29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397">
        <v>0</v>
      </c>
      <c r="Z24" s="141">
        <v>419</v>
      </c>
      <c r="AA24" s="397">
        <v>0</v>
      </c>
    </row>
    <row r="25" spans="1:27" ht="15" customHeight="1">
      <c r="A25" s="100">
        <v>107</v>
      </c>
      <c r="B25" s="102" t="s">
        <v>228</v>
      </c>
      <c r="C25" s="141">
        <v>3606</v>
      </c>
      <c r="D25" s="141">
        <v>389</v>
      </c>
      <c r="E25" s="141">
        <v>49</v>
      </c>
      <c r="F25" s="141">
        <v>2512</v>
      </c>
      <c r="G25" s="397">
        <v>0</v>
      </c>
      <c r="H25" s="141">
        <v>70</v>
      </c>
      <c r="I25" s="141">
        <v>14</v>
      </c>
      <c r="J25" s="141">
        <v>141</v>
      </c>
      <c r="K25" s="397">
        <v>0</v>
      </c>
      <c r="L25" s="141">
        <v>70</v>
      </c>
      <c r="M25" s="397">
        <v>0</v>
      </c>
      <c r="N25" s="397">
        <v>0</v>
      </c>
      <c r="O25" s="397">
        <v>0</v>
      </c>
      <c r="P25" s="397">
        <v>0</v>
      </c>
      <c r="Q25" s="141">
        <v>16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397">
        <v>0</v>
      </c>
      <c r="Z25" s="141">
        <v>345</v>
      </c>
      <c r="AA25" s="397">
        <v>0</v>
      </c>
    </row>
    <row r="26" spans="1:27" ht="15" customHeight="1">
      <c r="A26" s="100">
        <v>108</v>
      </c>
      <c r="B26" s="102" t="s">
        <v>229</v>
      </c>
      <c r="C26" s="141">
        <v>2620</v>
      </c>
      <c r="D26" s="141">
        <v>772</v>
      </c>
      <c r="E26" s="141">
        <v>42</v>
      </c>
      <c r="F26" s="141">
        <v>1135</v>
      </c>
      <c r="G26" s="397">
        <v>0</v>
      </c>
      <c r="H26" s="141">
        <v>70</v>
      </c>
      <c r="I26" s="141">
        <v>13</v>
      </c>
      <c r="J26" s="141">
        <v>45</v>
      </c>
      <c r="K26" s="397">
        <v>0</v>
      </c>
      <c r="L26" s="141">
        <v>94</v>
      </c>
      <c r="M26" s="397">
        <v>0</v>
      </c>
      <c r="N26" s="397">
        <v>0</v>
      </c>
      <c r="O26" s="397">
        <v>0</v>
      </c>
      <c r="P26" s="397">
        <v>0</v>
      </c>
      <c r="Q26" s="141">
        <v>44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397">
        <v>0</v>
      </c>
      <c r="Z26" s="141">
        <v>405</v>
      </c>
      <c r="AA26" s="397">
        <v>0</v>
      </c>
    </row>
    <row r="27" spans="1:27" ht="15" customHeight="1">
      <c r="A27" s="100">
        <v>109</v>
      </c>
      <c r="B27" s="102" t="s">
        <v>230</v>
      </c>
      <c r="C27" s="141">
        <v>1984</v>
      </c>
      <c r="D27" s="141">
        <v>370</v>
      </c>
      <c r="E27" s="141">
        <v>90</v>
      </c>
      <c r="F27" s="141">
        <v>1011</v>
      </c>
      <c r="G27" s="397">
        <v>0</v>
      </c>
      <c r="H27" s="141">
        <v>46</v>
      </c>
      <c r="I27" s="141">
        <v>17</v>
      </c>
      <c r="J27" s="141">
        <v>57</v>
      </c>
      <c r="K27" s="397">
        <v>0</v>
      </c>
      <c r="L27" s="141">
        <v>81</v>
      </c>
      <c r="M27" s="397">
        <v>0</v>
      </c>
      <c r="N27" s="397">
        <v>0</v>
      </c>
      <c r="O27" s="397">
        <v>0</v>
      </c>
      <c r="P27" s="397">
        <v>0</v>
      </c>
      <c r="Q27" s="141">
        <v>11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397">
        <v>0</v>
      </c>
      <c r="Z27" s="141">
        <v>301</v>
      </c>
      <c r="AA27" s="397">
        <v>0</v>
      </c>
    </row>
    <row r="28" spans="1:27" ht="15" customHeight="1">
      <c r="A28" s="100">
        <v>110</v>
      </c>
      <c r="B28" s="102" t="s">
        <v>231</v>
      </c>
      <c r="C28" s="141">
        <v>12305</v>
      </c>
      <c r="D28" s="141">
        <v>5615</v>
      </c>
      <c r="E28" s="141">
        <v>627</v>
      </c>
      <c r="F28" s="141">
        <v>2699</v>
      </c>
      <c r="G28" s="397">
        <v>0</v>
      </c>
      <c r="H28" s="141">
        <v>268</v>
      </c>
      <c r="I28" s="141">
        <v>50</v>
      </c>
      <c r="J28" s="141">
        <v>526</v>
      </c>
      <c r="K28" s="397">
        <v>0</v>
      </c>
      <c r="L28" s="141">
        <v>269</v>
      </c>
      <c r="M28" s="397">
        <v>0</v>
      </c>
      <c r="N28" s="397">
        <v>0</v>
      </c>
      <c r="O28" s="397">
        <v>0</v>
      </c>
      <c r="P28" s="397">
        <v>0</v>
      </c>
      <c r="Q28" s="141">
        <v>111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397">
        <v>0</v>
      </c>
      <c r="Z28" s="141">
        <v>2140</v>
      </c>
      <c r="AA28" s="397">
        <v>0</v>
      </c>
    </row>
    <row r="29" spans="1:27" ht="15" customHeight="1">
      <c r="A29" s="100">
        <v>111</v>
      </c>
      <c r="B29" s="102" t="s">
        <v>232</v>
      </c>
      <c r="C29" s="141">
        <v>2484</v>
      </c>
      <c r="D29" s="141">
        <v>699</v>
      </c>
      <c r="E29" s="141">
        <v>42</v>
      </c>
      <c r="F29" s="141">
        <v>1028</v>
      </c>
      <c r="G29" s="397">
        <v>0</v>
      </c>
      <c r="H29" s="141">
        <v>138</v>
      </c>
      <c r="I29" s="141">
        <v>31</v>
      </c>
      <c r="J29" s="141">
        <v>150</v>
      </c>
      <c r="K29" s="397">
        <v>0</v>
      </c>
      <c r="L29" s="141">
        <v>49</v>
      </c>
      <c r="M29" s="397">
        <v>0</v>
      </c>
      <c r="N29" s="397">
        <v>0</v>
      </c>
      <c r="O29" s="397">
        <v>0</v>
      </c>
      <c r="P29" s="397">
        <v>0</v>
      </c>
      <c r="Q29" s="141">
        <v>12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397">
        <v>0</v>
      </c>
      <c r="Z29" s="141">
        <v>335</v>
      </c>
      <c r="AA29" s="397">
        <v>0</v>
      </c>
    </row>
    <row r="30" spans="1:27" ht="15" customHeight="1">
      <c r="A30" s="100">
        <v>201</v>
      </c>
      <c r="B30" s="102" t="s">
        <v>234</v>
      </c>
      <c r="C30" s="141">
        <v>10272</v>
      </c>
      <c r="D30" s="141">
        <v>1467</v>
      </c>
      <c r="E30" s="141">
        <v>56</v>
      </c>
      <c r="F30" s="141">
        <v>4631</v>
      </c>
      <c r="G30" s="397">
        <v>0</v>
      </c>
      <c r="H30" s="141">
        <v>429</v>
      </c>
      <c r="I30" s="141">
        <v>134</v>
      </c>
      <c r="J30" s="141">
        <v>2254</v>
      </c>
      <c r="K30" s="397">
        <v>0</v>
      </c>
      <c r="L30" s="141">
        <v>85</v>
      </c>
      <c r="M30" s="397">
        <v>0</v>
      </c>
      <c r="N30" s="397">
        <v>0</v>
      </c>
      <c r="O30" s="397">
        <v>0</v>
      </c>
      <c r="P30" s="397">
        <v>0</v>
      </c>
      <c r="Q30" s="141">
        <v>55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397">
        <v>0</v>
      </c>
      <c r="Z30" s="141">
        <v>1161</v>
      </c>
      <c r="AA30" s="397">
        <v>0</v>
      </c>
    </row>
    <row r="31" spans="1:27" ht="15" customHeight="1">
      <c r="A31" s="100">
        <v>202</v>
      </c>
      <c r="B31" s="102" t="s">
        <v>235</v>
      </c>
      <c r="C31" s="141">
        <v>11025</v>
      </c>
      <c r="D31" s="141">
        <v>1540</v>
      </c>
      <c r="E31" s="141">
        <v>86</v>
      </c>
      <c r="F31" s="141">
        <v>7084</v>
      </c>
      <c r="G31" s="397">
        <v>0</v>
      </c>
      <c r="H31" s="141">
        <v>328</v>
      </c>
      <c r="I31" s="141">
        <v>145</v>
      </c>
      <c r="J31" s="141">
        <v>557</v>
      </c>
      <c r="K31" s="397">
        <v>0</v>
      </c>
      <c r="L31" s="141">
        <v>125</v>
      </c>
      <c r="M31" s="397">
        <v>0</v>
      </c>
      <c r="N31" s="397">
        <v>0</v>
      </c>
      <c r="O31" s="397">
        <v>0</v>
      </c>
      <c r="P31" s="397">
        <v>0</v>
      </c>
      <c r="Q31" s="141">
        <v>79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397">
        <v>0</v>
      </c>
      <c r="Z31" s="141">
        <v>1081</v>
      </c>
      <c r="AA31" s="397">
        <v>0</v>
      </c>
    </row>
    <row r="32" spans="1:27" ht="15" customHeight="1">
      <c r="A32" s="100">
        <v>203</v>
      </c>
      <c r="B32" s="102" t="s">
        <v>236</v>
      </c>
      <c r="C32" s="141">
        <v>2995</v>
      </c>
      <c r="D32" s="141">
        <v>765</v>
      </c>
      <c r="E32" s="141">
        <v>50</v>
      </c>
      <c r="F32" s="141">
        <v>1139</v>
      </c>
      <c r="G32" s="397">
        <v>0</v>
      </c>
      <c r="H32" s="141">
        <v>157</v>
      </c>
      <c r="I32" s="141">
        <v>129</v>
      </c>
      <c r="J32" s="141">
        <v>193</v>
      </c>
      <c r="K32" s="397">
        <v>0</v>
      </c>
      <c r="L32" s="141">
        <v>54</v>
      </c>
      <c r="M32" s="397">
        <v>0</v>
      </c>
      <c r="N32" s="397">
        <v>0</v>
      </c>
      <c r="O32" s="397">
        <v>0</v>
      </c>
      <c r="P32" s="397">
        <v>0</v>
      </c>
      <c r="Q32" s="141">
        <v>29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397">
        <v>0</v>
      </c>
      <c r="Z32" s="141">
        <v>479</v>
      </c>
      <c r="AA32" s="397">
        <v>0</v>
      </c>
    </row>
    <row r="33" spans="1:27" ht="15" customHeight="1">
      <c r="A33" s="100">
        <v>204</v>
      </c>
      <c r="B33" s="102" t="s">
        <v>237</v>
      </c>
      <c r="C33" s="141">
        <v>6318</v>
      </c>
      <c r="D33" s="141">
        <v>1146</v>
      </c>
      <c r="E33" s="141">
        <v>106</v>
      </c>
      <c r="F33" s="141">
        <v>3290</v>
      </c>
      <c r="G33" s="397">
        <v>0</v>
      </c>
      <c r="H33" s="141">
        <v>166</v>
      </c>
      <c r="I33" s="141">
        <v>142</v>
      </c>
      <c r="J33" s="141">
        <v>113</v>
      </c>
      <c r="K33" s="397">
        <v>0</v>
      </c>
      <c r="L33" s="141">
        <v>274</v>
      </c>
      <c r="M33" s="397">
        <v>0</v>
      </c>
      <c r="N33" s="397">
        <v>0</v>
      </c>
      <c r="O33" s="397">
        <v>0</v>
      </c>
      <c r="P33" s="397">
        <v>0</v>
      </c>
      <c r="Q33" s="141">
        <v>88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397">
        <v>0</v>
      </c>
      <c r="Z33" s="141">
        <v>993</v>
      </c>
      <c r="AA33" s="397">
        <v>0</v>
      </c>
    </row>
    <row r="34" spans="1:27" ht="15" customHeight="1">
      <c r="A34" s="100">
        <v>205</v>
      </c>
      <c r="B34" s="102" t="s">
        <v>238</v>
      </c>
      <c r="C34" s="141">
        <v>225</v>
      </c>
      <c r="D34" s="141">
        <v>53</v>
      </c>
      <c r="E34" s="141">
        <v>3</v>
      </c>
      <c r="F34" s="141">
        <v>44</v>
      </c>
      <c r="G34" s="397">
        <v>0</v>
      </c>
      <c r="H34" s="141">
        <v>47</v>
      </c>
      <c r="I34" s="141">
        <v>6</v>
      </c>
      <c r="J34" s="141">
        <v>24</v>
      </c>
      <c r="K34" s="397">
        <v>0</v>
      </c>
      <c r="L34" s="141">
        <v>10</v>
      </c>
      <c r="M34" s="397">
        <v>0</v>
      </c>
      <c r="N34" s="397">
        <v>0</v>
      </c>
      <c r="O34" s="397">
        <v>0</v>
      </c>
      <c r="P34" s="397">
        <v>0</v>
      </c>
      <c r="Q34" s="141">
        <v>1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397">
        <v>0</v>
      </c>
      <c r="Z34" s="141">
        <v>37</v>
      </c>
      <c r="AA34" s="397">
        <v>0</v>
      </c>
    </row>
    <row r="35" spans="1:27" ht="15" customHeight="1">
      <c r="A35" s="100">
        <v>206</v>
      </c>
      <c r="B35" s="102" t="s">
        <v>239</v>
      </c>
      <c r="C35" s="141">
        <v>1612</v>
      </c>
      <c r="D35" s="141">
        <v>287</v>
      </c>
      <c r="E35" s="141">
        <v>51</v>
      </c>
      <c r="F35" s="141">
        <v>610</v>
      </c>
      <c r="G35" s="397">
        <v>0</v>
      </c>
      <c r="H35" s="141">
        <v>58</v>
      </c>
      <c r="I35" s="141">
        <v>25</v>
      </c>
      <c r="J35" s="141">
        <v>92</v>
      </c>
      <c r="K35" s="397">
        <v>0</v>
      </c>
      <c r="L35" s="141">
        <v>90</v>
      </c>
      <c r="M35" s="397">
        <v>0</v>
      </c>
      <c r="N35" s="397">
        <v>0</v>
      </c>
      <c r="O35" s="397">
        <v>0</v>
      </c>
      <c r="P35" s="397">
        <v>0</v>
      </c>
      <c r="Q35" s="141">
        <v>32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397">
        <v>0</v>
      </c>
      <c r="Z35" s="141">
        <v>367</v>
      </c>
      <c r="AA35" s="397">
        <v>0</v>
      </c>
    </row>
    <row r="36" spans="1:27" ht="15" customHeight="1">
      <c r="A36" s="100">
        <v>207</v>
      </c>
      <c r="B36" s="102" t="s">
        <v>240</v>
      </c>
      <c r="C36" s="141">
        <v>3106</v>
      </c>
      <c r="D36" s="141">
        <v>545</v>
      </c>
      <c r="E36" s="141">
        <v>30</v>
      </c>
      <c r="F36" s="141">
        <v>1847</v>
      </c>
      <c r="G36" s="397">
        <v>0</v>
      </c>
      <c r="H36" s="141">
        <v>87</v>
      </c>
      <c r="I36" s="141">
        <v>75</v>
      </c>
      <c r="J36" s="141">
        <v>94</v>
      </c>
      <c r="K36" s="397">
        <v>0</v>
      </c>
      <c r="L36" s="141">
        <v>28</v>
      </c>
      <c r="M36" s="397">
        <v>0</v>
      </c>
      <c r="N36" s="397">
        <v>0</v>
      </c>
      <c r="O36" s="397">
        <v>0</v>
      </c>
      <c r="P36" s="397">
        <v>0</v>
      </c>
      <c r="Q36" s="141">
        <v>42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397">
        <v>0</v>
      </c>
      <c r="Z36" s="141">
        <v>358</v>
      </c>
      <c r="AA36" s="397">
        <v>0</v>
      </c>
    </row>
    <row r="37" spans="1:27" ht="15" customHeight="1">
      <c r="A37" s="100">
        <v>208</v>
      </c>
      <c r="B37" s="102" t="s">
        <v>241</v>
      </c>
      <c r="C37" s="141">
        <v>368</v>
      </c>
      <c r="D37" s="141">
        <v>35</v>
      </c>
      <c r="E37" s="141">
        <v>0</v>
      </c>
      <c r="F37" s="141">
        <v>182</v>
      </c>
      <c r="G37" s="397">
        <v>0</v>
      </c>
      <c r="H37" s="141">
        <v>28</v>
      </c>
      <c r="I37" s="141">
        <v>6</v>
      </c>
      <c r="J37" s="141">
        <v>45</v>
      </c>
      <c r="K37" s="397">
        <v>0</v>
      </c>
      <c r="L37" s="141">
        <v>8</v>
      </c>
      <c r="M37" s="397">
        <v>0</v>
      </c>
      <c r="N37" s="397">
        <v>0</v>
      </c>
      <c r="O37" s="397">
        <v>0</v>
      </c>
      <c r="P37" s="397">
        <v>0</v>
      </c>
      <c r="Q37" s="141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397">
        <v>0</v>
      </c>
      <c r="Z37" s="141">
        <v>64</v>
      </c>
      <c r="AA37" s="397">
        <v>0</v>
      </c>
    </row>
    <row r="38" spans="1:27" ht="15" customHeight="1">
      <c r="A38" s="100">
        <v>209</v>
      </c>
      <c r="B38" s="102" t="s">
        <v>242</v>
      </c>
      <c r="C38" s="141">
        <v>528</v>
      </c>
      <c r="D38" s="141">
        <v>184</v>
      </c>
      <c r="E38" s="141">
        <v>11</v>
      </c>
      <c r="F38" s="141">
        <v>76</v>
      </c>
      <c r="G38" s="397">
        <v>0</v>
      </c>
      <c r="H38" s="141">
        <v>80</v>
      </c>
      <c r="I38" s="141">
        <v>3</v>
      </c>
      <c r="J38" s="141">
        <v>81</v>
      </c>
      <c r="K38" s="397">
        <v>0</v>
      </c>
      <c r="L38" s="141">
        <v>12</v>
      </c>
      <c r="M38" s="397">
        <v>0</v>
      </c>
      <c r="N38" s="397">
        <v>0</v>
      </c>
      <c r="O38" s="397">
        <v>0</v>
      </c>
      <c r="P38" s="397">
        <v>0</v>
      </c>
      <c r="Q38" s="141">
        <v>9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397">
        <v>0</v>
      </c>
      <c r="Z38" s="141">
        <v>72</v>
      </c>
      <c r="AA38" s="397">
        <v>0</v>
      </c>
    </row>
    <row r="39" spans="1:27" ht="15" customHeight="1">
      <c r="A39" s="100">
        <v>210</v>
      </c>
      <c r="B39" s="102" t="s">
        <v>14</v>
      </c>
      <c r="C39" s="141">
        <v>2534</v>
      </c>
      <c r="D39" s="141">
        <v>467</v>
      </c>
      <c r="E39" s="141">
        <v>24</v>
      </c>
      <c r="F39" s="141">
        <v>898</v>
      </c>
      <c r="G39" s="397">
        <v>0</v>
      </c>
      <c r="H39" s="141">
        <v>265</v>
      </c>
      <c r="I39" s="141">
        <v>189</v>
      </c>
      <c r="J39" s="141">
        <v>198</v>
      </c>
      <c r="K39" s="397">
        <v>0</v>
      </c>
      <c r="L39" s="141">
        <v>27</v>
      </c>
      <c r="M39" s="397">
        <v>0</v>
      </c>
      <c r="N39" s="397">
        <v>0</v>
      </c>
      <c r="O39" s="397">
        <v>0</v>
      </c>
      <c r="P39" s="397">
        <v>0</v>
      </c>
      <c r="Q39" s="141">
        <v>65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397">
        <v>0</v>
      </c>
      <c r="Z39" s="141">
        <v>401</v>
      </c>
      <c r="AA39" s="397">
        <v>0</v>
      </c>
    </row>
    <row r="40" spans="1:27" ht="15" customHeight="1">
      <c r="A40" s="100">
        <v>212</v>
      </c>
      <c r="B40" s="102" t="s">
        <v>243</v>
      </c>
      <c r="C40" s="141">
        <v>327</v>
      </c>
      <c r="D40" s="141">
        <v>54</v>
      </c>
      <c r="E40" s="141">
        <v>4</v>
      </c>
      <c r="F40" s="141">
        <v>125</v>
      </c>
      <c r="G40" s="397">
        <v>0</v>
      </c>
      <c r="H40" s="141">
        <v>45</v>
      </c>
      <c r="I40" s="141">
        <v>27</v>
      </c>
      <c r="J40" s="141">
        <v>22</v>
      </c>
      <c r="K40" s="397">
        <v>0</v>
      </c>
      <c r="L40" s="141">
        <v>10</v>
      </c>
      <c r="M40" s="397">
        <v>0</v>
      </c>
      <c r="N40" s="397">
        <v>0</v>
      </c>
      <c r="O40" s="397">
        <v>0</v>
      </c>
      <c r="P40" s="397">
        <v>0</v>
      </c>
      <c r="Q40" s="141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397">
        <v>0</v>
      </c>
      <c r="Z40" s="141">
        <v>40</v>
      </c>
      <c r="AA40" s="397">
        <v>0</v>
      </c>
    </row>
    <row r="41" spans="1:27" ht="15" customHeight="1">
      <c r="A41" s="100">
        <v>213</v>
      </c>
      <c r="B41" s="102" t="s">
        <v>244</v>
      </c>
      <c r="C41" s="141">
        <v>417</v>
      </c>
      <c r="D41" s="141">
        <v>72</v>
      </c>
      <c r="E41" s="141">
        <v>3</v>
      </c>
      <c r="F41" s="141">
        <v>177</v>
      </c>
      <c r="G41" s="397">
        <v>0</v>
      </c>
      <c r="H41" s="141">
        <v>37</v>
      </c>
      <c r="I41" s="141">
        <v>7</v>
      </c>
      <c r="J41" s="141">
        <v>37</v>
      </c>
      <c r="K41" s="397">
        <v>0</v>
      </c>
      <c r="L41" s="141">
        <v>6</v>
      </c>
      <c r="M41" s="397">
        <v>0</v>
      </c>
      <c r="N41" s="397">
        <v>0</v>
      </c>
      <c r="O41" s="397">
        <v>0</v>
      </c>
      <c r="P41" s="397">
        <v>0</v>
      </c>
      <c r="Q41" s="141">
        <v>6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397">
        <v>0</v>
      </c>
      <c r="Z41" s="141">
        <v>72</v>
      </c>
      <c r="AA41" s="397">
        <v>0</v>
      </c>
    </row>
    <row r="42" spans="1:27" ht="15" customHeight="1">
      <c r="A42" s="100">
        <v>214</v>
      </c>
      <c r="B42" s="102" t="s">
        <v>245</v>
      </c>
      <c r="C42" s="141">
        <v>2935</v>
      </c>
      <c r="D42" s="141">
        <v>321</v>
      </c>
      <c r="E42" s="141">
        <v>53</v>
      </c>
      <c r="F42" s="141">
        <v>1789</v>
      </c>
      <c r="G42" s="397">
        <v>0</v>
      </c>
      <c r="H42" s="141">
        <v>122</v>
      </c>
      <c r="I42" s="141">
        <v>136</v>
      </c>
      <c r="J42" s="141">
        <v>16</v>
      </c>
      <c r="K42" s="397">
        <v>0</v>
      </c>
      <c r="L42" s="141">
        <v>82</v>
      </c>
      <c r="M42" s="397">
        <v>0</v>
      </c>
      <c r="N42" s="397">
        <v>0</v>
      </c>
      <c r="O42" s="397">
        <v>0</v>
      </c>
      <c r="P42" s="397">
        <v>0</v>
      </c>
      <c r="Q42" s="141">
        <v>29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397">
        <v>0</v>
      </c>
      <c r="Z42" s="141">
        <v>387</v>
      </c>
      <c r="AA42" s="397">
        <v>0</v>
      </c>
    </row>
    <row r="43" spans="1:27" ht="15" customHeight="1">
      <c r="A43" s="100">
        <v>215</v>
      </c>
      <c r="B43" s="102" t="s">
        <v>246</v>
      </c>
      <c r="C43" s="141">
        <v>1148</v>
      </c>
      <c r="D43" s="141">
        <v>223</v>
      </c>
      <c r="E43" s="141">
        <v>7</v>
      </c>
      <c r="F43" s="141">
        <v>258</v>
      </c>
      <c r="G43" s="397">
        <v>0</v>
      </c>
      <c r="H43" s="141">
        <v>71</v>
      </c>
      <c r="I43" s="141">
        <v>203</v>
      </c>
      <c r="J43" s="141">
        <v>106</v>
      </c>
      <c r="K43" s="397">
        <v>0</v>
      </c>
      <c r="L43" s="141">
        <v>13</v>
      </c>
      <c r="M43" s="397">
        <v>0</v>
      </c>
      <c r="N43" s="397">
        <v>0</v>
      </c>
      <c r="O43" s="397">
        <v>0</v>
      </c>
      <c r="P43" s="397">
        <v>0</v>
      </c>
      <c r="Q43" s="141">
        <v>21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397">
        <v>0</v>
      </c>
      <c r="Z43" s="141">
        <v>246</v>
      </c>
      <c r="AA43" s="397">
        <v>0</v>
      </c>
    </row>
    <row r="44" spans="1:27" ht="15" customHeight="1">
      <c r="A44" s="100">
        <v>216</v>
      </c>
      <c r="B44" s="102" t="s">
        <v>247</v>
      </c>
      <c r="C44" s="141">
        <v>1073</v>
      </c>
      <c r="D44" s="141">
        <v>97</v>
      </c>
      <c r="E44" s="141">
        <v>4</v>
      </c>
      <c r="F44" s="141">
        <v>586</v>
      </c>
      <c r="G44" s="397">
        <v>0</v>
      </c>
      <c r="H44" s="141">
        <v>82</v>
      </c>
      <c r="I44" s="141">
        <v>25</v>
      </c>
      <c r="J44" s="141">
        <v>65</v>
      </c>
      <c r="K44" s="397">
        <v>0</v>
      </c>
      <c r="L44" s="141">
        <v>4</v>
      </c>
      <c r="M44" s="397">
        <v>0</v>
      </c>
      <c r="N44" s="397">
        <v>0</v>
      </c>
      <c r="O44" s="397">
        <v>0</v>
      </c>
      <c r="P44" s="397">
        <v>0</v>
      </c>
      <c r="Q44" s="141">
        <v>3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397">
        <v>0</v>
      </c>
      <c r="Z44" s="141">
        <v>207</v>
      </c>
      <c r="AA44" s="397">
        <v>0</v>
      </c>
    </row>
    <row r="45" spans="1:27" ht="15" customHeight="1">
      <c r="A45" s="100">
        <v>217</v>
      </c>
      <c r="B45" s="102" t="s">
        <v>248</v>
      </c>
      <c r="C45" s="141">
        <v>1228</v>
      </c>
      <c r="D45" s="141">
        <v>177</v>
      </c>
      <c r="E45" s="141">
        <v>11</v>
      </c>
      <c r="F45" s="141">
        <v>721</v>
      </c>
      <c r="G45" s="397">
        <v>0</v>
      </c>
      <c r="H45" s="141">
        <v>27</v>
      </c>
      <c r="I45" s="141">
        <v>20</v>
      </c>
      <c r="J45" s="141">
        <v>35</v>
      </c>
      <c r="K45" s="397">
        <v>0</v>
      </c>
      <c r="L45" s="141">
        <v>44</v>
      </c>
      <c r="M45" s="397">
        <v>0</v>
      </c>
      <c r="N45" s="397">
        <v>0</v>
      </c>
      <c r="O45" s="397">
        <v>0</v>
      </c>
      <c r="P45" s="397">
        <v>0</v>
      </c>
      <c r="Q45" s="141">
        <v>22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397">
        <v>0</v>
      </c>
      <c r="Z45" s="141">
        <v>171</v>
      </c>
      <c r="AA45" s="397">
        <v>0</v>
      </c>
    </row>
    <row r="46" spans="1:27" ht="15" customHeight="1">
      <c r="A46" s="100">
        <v>218</v>
      </c>
      <c r="B46" s="102" t="s">
        <v>249</v>
      </c>
      <c r="C46" s="141">
        <v>574</v>
      </c>
      <c r="D46" s="141">
        <v>51</v>
      </c>
      <c r="E46" s="141">
        <v>16</v>
      </c>
      <c r="F46" s="141">
        <v>128</v>
      </c>
      <c r="G46" s="397">
        <v>0</v>
      </c>
      <c r="H46" s="141">
        <v>77</v>
      </c>
      <c r="I46" s="141">
        <v>124</v>
      </c>
      <c r="J46" s="141">
        <v>81</v>
      </c>
      <c r="K46" s="397">
        <v>0</v>
      </c>
      <c r="L46" s="141">
        <v>9</v>
      </c>
      <c r="M46" s="397">
        <v>0</v>
      </c>
      <c r="N46" s="397">
        <v>0</v>
      </c>
      <c r="O46" s="397">
        <v>0</v>
      </c>
      <c r="P46" s="397">
        <v>0</v>
      </c>
      <c r="Q46" s="141">
        <v>7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397">
        <v>0</v>
      </c>
      <c r="Z46" s="141">
        <v>81</v>
      </c>
      <c r="AA46" s="397">
        <v>0</v>
      </c>
    </row>
    <row r="47" spans="1:27" ht="15" customHeight="1">
      <c r="A47" s="100">
        <v>219</v>
      </c>
      <c r="B47" s="102" t="s">
        <v>250</v>
      </c>
      <c r="C47" s="141">
        <v>1058</v>
      </c>
      <c r="D47" s="141">
        <v>168</v>
      </c>
      <c r="E47" s="141">
        <v>18</v>
      </c>
      <c r="F47" s="141">
        <v>431</v>
      </c>
      <c r="G47" s="397">
        <v>0</v>
      </c>
      <c r="H47" s="141">
        <v>45</v>
      </c>
      <c r="I47" s="141">
        <v>22</v>
      </c>
      <c r="J47" s="141">
        <v>56</v>
      </c>
      <c r="K47" s="397">
        <v>0</v>
      </c>
      <c r="L47" s="141">
        <v>33</v>
      </c>
      <c r="M47" s="397">
        <v>0</v>
      </c>
      <c r="N47" s="397">
        <v>0</v>
      </c>
      <c r="O47" s="397">
        <v>0</v>
      </c>
      <c r="P47" s="397">
        <v>0</v>
      </c>
      <c r="Q47" s="141">
        <v>10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397">
        <v>0</v>
      </c>
      <c r="Z47" s="141">
        <v>275</v>
      </c>
      <c r="AA47" s="397">
        <v>0</v>
      </c>
    </row>
    <row r="48" spans="1:27" ht="15" customHeight="1">
      <c r="A48" s="100">
        <v>220</v>
      </c>
      <c r="B48" s="102" t="s">
        <v>251</v>
      </c>
      <c r="C48" s="141">
        <v>768</v>
      </c>
      <c r="D48" s="141">
        <v>279</v>
      </c>
      <c r="E48" s="141">
        <v>1</v>
      </c>
      <c r="F48" s="141">
        <v>59</v>
      </c>
      <c r="G48" s="397">
        <v>0</v>
      </c>
      <c r="H48" s="141">
        <v>32</v>
      </c>
      <c r="I48" s="141">
        <v>94</v>
      </c>
      <c r="J48" s="141">
        <v>193</v>
      </c>
      <c r="K48" s="397">
        <v>0</v>
      </c>
      <c r="L48" s="141">
        <v>7</v>
      </c>
      <c r="M48" s="397">
        <v>0</v>
      </c>
      <c r="N48" s="397">
        <v>0</v>
      </c>
      <c r="O48" s="397">
        <v>0</v>
      </c>
      <c r="P48" s="397">
        <v>0</v>
      </c>
      <c r="Q48" s="141">
        <v>2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397">
        <v>0</v>
      </c>
      <c r="Z48" s="141">
        <v>101</v>
      </c>
      <c r="AA48" s="397">
        <v>0</v>
      </c>
    </row>
    <row r="49" spans="1:27" ht="15" customHeight="1">
      <c r="A49" s="100">
        <v>221</v>
      </c>
      <c r="B49" s="102" t="s">
        <v>252</v>
      </c>
      <c r="C49" s="141">
        <v>491</v>
      </c>
      <c r="D49" s="141">
        <v>68</v>
      </c>
      <c r="E49" s="141">
        <v>3</v>
      </c>
      <c r="F49" s="141">
        <v>79</v>
      </c>
      <c r="G49" s="397">
        <v>0</v>
      </c>
      <c r="H49" s="141">
        <v>61</v>
      </c>
      <c r="I49" s="141">
        <v>132</v>
      </c>
      <c r="J49" s="141">
        <v>74</v>
      </c>
      <c r="K49" s="397">
        <v>0</v>
      </c>
      <c r="L49" s="141">
        <v>13</v>
      </c>
      <c r="M49" s="397">
        <v>0</v>
      </c>
      <c r="N49" s="397">
        <v>0</v>
      </c>
      <c r="O49" s="397">
        <v>0</v>
      </c>
      <c r="P49" s="397">
        <v>0</v>
      </c>
      <c r="Q49" s="141">
        <v>7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397">
        <v>0</v>
      </c>
      <c r="Z49" s="141">
        <v>54</v>
      </c>
      <c r="AA49" s="397">
        <v>0</v>
      </c>
    </row>
    <row r="50" spans="1:27" ht="15" customHeight="1">
      <c r="A50" s="100">
        <v>222</v>
      </c>
      <c r="B50" s="102" t="s">
        <v>253</v>
      </c>
      <c r="C50" s="141">
        <v>104</v>
      </c>
      <c r="D50" s="141">
        <v>33</v>
      </c>
      <c r="E50" s="141">
        <v>1</v>
      </c>
      <c r="F50" s="141">
        <v>7</v>
      </c>
      <c r="G50" s="397">
        <v>0</v>
      </c>
      <c r="H50" s="141">
        <v>27</v>
      </c>
      <c r="I50" s="141">
        <v>0</v>
      </c>
      <c r="J50" s="141">
        <v>20</v>
      </c>
      <c r="K50" s="397">
        <v>0</v>
      </c>
      <c r="L50" s="141">
        <v>3</v>
      </c>
      <c r="M50" s="397">
        <v>0</v>
      </c>
      <c r="N50" s="397">
        <v>0</v>
      </c>
      <c r="O50" s="397">
        <v>0</v>
      </c>
      <c r="P50" s="397">
        <v>0</v>
      </c>
      <c r="Q50" s="141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397">
        <v>0</v>
      </c>
      <c r="Z50" s="141">
        <v>13</v>
      </c>
      <c r="AA50" s="397">
        <v>0</v>
      </c>
    </row>
    <row r="51" spans="1:27" ht="15" customHeight="1">
      <c r="A51" s="100">
        <v>223</v>
      </c>
      <c r="B51" s="102" t="s">
        <v>254</v>
      </c>
      <c r="C51" s="141">
        <v>713</v>
      </c>
      <c r="D51" s="141">
        <v>292</v>
      </c>
      <c r="E51" s="141">
        <v>0</v>
      </c>
      <c r="F51" s="141">
        <v>62</v>
      </c>
      <c r="G51" s="397">
        <v>0</v>
      </c>
      <c r="H51" s="141">
        <v>87</v>
      </c>
      <c r="I51" s="141">
        <v>98</v>
      </c>
      <c r="J51" s="141">
        <v>98</v>
      </c>
      <c r="K51" s="397">
        <v>0</v>
      </c>
      <c r="L51" s="141">
        <v>12</v>
      </c>
      <c r="M51" s="397">
        <v>0</v>
      </c>
      <c r="N51" s="397">
        <v>0</v>
      </c>
      <c r="O51" s="397">
        <v>0</v>
      </c>
      <c r="P51" s="397">
        <v>0</v>
      </c>
      <c r="Q51" s="141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397">
        <v>0</v>
      </c>
      <c r="Z51" s="141">
        <v>64</v>
      </c>
      <c r="AA51" s="397">
        <v>0</v>
      </c>
    </row>
    <row r="52" spans="1:27" ht="15" customHeight="1">
      <c r="A52" s="100">
        <v>224</v>
      </c>
      <c r="B52" s="102" t="s">
        <v>255</v>
      </c>
      <c r="C52" s="141">
        <v>288</v>
      </c>
      <c r="D52" s="141">
        <v>112</v>
      </c>
      <c r="E52" s="141">
        <v>1</v>
      </c>
      <c r="F52" s="141">
        <v>35</v>
      </c>
      <c r="G52" s="397">
        <v>0</v>
      </c>
      <c r="H52" s="141">
        <v>40</v>
      </c>
      <c r="I52" s="141">
        <v>14</v>
      </c>
      <c r="J52" s="141">
        <v>41</v>
      </c>
      <c r="K52" s="397">
        <v>0</v>
      </c>
      <c r="L52" s="141">
        <v>6</v>
      </c>
      <c r="M52" s="397">
        <v>0</v>
      </c>
      <c r="N52" s="397">
        <v>0</v>
      </c>
      <c r="O52" s="397">
        <v>0</v>
      </c>
      <c r="P52" s="397">
        <v>0</v>
      </c>
      <c r="Q52" s="141">
        <v>2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397">
        <v>0</v>
      </c>
      <c r="Z52" s="141">
        <v>37</v>
      </c>
      <c r="AA52" s="397">
        <v>0</v>
      </c>
    </row>
    <row r="53" spans="1:27" ht="15" customHeight="1">
      <c r="A53" s="100">
        <v>225</v>
      </c>
      <c r="B53" s="102" t="s">
        <v>256</v>
      </c>
      <c r="C53" s="141">
        <v>218</v>
      </c>
      <c r="D53" s="141">
        <v>74</v>
      </c>
      <c r="E53" s="141">
        <v>1</v>
      </c>
      <c r="F53" s="141">
        <v>12</v>
      </c>
      <c r="G53" s="397">
        <v>0</v>
      </c>
      <c r="H53" s="141">
        <v>37</v>
      </c>
      <c r="I53" s="141">
        <v>30</v>
      </c>
      <c r="J53" s="141">
        <v>14</v>
      </c>
      <c r="K53" s="397">
        <v>0</v>
      </c>
      <c r="L53" s="141">
        <v>8</v>
      </c>
      <c r="M53" s="397">
        <v>0</v>
      </c>
      <c r="N53" s="397">
        <v>0</v>
      </c>
      <c r="O53" s="397">
        <v>0</v>
      </c>
      <c r="P53" s="397">
        <v>0</v>
      </c>
      <c r="Q53" s="141">
        <v>6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397">
        <v>0</v>
      </c>
      <c r="Z53" s="141">
        <v>36</v>
      </c>
      <c r="AA53" s="397">
        <v>0</v>
      </c>
    </row>
    <row r="54" spans="1:27" ht="15" customHeight="1">
      <c r="A54" s="100">
        <v>226</v>
      </c>
      <c r="B54" s="102" t="s">
        <v>257</v>
      </c>
      <c r="C54" s="141">
        <v>225</v>
      </c>
      <c r="D54" s="141">
        <v>41</v>
      </c>
      <c r="E54" s="141">
        <v>5</v>
      </c>
      <c r="F54" s="141">
        <v>48</v>
      </c>
      <c r="G54" s="397">
        <v>0</v>
      </c>
      <c r="H54" s="141">
        <v>43</v>
      </c>
      <c r="I54" s="141">
        <v>0</v>
      </c>
      <c r="J54" s="141">
        <v>26</v>
      </c>
      <c r="K54" s="397">
        <v>0</v>
      </c>
      <c r="L54" s="141">
        <v>7</v>
      </c>
      <c r="M54" s="397">
        <v>0</v>
      </c>
      <c r="N54" s="397">
        <v>0</v>
      </c>
      <c r="O54" s="397">
        <v>0</v>
      </c>
      <c r="P54" s="397">
        <v>0</v>
      </c>
      <c r="Q54" s="141">
        <v>4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397">
        <v>0</v>
      </c>
      <c r="Z54" s="141">
        <v>51</v>
      </c>
      <c r="AA54" s="397">
        <v>0</v>
      </c>
    </row>
    <row r="55" spans="1:27" ht="15" customHeight="1">
      <c r="A55" s="100">
        <v>227</v>
      </c>
      <c r="B55" s="102" t="s">
        <v>258</v>
      </c>
      <c r="C55" s="141">
        <v>176</v>
      </c>
      <c r="D55" s="141">
        <v>59</v>
      </c>
      <c r="E55" s="141">
        <v>2</v>
      </c>
      <c r="F55" s="141">
        <v>21</v>
      </c>
      <c r="G55" s="397">
        <v>0</v>
      </c>
      <c r="H55" s="141">
        <v>34</v>
      </c>
      <c r="I55" s="141">
        <v>2</v>
      </c>
      <c r="J55" s="141">
        <v>21</v>
      </c>
      <c r="K55" s="397">
        <v>0</v>
      </c>
      <c r="L55" s="141">
        <v>10</v>
      </c>
      <c r="M55" s="397">
        <v>0</v>
      </c>
      <c r="N55" s="397">
        <v>0</v>
      </c>
      <c r="O55" s="397">
        <v>0</v>
      </c>
      <c r="P55" s="397">
        <v>0</v>
      </c>
      <c r="Q55" s="141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397">
        <v>0</v>
      </c>
      <c r="Z55" s="141">
        <v>27</v>
      </c>
      <c r="AA55" s="397">
        <v>0</v>
      </c>
    </row>
    <row r="56" spans="1:27" ht="15" customHeight="1">
      <c r="A56" s="100">
        <v>228</v>
      </c>
      <c r="B56" s="102" t="s">
        <v>410</v>
      </c>
      <c r="C56" s="141">
        <v>704</v>
      </c>
      <c r="D56" s="141">
        <v>134</v>
      </c>
      <c r="E56" s="141">
        <v>13</v>
      </c>
      <c r="F56" s="141">
        <v>55</v>
      </c>
      <c r="G56" s="397">
        <v>0</v>
      </c>
      <c r="H56" s="141">
        <v>34</v>
      </c>
      <c r="I56" s="141">
        <v>28</v>
      </c>
      <c r="J56" s="141">
        <v>308</v>
      </c>
      <c r="K56" s="397">
        <v>0</v>
      </c>
      <c r="L56" s="141">
        <v>6</v>
      </c>
      <c r="M56" s="397">
        <v>0</v>
      </c>
      <c r="N56" s="397">
        <v>0</v>
      </c>
      <c r="O56" s="397">
        <v>0</v>
      </c>
      <c r="P56" s="397">
        <v>0</v>
      </c>
      <c r="Q56" s="141">
        <v>3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397">
        <v>0</v>
      </c>
      <c r="Z56" s="141">
        <v>123</v>
      </c>
      <c r="AA56" s="397">
        <v>0</v>
      </c>
    </row>
    <row r="57" spans="1:27" ht="15" customHeight="1">
      <c r="A57" s="100">
        <v>229</v>
      </c>
      <c r="B57" s="102" t="s">
        <v>259</v>
      </c>
      <c r="C57" s="141">
        <v>423</v>
      </c>
      <c r="D57" s="141">
        <v>108</v>
      </c>
      <c r="E57" s="141">
        <v>7</v>
      </c>
      <c r="F57" s="141">
        <v>89</v>
      </c>
      <c r="G57" s="397">
        <v>0</v>
      </c>
      <c r="H57" s="141">
        <v>19</v>
      </c>
      <c r="I57" s="141">
        <v>13</v>
      </c>
      <c r="J57" s="141">
        <v>67</v>
      </c>
      <c r="K57" s="397">
        <v>0</v>
      </c>
      <c r="L57" s="141">
        <v>13</v>
      </c>
      <c r="M57" s="397">
        <v>0</v>
      </c>
      <c r="N57" s="397">
        <v>0</v>
      </c>
      <c r="O57" s="397">
        <v>0</v>
      </c>
      <c r="P57" s="397">
        <v>0</v>
      </c>
      <c r="Q57" s="141">
        <v>2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397">
        <v>0</v>
      </c>
      <c r="Z57" s="141">
        <v>105</v>
      </c>
      <c r="AA57" s="397">
        <v>0</v>
      </c>
    </row>
    <row r="58" spans="1:27" ht="15" customHeight="1">
      <c r="A58" s="100">
        <v>301</v>
      </c>
      <c r="B58" s="102" t="s">
        <v>261</v>
      </c>
      <c r="C58" s="141">
        <v>159</v>
      </c>
      <c r="D58" s="141">
        <v>13</v>
      </c>
      <c r="E58" s="141">
        <v>2</v>
      </c>
      <c r="F58" s="141">
        <v>76</v>
      </c>
      <c r="G58" s="397">
        <v>0</v>
      </c>
      <c r="H58" s="141">
        <v>7</v>
      </c>
      <c r="I58" s="141">
        <v>4</v>
      </c>
      <c r="J58" s="141">
        <v>24</v>
      </c>
      <c r="K58" s="397">
        <v>0</v>
      </c>
      <c r="L58" s="141">
        <v>8</v>
      </c>
      <c r="M58" s="397">
        <v>0</v>
      </c>
      <c r="N58" s="397">
        <v>0</v>
      </c>
      <c r="O58" s="397">
        <v>0</v>
      </c>
      <c r="P58" s="397">
        <v>0</v>
      </c>
      <c r="Q58" s="141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397">
        <v>0</v>
      </c>
      <c r="Z58" s="141">
        <v>25</v>
      </c>
      <c r="AA58" s="397">
        <v>0</v>
      </c>
    </row>
    <row r="59" spans="1:27" ht="15" customHeight="1">
      <c r="A59" s="100">
        <v>365</v>
      </c>
      <c r="B59" s="102" t="s">
        <v>265</v>
      </c>
      <c r="C59" s="141">
        <v>179</v>
      </c>
      <c r="D59" s="141">
        <v>73</v>
      </c>
      <c r="E59" s="141">
        <v>1</v>
      </c>
      <c r="F59" s="141">
        <v>14</v>
      </c>
      <c r="G59" s="397">
        <v>0</v>
      </c>
      <c r="H59" s="141">
        <v>39</v>
      </c>
      <c r="I59" s="141">
        <v>7</v>
      </c>
      <c r="J59" s="141">
        <v>39</v>
      </c>
      <c r="K59" s="397">
        <v>0</v>
      </c>
      <c r="L59" s="141">
        <v>3</v>
      </c>
      <c r="M59" s="397">
        <v>0</v>
      </c>
      <c r="N59" s="397">
        <v>0</v>
      </c>
      <c r="O59" s="397">
        <v>0</v>
      </c>
      <c r="P59" s="397">
        <v>0</v>
      </c>
      <c r="Q59" s="141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397">
        <v>0</v>
      </c>
      <c r="Z59" s="141">
        <v>3</v>
      </c>
      <c r="AA59" s="397">
        <v>0</v>
      </c>
    </row>
    <row r="60" spans="1:27" ht="15" customHeight="1">
      <c r="A60" s="100">
        <v>381</v>
      </c>
      <c r="B60" s="102" t="s">
        <v>266</v>
      </c>
      <c r="C60" s="141">
        <v>329</v>
      </c>
      <c r="D60" s="141">
        <v>50</v>
      </c>
      <c r="E60" s="141">
        <v>5</v>
      </c>
      <c r="F60" s="141">
        <v>47</v>
      </c>
      <c r="G60" s="397">
        <v>0</v>
      </c>
      <c r="H60" s="141">
        <v>50</v>
      </c>
      <c r="I60" s="141">
        <v>11</v>
      </c>
      <c r="J60" s="141">
        <v>83</v>
      </c>
      <c r="K60" s="397">
        <v>0</v>
      </c>
      <c r="L60" s="141">
        <v>0</v>
      </c>
      <c r="M60" s="397">
        <v>0</v>
      </c>
      <c r="N60" s="397">
        <v>0</v>
      </c>
      <c r="O60" s="397">
        <v>0</v>
      </c>
      <c r="P60" s="397">
        <v>0</v>
      </c>
      <c r="Q60" s="141">
        <v>1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397">
        <v>0</v>
      </c>
      <c r="Z60" s="141">
        <v>82</v>
      </c>
      <c r="AA60" s="397">
        <v>0</v>
      </c>
    </row>
    <row r="61" spans="1:27" ht="15" customHeight="1">
      <c r="A61" s="100">
        <v>382</v>
      </c>
      <c r="B61" s="102" t="s">
        <v>267</v>
      </c>
      <c r="C61" s="141">
        <v>384</v>
      </c>
      <c r="D61" s="141">
        <v>83</v>
      </c>
      <c r="E61" s="141">
        <v>2</v>
      </c>
      <c r="F61" s="141">
        <v>115</v>
      </c>
      <c r="G61" s="397">
        <v>0</v>
      </c>
      <c r="H61" s="141">
        <v>63</v>
      </c>
      <c r="I61" s="141">
        <v>31</v>
      </c>
      <c r="J61" s="141">
        <v>54</v>
      </c>
      <c r="K61" s="397">
        <v>0</v>
      </c>
      <c r="L61" s="141">
        <v>5</v>
      </c>
      <c r="M61" s="397">
        <v>0</v>
      </c>
      <c r="N61" s="397">
        <v>0</v>
      </c>
      <c r="O61" s="397">
        <v>0</v>
      </c>
      <c r="P61" s="397">
        <v>0</v>
      </c>
      <c r="Q61" s="141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397">
        <v>0</v>
      </c>
      <c r="Z61" s="141">
        <v>31</v>
      </c>
      <c r="AA61" s="397">
        <v>0</v>
      </c>
    </row>
    <row r="62" spans="1:27" ht="15" customHeight="1">
      <c r="A62" s="100">
        <v>442</v>
      </c>
      <c r="B62" s="102" t="s">
        <v>270</v>
      </c>
      <c r="C62" s="141">
        <v>99</v>
      </c>
      <c r="D62" s="141">
        <v>52</v>
      </c>
      <c r="E62" s="141">
        <v>0</v>
      </c>
      <c r="F62" s="141">
        <v>4</v>
      </c>
      <c r="G62" s="397">
        <v>0</v>
      </c>
      <c r="H62" s="141">
        <v>6</v>
      </c>
      <c r="I62" s="141">
        <v>4</v>
      </c>
      <c r="J62" s="141">
        <v>12</v>
      </c>
      <c r="K62" s="397">
        <v>0</v>
      </c>
      <c r="L62" s="141">
        <v>2</v>
      </c>
      <c r="M62" s="397">
        <v>0</v>
      </c>
      <c r="N62" s="397">
        <v>0</v>
      </c>
      <c r="O62" s="397">
        <v>0</v>
      </c>
      <c r="P62" s="397">
        <v>0</v>
      </c>
      <c r="Q62" s="141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397">
        <v>0</v>
      </c>
      <c r="Z62" s="141">
        <v>19</v>
      </c>
      <c r="AA62" s="397">
        <v>0</v>
      </c>
    </row>
    <row r="63" spans="1:27" ht="15" customHeight="1">
      <c r="A63" s="100">
        <v>443</v>
      </c>
      <c r="B63" s="102" t="s">
        <v>271</v>
      </c>
      <c r="C63" s="141">
        <v>354</v>
      </c>
      <c r="D63" s="141">
        <v>232</v>
      </c>
      <c r="E63" s="141">
        <v>0</v>
      </c>
      <c r="F63" s="141">
        <v>17</v>
      </c>
      <c r="G63" s="397">
        <v>0</v>
      </c>
      <c r="H63" s="141">
        <v>6</v>
      </c>
      <c r="I63" s="141">
        <v>2</v>
      </c>
      <c r="J63" s="141">
        <v>68</v>
      </c>
      <c r="K63" s="397">
        <v>0</v>
      </c>
      <c r="L63" s="141">
        <v>4</v>
      </c>
      <c r="M63" s="397">
        <v>0</v>
      </c>
      <c r="N63" s="397">
        <v>0</v>
      </c>
      <c r="O63" s="397">
        <v>0</v>
      </c>
      <c r="P63" s="397">
        <v>0</v>
      </c>
      <c r="Q63" s="141">
        <v>2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397">
        <v>0</v>
      </c>
      <c r="Z63" s="141">
        <v>23</v>
      </c>
      <c r="AA63" s="397">
        <v>0</v>
      </c>
    </row>
    <row r="64" spans="1:27" ht="15" customHeight="1">
      <c r="A64" s="100">
        <v>446</v>
      </c>
      <c r="B64" s="102" t="s">
        <v>273</v>
      </c>
      <c r="C64" s="141">
        <v>31</v>
      </c>
      <c r="D64" s="141">
        <v>7</v>
      </c>
      <c r="E64" s="141">
        <v>0</v>
      </c>
      <c r="F64" s="141">
        <v>4</v>
      </c>
      <c r="G64" s="397">
        <v>0</v>
      </c>
      <c r="H64" s="141">
        <v>4</v>
      </c>
      <c r="I64" s="141">
        <v>4</v>
      </c>
      <c r="J64" s="141">
        <v>0</v>
      </c>
      <c r="K64" s="397">
        <v>0</v>
      </c>
      <c r="L64" s="141">
        <v>2</v>
      </c>
      <c r="M64" s="397">
        <v>0</v>
      </c>
      <c r="N64" s="397">
        <v>0</v>
      </c>
      <c r="O64" s="397">
        <v>0</v>
      </c>
      <c r="P64" s="397">
        <v>0</v>
      </c>
      <c r="Q64" s="141">
        <v>4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397">
        <v>0</v>
      </c>
      <c r="Z64" s="141">
        <v>6</v>
      </c>
      <c r="AA64" s="397">
        <v>0</v>
      </c>
    </row>
    <row r="65" spans="1:27" ht="15" customHeight="1">
      <c r="A65" s="100">
        <v>464</v>
      </c>
      <c r="B65" s="102" t="s">
        <v>274</v>
      </c>
      <c r="C65" s="141">
        <v>217</v>
      </c>
      <c r="D65" s="141">
        <v>25</v>
      </c>
      <c r="E65" s="141">
        <v>3</v>
      </c>
      <c r="F65" s="141">
        <v>82</v>
      </c>
      <c r="G65" s="397">
        <v>0</v>
      </c>
      <c r="H65" s="141">
        <v>13</v>
      </c>
      <c r="I65" s="141">
        <v>9</v>
      </c>
      <c r="J65" s="141">
        <v>40</v>
      </c>
      <c r="K65" s="397">
        <v>0</v>
      </c>
      <c r="L65" s="141">
        <v>1</v>
      </c>
      <c r="M65" s="397">
        <v>0</v>
      </c>
      <c r="N65" s="397">
        <v>0</v>
      </c>
      <c r="O65" s="397">
        <v>0</v>
      </c>
      <c r="P65" s="397">
        <v>0</v>
      </c>
      <c r="Q65" s="141">
        <v>2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397">
        <v>0</v>
      </c>
      <c r="Z65" s="141">
        <v>42</v>
      </c>
      <c r="AA65" s="397">
        <v>0</v>
      </c>
    </row>
    <row r="66" spans="1:27" ht="15" customHeight="1">
      <c r="A66" s="100">
        <v>481</v>
      </c>
      <c r="B66" s="102" t="s">
        <v>275</v>
      </c>
      <c r="C66" s="141">
        <v>96</v>
      </c>
      <c r="D66" s="141">
        <v>15</v>
      </c>
      <c r="E66" s="141">
        <v>0</v>
      </c>
      <c r="F66" s="141">
        <v>30</v>
      </c>
      <c r="G66" s="397">
        <v>0</v>
      </c>
      <c r="H66" s="141">
        <v>29</v>
      </c>
      <c r="I66" s="141">
        <v>1</v>
      </c>
      <c r="J66" s="141">
        <v>13</v>
      </c>
      <c r="K66" s="397">
        <v>0</v>
      </c>
      <c r="L66" s="141">
        <v>1</v>
      </c>
      <c r="M66" s="397">
        <v>0</v>
      </c>
      <c r="N66" s="397">
        <v>0</v>
      </c>
      <c r="O66" s="397">
        <v>0</v>
      </c>
      <c r="P66" s="397">
        <v>0</v>
      </c>
      <c r="Q66" s="141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397">
        <v>0</v>
      </c>
      <c r="Z66" s="141">
        <v>7</v>
      </c>
      <c r="AA66" s="397">
        <v>0</v>
      </c>
    </row>
    <row r="67" spans="1:27" ht="15" customHeight="1">
      <c r="A67" s="100">
        <v>501</v>
      </c>
      <c r="B67" s="102" t="s">
        <v>276</v>
      </c>
      <c r="C67" s="141">
        <v>97</v>
      </c>
      <c r="D67" s="141">
        <v>42</v>
      </c>
      <c r="E67" s="141">
        <v>5</v>
      </c>
      <c r="F67" s="141">
        <v>14</v>
      </c>
      <c r="G67" s="397">
        <v>0</v>
      </c>
      <c r="H67" s="141">
        <v>2</v>
      </c>
      <c r="I67" s="141">
        <v>2</v>
      </c>
      <c r="J67" s="141">
        <v>9</v>
      </c>
      <c r="K67" s="397">
        <v>0</v>
      </c>
      <c r="L67" s="141">
        <v>2</v>
      </c>
      <c r="M67" s="397">
        <v>0</v>
      </c>
      <c r="N67" s="397">
        <v>0</v>
      </c>
      <c r="O67" s="397">
        <v>0</v>
      </c>
      <c r="P67" s="397">
        <v>0</v>
      </c>
      <c r="Q67" s="141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397">
        <v>0</v>
      </c>
      <c r="Z67" s="141">
        <v>21</v>
      </c>
      <c r="AA67" s="397">
        <v>0</v>
      </c>
    </row>
    <row r="68" spans="1:27" ht="15" customHeight="1">
      <c r="A68" s="100">
        <v>585</v>
      </c>
      <c r="B68" s="102" t="s">
        <v>278</v>
      </c>
      <c r="C68" s="141">
        <v>115</v>
      </c>
      <c r="D68" s="141">
        <v>41</v>
      </c>
      <c r="E68" s="141">
        <v>0</v>
      </c>
      <c r="F68" s="141">
        <v>13</v>
      </c>
      <c r="G68" s="397">
        <v>0</v>
      </c>
      <c r="H68" s="141">
        <v>21</v>
      </c>
      <c r="I68" s="141">
        <v>0</v>
      </c>
      <c r="J68" s="141">
        <v>17</v>
      </c>
      <c r="K68" s="397">
        <v>0</v>
      </c>
      <c r="L68" s="141">
        <v>3</v>
      </c>
      <c r="M68" s="397">
        <v>0</v>
      </c>
      <c r="N68" s="397">
        <v>0</v>
      </c>
      <c r="O68" s="397">
        <v>0</v>
      </c>
      <c r="P68" s="397">
        <v>0</v>
      </c>
      <c r="Q68" s="141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397">
        <v>0</v>
      </c>
      <c r="Z68" s="141">
        <v>20</v>
      </c>
      <c r="AA68" s="397">
        <v>0</v>
      </c>
    </row>
    <row r="69" spans="1:27" ht="15" customHeight="1">
      <c r="A69" s="100">
        <v>586</v>
      </c>
      <c r="B69" s="102" t="s">
        <v>279</v>
      </c>
      <c r="C69" s="141">
        <v>98</v>
      </c>
      <c r="D69" s="141">
        <v>44</v>
      </c>
      <c r="E69" s="141">
        <v>0</v>
      </c>
      <c r="F69" s="141">
        <v>8</v>
      </c>
      <c r="G69" s="397">
        <v>0</v>
      </c>
      <c r="H69" s="141">
        <v>2</v>
      </c>
      <c r="I69" s="141">
        <v>0</v>
      </c>
      <c r="J69" s="141">
        <v>3</v>
      </c>
      <c r="K69" s="397">
        <v>0</v>
      </c>
      <c r="L69" s="141">
        <v>2</v>
      </c>
      <c r="M69" s="397">
        <v>0</v>
      </c>
      <c r="N69" s="397">
        <v>0</v>
      </c>
      <c r="O69" s="397">
        <v>0</v>
      </c>
      <c r="P69" s="397">
        <v>0</v>
      </c>
      <c r="Q69" s="141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397">
        <v>0</v>
      </c>
      <c r="Z69" s="141">
        <v>39</v>
      </c>
      <c r="AA69" s="397">
        <v>0</v>
      </c>
    </row>
    <row r="70" spans="1:27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5" customHeight="1">
      <c r="A72" s="151" t="s">
        <v>436</v>
      </c>
      <c r="B72" s="151"/>
      <c r="C72" s="152"/>
      <c r="D72" s="149"/>
      <c r="E72" s="149"/>
      <c r="F72" s="149"/>
      <c r="G72" s="152"/>
      <c r="H72" s="152"/>
      <c r="I72" s="152"/>
      <c r="J72" s="152"/>
      <c r="K72" s="152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 ht="15" customHeight="1">
      <c r="A73" s="151" t="s">
        <v>437</v>
      </c>
      <c r="B73" s="151"/>
      <c r="C73" s="151"/>
      <c r="D73" s="153"/>
      <c r="E73" s="153"/>
      <c r="F73" s="153"/>
      <c r="G73" s="151"/>
      <c r="H73" s="151"/>
      <c r="I73" s="151"/>
      <c r="J73" s="151"/>
      <c r="K73" s="151"/>
      <c r="W73" s="139"/>
    </row>
  </sheetData>
  <mergeCells count="5">
    <mergeCell ref="A3:B3"/>
    <mergeCell ref="F4:G4"/>
    <mergeCell ref="F5:G5"/>
    <mergeCell ref="F6:G6"/>
    <mergeCell ref="F7:G7"/>
  </mergeCells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7836-964D-4A67-A61C-8B684D89E007}">
  <sheetPr>
    <tabColor theme="7" tint="0.79998168889431442"/>
  </sheetPr>
  <dimension ref="A1:AC77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22" sqref="F22"/>
    </sheetView>
  </sheetViews>
  <sheetFormatPr defaultColWidth="7.75" defaultRowHeight="13"/>
  <cols>
    <col min="1" max="1" width="3.75" style="100" customWidth="1"/>
    <col min="2" max="2" width="11.5" style="100" customWidth="1"/>
    <col min="3" max="27" width="9.58203125" style="100" customWidth="1"/>
    <col min="28" max="254" width="7.75" style="100"/>
    <col min="255" max="255" width="3.75" style="100" customWidth="1"/>
    <col min="256" max="256" width="9.33203125" style="100" customWidth="1"/>
    <col min="257" max="257" width="7.58203125" style="100" customWidth="1"/>
    <col min="258" max="258" width="6.83203125" style="100" customWidth="1"/>
    <col min="259" max="259" width="6" style="100" customWidth="1"/>
    <col min="260" max="260" width="6.25" style="100" customWidth="1"/>
    <col min="261" max="261" width="5.58203125" style="100" customWidth="1"/>
    <col min="262" max="262" width="7.33203125" style="100" customWidth="1"/>
    <col min="263" max="264" width="7" style="100" customWidth="1"/>
    <col min="265" max="265" width="6.5" style="100" customWidth="1"/>
    <col min="266" max="266" width="6.08203125" style="100" customWidth="1"/>
    <col min="267" max="267" width="6.58203125" style="100" customWidth="1"/>
    <col min="268" max="268" width="6.08203125" style="100" customWidth="1"/>
    <col min="269" max="510" width="7.75" style="100"/>
    <col min="511" max="511" width="3.75" style="100" customWidth="1"/>
    <col min="512" max="512" width="9.33203125" style="100" customWidth="1"/>
    <col min="513" max="513" width="7.58203125" style="100" customWidth="1"/>
    <col min="514" max="514" width="6.83203125" style="100" customWidth="1"/>
    <col min="515" max="515" width="6" style="100" customWidth="1"/>
    <col min="516" max="516" width="6.25" style="100" customWidth="1"/>
    <col min="517" max="517" width="5.58203125" style="100" customWidth="1"/>
    <col min="518" max="518" width="7.33203125" style="100" customWidth="1"/>
    <col min="519" max="520" width="7" style="100" customWidth="1"/>
    <col min="521" max="521" width="6.5" style="100" customWidth="1"/>
    <col min="522" max="522" width="6.08203125" style="100" customWidth="1"/>
    <col min="523" max="523" width="6.58203125" style="100" customWidth="1"/>
    <col min="524" max="524" width="6.08203125" style="100" customWidth="1"/>
    <col min="525" max="766" width="7.75" style="100"/>
    <col min="767" max="767" width="3.75" style="100" customWidth="1"/>
    <col min="768" max="768" width="9.33203125" style="100" customWidth="1"/>
    <col min="769" max="769" width="7.58203125" style="100" customWidth="1"/>
    <col min="770" max="770" width="6.83203125" style="100" customWidth="1"/>
    <col min="771" max="771" width="6" style="100" customWidth="1"/>
    <col min="772" max="772" width="6.25" style="100" customWidth="1"/>
    <col min="773" max="773" width="5.58203125" style="100" customWidth="1"/>
    <col min="774" max="774" width="7.33203125" style="100" customWidth="1"/>
    <col min="775" max="776" width="7" style="100" customWidth="1"/>
    <col min="777" max="777" width="6.5" style="100" customWidth="1"/>
    <col min="778" max="778" width="6.08203125" style="100" customWidth="1"/>
    <col min="779" max="779" width="6.58203125" style="100" customWidth="1"/>
    <col min="780" max="780" width="6.08203125" style="100" customWidth="1"/>
    <col min="781" max="1022" width="7.75" style="100"/>
    <col min="1023" max="1023" width="3.75" style="100" customWidth="1"/>
    <col min="1024" max="1024" width="9.33203125" style="100" customWidth="1"/>
    <col min="1025" max="1025" width="7.58203125" style="100" customWidth="1"/>
    <col min="1026" max="1026" width="6.83203125" style="100" customWidth="1"/>
    <col min="1027" max="1027" width="6" style="100" customWidth="1"/>
    <col min="1028" max="1028" width="6.25" style="100" customWidth="1"/>
    <col min="1029" max="1029" width="5.58203125" style="100" customWidth="1"/>
    <col min="1030" max="1030" width="7.33203125" style="100" customWidth="1"/>
    <col min="1031" max="1032" width="7" style="100" customWidth="1"/>
    <col min="1033" max="1033" width="6.5" style="100" customWidth="1"/>
    <col min="1034" max="1034" width="6.08203125" style="100" customWidth="1"/>
    <col min="1035" max="1035" width="6.58203125" style="100" customWidth="1"/>
    <col min="1036" max="1036" width="6.08203125" style="100" customWidth="1"/>
    <col min="1037" max="1278" width="7.75" style="100"/>
    <col min="1279" max="1279" width="3.75" style="100" customWidth="1"/>
    <col min="1280" max="1280" width="9.33203125" style="100" customWidth="1"/>
    <col min="1281" max="1281" width="7.58203125" style="100" customWidth="1"/>
    <col min="1282" max="1282" width="6.83203125" style="100" customWidth="1"/>
    <col min="1283" max="1283" width="6" style="100" customWidth="1"/>
    <col min="1284" max="1284" width="6.25" style="100" customWidth="1"/>
    <col min="1285" max="1285" width="5.58203125" style="100" customWidth="1"/>
    <col min="1286" max="1286" width="7.33203125" style="100" customWidth="1"/>
    <col min="1287" max="1288" width="7" style="100" customWidth="1"/>
    <col min="1289" max="1289" width="6.5" style="100" customWidth="1"/>
    <col min="1290" max="1290" width="6.08203125" style="100" customWidth="1"/>
    <col min="1291" max="1291" width="6.58203125" style="100" customWidth="1"/>
    <col min="1292" max="1292" width="6.08203125" style="100" customWidth="1"/>
    <col min="1293" max="1534" width="7.75" style="100"/>
    <col min="1535" max="1535" width="3.75" style="100" customWidth="1"/>
    <col min="1536" max="1536" width="9.33203125" style="100" customWidth="1"/>
    <col min="1537" max="1537" width="7.58203125" style="100" customWidth="1"/>
    <col min="1538" max="1538" width="6.83203125" style="100" customWidth="1"/>
    <col min="1539" max="1539" width="6" style="100" customWidth="1"/>
    <col min="1540" max="1540" width="6.25" style="100" customWidth="1"/>
    <col min="1541" max="1541" width="5.58203125" style="100" customWidth="1"/>
    <col min="1542" max="1542" width="7.33203125" style="100" customWidth="1"/>
    <col min="1543" max="1544" width="7" style="100" customWidth="1"/>
    <col min="1545" max="1545" width="6.5" style="100" customWidth="1"/>
    <col min="1546" max="1546" width="6.08203125" style="100" customWidth="1"/>
    <col min="1547" max="1547" width="6.58203125" style="100" customWidth="1"/>
    <col min="1548" max="1548" width="6.08203125" style="100" customWidth="1"/>
    <col min="1549" max="1790" width="7.75" style="100"/>
    <col min="1791" max="1791" width="3.75" style="100" customWidth="1"/>
    <col min="1792" max="1792" width="9.33203125" style="100" customWidth="1"/>
    <col min="1793" max="1793" width="7.58203125" style="100" customWidth="1"/>
    <col min="1794" max="1794" width="6.83203125" style="100" customWidth="1"/>
    <col min="1795" max="1795" width="6" style="100" customWidth="1"/>
    <col min="1796" max="1796" width="6.25" style="100" customWidth="1"/>
    <col min="1797" max="1797" width="5.58203125" style="100" customWidth="1"/>
    <col min="1798" max="1798" width="7.33203125" style="100" customWidth="1"/>
    <col min="1799" max="1800" width="7" style="100" customWidth="1"/>
    <col min="1801" max="1801" width="6.5" style="100" customWidth="1"/>
    <col min="1802" max="1802" width="6.08203125" style="100" customWidth="1"/>
    <col min="1803" max="1803" width="6.58203125" style="100" customWidth="1"/>
    <col min="1804" max="1804" width="6.08203125" style="100" customWidth="1"/>
    <col min="1805" max="2046" width="7.75" style="100"/>
    <col min="2047" max="2047" width="3.75" style="100" customWidth="1"/>
    <col min="2048" max="2048" width="9.33203125" style="100" customWidth="1"/>
    <col min="2049" max="2049" width="7.58203125" style="100" customWidth="1"/>
    <col min="2050" max="2050" width="6.83203125" style="100" customWidth="1"/>
    <col min="2051" max="2051" width="6" style="100" customWidth="1"/>
    <col min="2052" max="2052" width="6.25" style="100" customWidth="1"/>
    <col min="2053" max="2053" width="5.58203125" style="100" customWidth="1"/>
    <col min="2054" max="2054" width="7.33203125" style="100" customWidth="1"/>
    <col min="2055" max="2056" width="7" style="100" customWidth="1"/>
    <col min="2057" max="2057" width="6.5" style="100" customWidth="1"/>
    <col min="2058" max="2058" width="6.08203125" style="100" customWidth="1"/>
    <col min="2059" max="2059" width="6.58203125" style="100" customWidth="1"/>
    <col min="2060" max="2060" width="6.08203125" style="100" customWidth="1"/>
    <col min="2061" max="2302" width="7.75" style="100"/>
    <col min="2303" max="2303" width="3.75" style="100" customWidth="1"/>
    <col min="2304" max="2304" width="9.33203125" style="100" customWidth="1"/>
    <col min="2305" max="2305" width="7.58203125" style="100" customWidth="1"/>
    <col min="2306" max="2306" width="6.83203125" style="100" customWidth="1"/>
    <col min="2307" max="2307" width="6" style="100" customWidth="1"/>
    <col min="2308" max="2308" width="6.25" style="100" customWidth="1"/>
    <col min="2309" max="2309" width="5.58203125" style="100" customWidth="1"/>
    <col min="2310" max="2310" width="7.33203125" style="100" customWidth="1"/>
    <col min="2311" max="2312" width="7" style="100" customWidth="1"/>
    <col min="2313" max="2313" width="6.5" style="100" customWidth="1"/>
    <col min="2314" max="2314" width="6.08203125" style="100" customWidth="1"/>
    <col min="2315" max="2315" width="6.58203125" style="100" customWidth="1"/>
    <col min="2316" max="2316" width="6.08203125" style="100" customWidth="1"/>
    <col min="2317" max="2558" width="7.75" style="100"/>
    <col min="2559" max="2559" width="3.75" style="100" customWidth="1"/>
    <col min="2560" max="2560" width="9.33203125" style="100" customWidth="1"/>
    <col min="2561" max="2561" width="7.58203125" style="100" customWidth="1"/>
    <col min="2562" max="2562" width="6.83203125" style="100" customWidth="1"/>
    <col min="2563" max="2563" width="6" style="100" customWidth="1"/>
    <col min="2564" max="2564" width="6.25" style="100" customWidth="1"/>
    <col min="2565" max="2565" width="5.58203125" style="100" customWidth="1"/>
    <col min="2566" max="2566" width="7.33203125" style="100" customWidth="1"/>
    <col min="2567" max="2568" width="7" style="100" customWidth="1"/>
    <col min="2569" max="2569" width="6.5" style="100" customWidth="1"/>
    <col min="2570" max="2570" width="6.08203125" style="100" customWidth="1"/>
    <col min="2571" max="2571" width="6.58203125" style="100" customWidth="1"/>
    <col min="2572" max="2572" width="6.08203125" style="100" customWidth="1"/>
    <col min="2573" max="2814" width="7.75" style="100"/>
    <col min="2815" max="2815" width="3.75" style="100" customWidth="1"/>
    <col min="2816" max="2816" width="9.33203125" style="100" customWidth="1"/>
    <col min="2817" max="2817" width="7.58203125" style="100" customWidth="1"/>
    <col min="2818" max="2818" width="6.83203125" style="100" customWidth="1"/>
    <col min="2819" max="2819" width="6" style="100" customWidth="1"/>
    <col min="2820" max="2820" width="6.25" style="100" customWidth="1"/>
    <col min="2821" max="2821" width="5.58203125" style="100" customWidth="1"/>
    <col min="2822" max="2822" width="7.33203125" style="100" customWidth="1"/>
    <col min="2823" max="2824" width="7" style="100" customWidth="1"/>
    <col min="2825" max="2825" width="6.5" style="100" customWidth="1"/>
    <col min="2826" max="2826" width="6.08203125" style="100" customWidth="1"/>
    <col min="2827" max="2827" width="6.58203125" style="100" customWidth="1"/>
    <col min="2828" max="2828" width="6.08203125" style="100" customWidth="1"/>
    <col min="2829" max="3070" width="7.75" style="100"/>
    <col min="3071" max="3071" width="3.75" style="100" customWidth="1"/>
    <col min="3072" max="3072" width="9.33203125" style="100" customWidth="1"/>
    <col min="3073" max="3073" width="7.58203125" style="100" customWidth="1"/>
    <col min="3074" max="3074" width="6.83203125" style="100" customWidth="1"/>
    <col min="3075" max="3075" width="6" style="100" customWidth="1"/>
    <col min="3076" max="3076" width="6.25" style="100" customWidth="1"/>
    <col min="3077" max="3077" width="5.58203125" style="100" customWidth="1"/>
    <col min="3078" max="3078" width="7.33203125" style="100" customWidth="1"/>
    <col min="3079" max="3080" width="7" style="100" customWidth="1"/>
    <col min="3081" max="3081" width="6.5" style="100" customWidth="1"/>
    <col min="3082" max="3082" width="6.08203125" style="100" customWidth="1"/>
    <col min="3083" max="3083" width="6.58203125" style="100" customWidth="1"/>
    <col min="3084" max="3084" width="6.08203125" style="100" customWidth="1"/>
    <col min="3085" max="3326" width="7.75" style="100"/>
    <col min="3327" max="3327" width="3.75" style="100" customWidth="1"/>
    <col min="3328" max="3328" width="9.33203125" style="100" customWidth="1"/>
    <col min="3329" max="3329" width="7.58203125" style="100" customWidth="1"/>
    <col min="3330" max="3330" width="6.83203125" style="100" customWidth="1"/>
    <col min="3331" max="3331" width="6" style="100" customWidth="1"/>
    <col min="3332" max="3332" width="6.25" style="100" customWidth="1"/>
    <col min="3333" max="3333" width="5.58203125" style="100" customWidth="1"/>
    <col min="3334" max="3334" width="7.33203125" style="100" customWidth="1"/>
    <col min="3335" max="3336" width="7" style="100" customWidth="1"/>
    <col min="3337" max="3337" width="6.5" style="100" customWidth="1"/>
    <col min="3338" max="3338" width="6.08203125" style="100" customWidth="1"/>
    <col min="3339" max="3339" width="6.58203125" style="100" customWidth="1"/>
    <col min="3340" max="3340" width="6.08203125" style="100" customWidth="1"/>
    <col min="3341" max="3582" width="7.75" style="100"/>
    <col min="3583" max="3583" width="3.75" style="100" customWidth="1"/>
    <col min="3584" max="3584" width="9.33203125" style="100" customWidth="1"/>
    <col min="3585" max="3585" width="7.58203125" style="100" customWidth="1"/>
    <col min="3586" max="3586" width="6.83203125" style="100" customWidth="1"/>
    <col min="3587" max="3587" width="6" style="100" customWidth="1"/>
    <col min="3588" max="3588" width="6.25" style="100" customWidth="1"/>
    <col min="3589" max="3589" width="5.58203125" style="100" customWidth="1"/>
    <col min="3590" max="3590" width="7.33203125" style="100" customWidth="1"/>
    <col min="3591" max="3592" width="7" style="100" customWidth="1"/>
    <col min="3593" max="3593" width="6.5" style="100" customWidth="1"/>
    <col min="3594" max="3594" width="6.08203125" style="100" customWidth="1"/>
    <col min="3595" max="3595" width="6.58203125" style="100" customWidth="1"/>
    <col min="3596" max="3596" width="6.08203125" style="100" customWidth="1"/>
    <col min="3597" max="3838" width="7.75" style="100"/>
    <col min="3839" max="3839" width="3.75" style="100" customWidth="1"/>
    <col min="3840" max="3840" width="9.33203125" style="100" customWidth="1"/>
    <col min="3841" max="3841" width="7.58203125" style="100" customWidth="1"/>
    <col min="3842" max="3842" width="6.83203125" style="100" customWidth="1"/>
    <col min="3843" max="3843" width="6" style="100" customWidth="1"/>
    <col min="3844" max="3844" width="6.25" style="100" customWidth="1"/>
    <col min="3845" max="3845" width="5.58203125" style="100" customWidth="1"/>
    <col min="3846" max="3846" width="7.33203125" style="100" customWidth="1"/>
    <col min="3847" max="3848" width="7" style="100" customWidth="1"/>
    <col min="3849" max="3849" width="6.5" style="100" customWidth="1"/>
    <col min="3850" max="3850" width="6.08203125" style="100" customWidth="1"/>
    <col min="3851" max="3851" width="6.58203125" style="100" customWidth="1"/>
    <col min="3852" max="3852" width="6.08203125" style="100" customWidth="1"/>
    <col min="3853" max="4094" width="7.75" style="100"/>
    <col min="4095" max="4095" width="3.75" style="100" customWidth="1"/>
    <col min="4096" max="4096" width="9.33203125" style="100" customWidth="1"/>
    <col min="4097" max="4097" width="7.58203125" style="100" customWidth="1"/>
    <col min="4098" max="4098" width="6.83203125" style="100" customWidth="1"/>
    <col min="4099" max="4099" width="6" style="100" customWidth="1"/>
    <col min="4100" max="4100" width="6.25" style="100" customWidth="1"/>
    <col min="4101" max="4101" width="5.58203125" style="100" customWidth="1"/>
    <col min="4102" max="4102" width="7.33203125" style="100" customWidth="1"/>
    <col min="4103" max="4104" width="7" style="100" customWidth="1"/>
    <col min="4105" max="4105" width="6.5" style="100" customWidth="1"/>
    <col min="4106" max="4106" width="6.08203125" style="100" customWidth="1"/>
    <col min="4107" max="4107" width="6.58203125" style="100" customWidth="1"/>
    <col min="4108" max="4108" width="6.08203125" style="100" customWidth="1"/>
    <col min="4109" max="4350" width="7.75" style="100"/>
    <col min="4351" max="4351" width="3.75" style="100" customWidth="1"/>
    <col min="4352" max="4352" width="9.33203125" style="100" customWidth="1"/>
    <col min="4353" max="4353" width="7.58203125" style="100" customWidth="1"/>
    <col min="4354" max="4354" width="6.83203125" style="100" customWidth="1"/>
    <col min="4355" max="4355" width="6" style="100" customWidth="1"/>
    <col min="4356" max="4356" width="6.25" style="100" customWidth="1"/>
    <col min="4357" max="4357" width="5.58203125" style="100" customWidth="1"/>
    <col min="4358" max="4358" width="7.33203125" style="100" customWidth="1"/>
    <col min="4359" max="4360" width="7" style="100" customWidth="1"/>
    <col min="4361" max="4361" width="6.5" style="100" customWidth="1"/>
    <col min="4362" max="4362" width="6.08203125" style="100" customWidth="1"/>
    <col min="4363" max="4363" width="6.58203125" style="100" customWidth="1"/>
    <col min="4364" max="4364" width="6.08203125" style="100" customWidth="1"/>
    <col min="4365" max="4606" width="7.75" style="100"/>
    <col min="4607" max="4607" width="3.75" style="100" customWidth="1"/>
    <col min="4608" max="4608" width="9.33203125" style="100" customWidth="1"/>
    <col min="4609" max="4609" width="7.58203125" style="100" customWidth="1"/>
    <col min="4610" max="4610" width="6.83203125" style="100" customWidth="1"/>
    <col min="4611" max="4611" width="6" style="100" customWidth="1"/>
    <col min="4612" max="4612" width="6.25" style="100" customWidth="1"/>
    <col min="4613" max="4613" width="5.58203125" style="100" customWidth="1"/>
    <col min="4614" max="4614" width="7.33203125" style="100" customWidth="1"/>
    <col min="4615" max="4616" width="7" style="100" customWidth="1"/>
    <col min="4617" max="4617" width="6.5" style="100" customWidth="1"/>
    <col min="4618" max="4618" width="6.08203125" style="100" customWidth="1"/>
    <col min="4619" max="4619" width="6.58203125" style="100" customWidth="1"/>
    <col min="4620" max="4620" width="6.08203125" style="100" customWidth="1"/>
    <col min="4621" max="4862" width="7.75" style="100"/>
    <col min="4863" max="4863" width="3.75" style="100" customWidth="1"/>
    <col min="4864" max="4864" width="9.33203125" style="100" customWidth="1"/>
    <col min="4865" max="4865" width="7.58203125" style="100" customWidth="1"/>
    <col min="4866" max="4866" width="6.83203125" style="100" customWidth="1"/>
    <col min="4867" max="4867" width="6" style="100" customWidth="1"/>
    <col min="4868" max="4868" width="6.25" style="100" customWidth="1"/>
    <col min="4869" max="4869" width="5.58203125" style="100" customWidth="1"/>
    <col min="4870" max="4870" width="7.33203125" style="100" customWidth="1"/>
    <col min="4871" max="4872" width="7" style="100" customWidth="1"/>
    <col min="4873" max="4873" width="6.5" style="100" customWidth="1"/>
    <col min="4874" max="4874" width="6.08203125" style="100" customWidth="1"/>
    <col min="4875" max="4875" width="6.58203125" style="100" customWidth="1"/>
    <col min="4876" max="4876" width="6.08203125" style="100" customWidth="1"/>
    <col min="4877" max="5118" width="7.75" style="100"/>
    <col min="5119" max="5119" width="3.75" style="100" customWidth="1"/>
    <col min="5120" max="5120" width="9.33203125" style="100" customWidth="1"/>
    <col min="5121" max="5121" width="7.58203125" style="100" customWidth="1"/>
    <col min="5122" max="5122" width="6.83203125" style="100" customWidth="1"/>
    <col min="5123" max="5123" width="6" style="100" customWidth="1"/>
    <col min="5124" max="5124" width="6.25" style="100" customWidth="1"/>
    <col min="5125" max="5125" width="5.58203125" style="100" customWidth="1"/>
    <col min="5126" max="5126" width="7.33203125" style="100" customWidth="1"/>
    <col min="5127" max="5128" width="7" style="100" customWidth="1"/>
    <col min="5129" max="5129" width="6.5" style="100" customWidth="1"/>
    <col min="5130" max="5130" width="6.08203125" style="100" customWidth="1"/>
    <col min="5131" max="5131" width="6.58203125" style="100" customWidth="1"/>
    <col min="5132" max="5132" width="6.08203125" style="100" customWidth="1"/>
    <col min="5133" max="5374" width="7.75" style="100"/>
    <col min="5375" max="5375" width="3.75" style="100" customWidth="1"/>
    <col min="5376" max="5376" width="9.33203125" style="100" customWidth="1"/>
    <col min="5377" max="5377" width="7.58203125" style="100" customWidth="1"/>
    <col min="5378" max="5378" width="6.83203125" style="100" customWidth="1"/>
    <col min="5379" max="5379" width="6" style="100" customWidth="1"/>
    <col min="5380" max="5380" width="6.25" style="100" customWidth="1"/>
    <col min="5381" max="5381" width="5.58203125" style="100" customWidth="1"/>
    <col min="5382" max="5382" width="7.33203125" style="100" customWidth="1"/>
    <col min="5383" max="5384" width="7" style="100" customWidth="1"/>
    <col min="5385" max="5385" width="6.5" style="100" customWidth="1"/>
    <col min="5386" max="5386" width="6.08203125" style="100" customWidth="1"/>
    <col min="5387" max="5387" width="6.58203125" style="100" customWidth="1"/>
    <col min="5388" max="5388" width="6.08203125" style="100" customWidth="1"/>
    <col min="5389" max="5630" width="7.75" style="100"/>
    <col min="5631" max="5631" width="3.75" style="100" customWidth="1"/>
    <col min="5632" max="5632" width="9.33203125" style="100" customWidth="1"/>
    <col min="5633" max="5633" width="7.58203125" style="100" customWidth="1"/>
    <col min="5634" max="5634" width="6.83203125" style="100" customWidth="1"/>
    <col min="5635" max="5635" width="6" style="100" customWidth="1"/>
    <col min="5636" max="5636" width="6.25" style="100" customWidth="1"/>
    <col min="5637" max="5637" width="5.58203125" style="100" customWidth="1"/>
    <col min="5638" max="5638" width="7.33203125" style="100" customWidth="1"/>
    <col min="5639" max="5640" width="7" style="100" customWidth="1"/>
    <col min="5641" max="5641" width="6.5" style="100" customWidth="1"/>
    <col min="5642" max="5642" width="6.08203125" style="100" customWidth="1"/>
    <col min="5643" max="5643" width="6.58203125" style="100" customWidth="1"/>
    <col min="5644" max="5644" width="6.08203125" style="100" customWidth="1"/>
    <col min="5645" max="5886" width="7.75" style="100"/>
    <col min="5887" max="5887" width="3.75" style="100" customWidth="1"/>
    <col min="5888" max="5888" width="9.33203125" style="100" customWidth="1"/>
    <col min="5889" max="5889" width="7.58203125" style="100" customWidth="1"/>
    <col min="5890" max="5890" width="6.83203125" style="100" customWidth="1"/>
    <col min="5891" max="5891" width="6" style="100" customWidth="1"/>
    <col min="5892" max="5892" width="6.25" style="100" customWidth="1"/>
    <col min="5893" max="5893" width="5.58203125" style="100" customWidth="1"/>
    <col min="5894" max="5894" width="7.33203125" style="100" customWidth="1"/>
    <col min="5895" max="5896" width="7" style="100" customWidth="1"/>
    <col min="5897" max="5897" width="6.5" style="100" customWidth="1"/>
    <col min="5898" max="5898" width="6.08203125" style="100" customWidth="1"/>
    <col min="5899" max="5899" width="6.58203125" style="100" customWidth="1"/>
    <col min="5900" max="5900" width="6.08203125" style="100" customWidth="1"/>
    <col min="5901" max="6142" width="7.75" style="100"/>
    <col min="6143" max="6143" width="3.75" style="100" customWidth="1"/>
    <col min="6144" max="6144" width="9.33203125" style="100" customWidth="1"/>
    <col min="6145" max="6145" width="7.58203125" style="100" customWidth="1"/>
    <col min="6146" max="6146" width="6.83203125" style="100" customWidth="1"/>
    <col min="6147" max="6147" width="6" style="100" customWidth="1"/>
    <col min="6148" max="6148" width="6.25" style="100" customWidth="1"/>
    <col min="6149" max="6149" width="5.58203125" style="100" customWidth="1"/>
    <col min="6150" max="6150" width="7.33203125" style="100" customWidth="1"/>
    <col min="6151" max="6152" width="7" style="100" customWidth="1"/>
    <col min="6153" max="6153" width="6.5" style="100" customWidth="1"/>
    <col min="6154" max="6154" width="6.08203125" style="100" customWidth="1"/>
    <col min="6155" max="6155" width="6.58203125" style="100" customWidth="1"/>
    <col min="6156" max="6156" width="6.08203125" style="100" customWidth="1"/>
    <col min="6157" max="6398" width="7.75" style="100"/>
    <col min="6399" max="6399" width="3.75" style="100" customWidth="1"/>
    <col min="6400" max="6400" width="9.33203125" style="100" customWidth="1"/>
    <col min="6401" max="6401" width="7.58203125" style="100" customWidth="1"/>
    <col min="6402" max="6402" width="6.83203125" style="100" customWidth="1"/>
    <col min="6403" max="6403" width="6" style="100" customWidth="1"/>
    <col min="6404" max="6404" width="6.25" style="100" customWidth="1"/>
    <col min="6405" max="6405" width="5.58203125" style="100" customWidth="1"/>
    <col min="6406" max="6406" width="7.33203125" style="100" customWidth="1"/>
    <col min="6407" max="6408" width="7" style="100" customWidth="1"/>
    <col min="6409" max="6409" width="6.5" style="100" customWidth="1"/>
    <col min="6410" max="6410" width="6.08203125" style="100" customWidth="1"/>
    <col min="6411" max="6411" width="6.58203125" style="100" customWidth="1"/>
    <col min="6412" max="6412" width="6.08203125" style="100" customWidth="1"/>
    <col min="6413" max="6654" width="7.75" style="100"/>
    <col min="6655" max="6655" width="3.75" style="100" customWidth="1"/>
    <col min="6656" max="6656" width="9.33203125" style="100" customWidth="1"/>
    <col min="6657" max="6657" width="7.58203125" style="100" customWidth="1"/>
    <col min="6658" max="6658" width="6.83203125" style="100" customWidth="1"/>
    <col min="6659" max="6659" width="6" style="100" customWidth="1"/>
    <col min="6660" max="6660" width="6.25" style="100" customWidth="1"/>
    <col min="6661" max="6661" width="5.58203125" style="100" customWidth="1"/>
    <col min="6662" max="6662" width="7.33203125" style="100" customWidth="1"/>
    <col min="6663" max="6664" width="7" style="100" customWidth="1"/>
    <col min="6665" max="6665" width="6.5" style="100" customWidth="1"/>
    <col min="6666" max="6666" width="6.08203125" style="100" customWidth="1"/>
    <col min="6667" max="6667" width="6.58203125" style="100" customWidth="1"/>
    <col min="6668" max="6668" width="6.08203125" style="100" customWidth="1"/>
    <col min="6669" max="6910" width="7.75" style="100"/>
    <col min="6911" max="6911" width="3.75" style="100" customWidth="1"/>
    <col min="6912" max="6912" width="9.33203125" style="100" customWidth="1"/>
    <col min="6913" max="6913" width="7.58203125" style="100" customWidth="1"/>
    <col min="6914" max="6914" width="6.83203125" style="100" customWidth="1"/>
    <col min="6915" max="6915" width="6" style="100" customWidth="1"/>
    <col min="6916" max="6916" width="6.25" style="100" customWidth="1"/>
    <col min="6917" max="6917" width="5.58203125" style="100" customWidth="1"/>
    <col min="6918" max="6918" width="7.33203125" style="100" customWidth="1"/>
    <col min="6919" max="6920" width="7" style="100" customWidth="1"/>
    <col min="6921" max="6921" width="6.5" style="100" customWidth="1"/>
    <col min="6922" max="6922" width="6.08203125" style="100" customWidth="1"/>
    <col min="6923" max="6923" width="6.58203125" style="100" customWidth="1"/>
    <col min="6924" max="6924" width="6.08203125" style="100" customWidth="1"/>
    <col min="6925" max="7166" width="7.75" style="100"/>
    <col min="7167" max="7167" width="3.75" style="100" customWidth="1"/>
    <col min="7168" max="7168" width="9.33203125" style="100" customWidth="1"/>
    <col min="7169" max="7169" width="7.58203125" style="100" customWidth="1"/>
    <col min="7170" max="7170" width="6.83203125" style="100" customWidth="1"/>
    <col min="7171" max="7171" width="6" style="100" customWidth="1"/>
    <col min="7172" max="7172" width="6.25" style="100" customWidth="1"/>
    <col min="7173" max="7173" width="5.58203125" style="100" customWidth="1"/>
    <col min="7174" max="7174" width="7.33203125" style="100" customWidth="1"/>
    <col min="7175" max="7176" width="7" style="100" customWidth="1"/>
    <col min="7177" max="7177" width="6.5" style="100" customWidth="1"/>
    <col min="7178" max="7178" width="6.08203125" style="100" customWidth="1"/>
    <col min="7179" max="7179" width="6.58203125" style="100" customWidth="1"/>
    <col min="7180" max="7180" width="6.08203125" style="100" customWidth="1"/>
    <col min="7181" max="7422" width="7.75" style="100"/>
    <col min="7423" max="7423" width="3.75" style="100" customWidth="1"/>
    <col min="7424" max="7424" width="9.33203125" style="100" customWidth="1"/>
    <col min="7425" max="7425" width="7.58203125" style="100" customWidth="1"/>
    <col min="7426" max="7426" width="6.83203125" style="100" customWidth="1"/>
    <col min="7427" max="7427" width="6" style="100" customWidth="1"/>
    <col min="7428" max="7428" width="6.25" style="100" customWidth="1"/>
    <col min="7429" max="7429" width="5.58203125" style="100" customWidth="1"/>
    <col min="7430" max="7430" width="7.33203125" style="100" customWidth="1"/>
    <col min="7431" max="7432" width="7" style="100" customWidth="1"/>
    <col min="7433" max="7433" width="6.5" style="100" customWidth="1"/>
    <col min="7434" max="7434" width="6.08203125" style="100" customWidth="1"/>
    <col min="7435" max="7435" width="6.58203125" style="100" customWidth="1"/>
    <col min="7436" max="7436" width="6.08203125" style="100" customWidth="1"/>
    <col min="7437" max="7678" width="7.75" style="100"/>
    <col min="7679" max="7679" width="3.75" style="100" customWidth="1"/>
    <col min="7680" max="7680" width="9.33203125" style="100" customWidth="1"/>
    <col min="7681" max="7681" width="7.58203125" style="100" customWidth="1"/>
    <col min="7682" max="7682" width="6.83203125" style="100" customWidth="1"/>
    <col min="7683" max="7683" width="6" style="100" customWidth="1"/>
    <col min="7684" max="7684" width="6.25" style="100" customWidth="1"/>
    <col min="7685" max="7685" width="5.58203125" style="100" customWidth="1"/>
    <col min="7686" max="7686" width="7.33203125" style="100" customWidth="1"/>
    <col min="7687" max="7688" width="7" style="100" customWidth="1"/>
    <col min="7689" max="7689" width="6.5" style="100" customWidth="1"/>
    <col min="7690" max="7690" width="6.08203125" style="100" customWidth="1"/>
    <col min="7691" max="7691" width="6.58203125" style="100" customWidth="1"/>
    <col min="7692" max="7692" width="6.08203125" style="100" customWidth="1"/>
    <col min="7693" max="7934" width="7.75" style="100"/>
    <col min="7935" max="7935" width="3.75" style="100" customWidth="1"/>
    <col min="7936" max="7936" width="9.33203125" style="100" customWidth="1"/>
    <col min="7937" max="7937" width="7.58203125" style="100" customWidth="1"/>
    <col min="7938" max="7938" width="6.83203125" style="100" customWidth="1"/>
    <col min="7939" max="7939" width="6" style="100" customWidth="1"/>
    <col min="7940" max="7940" width="6.25" style="100" customWidth="1"/>
    <col min="7941" max="7941" width="5.58203125" style="100" customWidth="1"/>
    <col min="7942" max="7942" width="7.33203125" style="100" customWidth="1"/>
    <col min="7943" max="7944" width="7" style="100" customWidth="1"/>
    <col min="7945" max="7945" width="6.5" style="100" customWidth="1"/>
    <col min="7946" max="7946" width="6.08203125" style="100" customWidth="1"/>
    <col min="7947" max="7947" width="6.58203125" style="100" customWidth="1"/>
    <col min="7948" max="7948" width="6.08203125" style="100" customWidth="1"/>
    <col min="7949" max="8190" width="7.75" style="100"/>
    <col min="8191" max="8191" width="3.75" style="100" customWidth="1"/>
    <col min="8192" max="8192" width="9.33203125" style="100" customWidth="1"/>
    <col min="8193" max="8193" width="7.58203125" style="100" customWidth="1"/>
    <col min="8194" max="8194" width="6.83203125" style="100" customWidth="1"/>
    <col min="8195" max="8195" width="6" style="100" customWidth="1"/>
    <col min="8196" max="8196" width="6.25" style="100" customWidth="1"/>
    <col min="8197" max="8197" width="5.58203125" style="100" customWidth="1"/>
    <col min="8198" max="8198" width="7.33203125" style="100" customWidth="1"/>
    <col min="8199" max="8200" width="7" style="100" customWidth="1"/>
    <col min="8201" max="8201" width="6.5" style="100" customWidth="1"/>
    <col min="8202" max="8202" width="6.08203125" style="100" customWidth="1"/>
    <col min="8203" max="8203" width="6.58203125" style="100" customWidth="1"/>
    <col min="8204" max="8204" width="6.08203125" style="100" customWidth="1"/>
    <col min="8205" max="8446" width="7.75" style="100"/>
    <col min="8447" max="8447" width="3.75" style="100" customWidth="1"/>
    <col min="8448" max="8448" width="9.33203125" style="100" customWidth="1"/>
    <col min="8449" max="8449" width="7.58203125" style="100" customWidth="1"/>
    <col min="8450" max="8450" width="6.83203125" style="100" customWidth="1"/>
    <col min="8451" max="8451" width="6" style="100" customWidth="1"/>
    <col min="8452" max="8452" width="6.25" style="100" customWidth="1"/>
    <col min="8453" max="8453" width="5.58203125" style="100" customWidth="1"/>
    <col min="8454" max="8454" width="7.33203125" style="100" customWidth="1"/>
    <col min="8455" max="8456" width="7" style="100" customWidth="1"/>
    <col min="8457" max="8457" width="6.5" style="100" customWidth="1"/>
    <col min="8458" max="8458" width="6.08203125" style="100" customWidth="1"/>
    <col min="8459" max="8459" width="6.58203125" style="100" customWidth="1"/>
    <col min="8460" max="8460" width="6.08203125" style="100" customWidth="1"/>
    <col min="8461" max="8702" width="7.75" style="100"/>
    <col min="8703" max="8703" width="3.75" style="100" customWidth="1"/>
    <col min="8704" max="8704" width="9.33203125" style="100" customWidth="1"/>
    <col min="8705" max="8705" width="7.58203125" style="100" customWidth="1"/>
    <col min="8706" max="8706" width="6.83203125" style="100" customWidth="1"/>
    <col min="8707" max="8707" width="6" style="100" customWidth="1"/>
    <col min="8708" max="8708" width="6.25" style="100" customWidth="1"/>
    <col min="8709" max="8709" width="5.58203125" style="100" customWidth="1"/>
    <col min="8710" max="8710" width="7.33203125" style="100" customWidth="1"/>
    <col min="8711" max="8712" width="7" style="100" customWidth="1"/>
    <col min="8713" max="8713" width="6.5" style="100" customWidth="1"/>
    <col min="8714" max="8714" width="6.08203125" style="100" customWidth="1"/>
    <col min="8715" max="8715" width="6.58203125" style="100" customWidth="1"/>
    <col min="8716" max="8716" width="6.08203125" style="100" customWidth="1"/>
    <col min="8717" max="8958" width="7.75" style="100"/>
    <col min="8959" max="8959" width="3.75" style="100" customWidth="1"/>
    <col min="8960" max="8960" width="9.33203125" style="100" customWidth="1"/>
    <col min="8961" max="8961" width="7.58203125" style="100" customWidth="1"/>
    <col min="8962" max="8962" width="6.83203125" style="100" customWidth="1"/>
    <col min="8963" max="8963" width="6" style="100" customWidth="1"/>
    <col min="8964" max="8964" width="6.25" style="100" customWidth="1"/>
    <col min="8965" max="8965" width="5.58203125" style="100" customWidth="1"/>
    <col min="8966" max="8966" width="7.33203125" style="100" customWidth="1"/>
    <col min="8967" max="8968" width="7" style="100" customWidth="1"/>
    <col min="8969" max="8969" width="6.5" style="100" customWidth="1"/>
    <col min="8970" max="8970" width="6.08203125" style="100" customWidth="1"/>
    <col min="8971" max="8971" width="6.58203125" style="100" customWidth="1"/>
    <col min="8972" max="8972" width="6.08203125" style="100" customWidth="1"/>
    <col min="8973" max="9214" width="7.75" style="100"/>
    <col min="9215" max="9215" width="3.75" style="100" customWidth="1"/>
    <col min="9216" max="9216" width="9.33203125" style="100" customWidth="1"/>
    <col min="9217" max="9217" width="7.58203125" style="100" customWidth="1"/>
    <col min="9218" max="9218" width="6.83203125" style="100" customWidth="1"/>
    <col min="9219" max="9219" width="6" style="100" customWidth="1"/>
    <col min="9220" max="9220" width="6.25" style="100" customWidth="1"/>
    <col min="9221" max="9221" width="5.58203125" style="100" customWidth="1"/>
    <col min="9222" max="9222" width="7.33203125" style="100" customWidth="1"/>
    <col min="9223" max="9224" width="7" style="100" customWidth="1"/>
    <col min="9225" max="9225" width="6.5" style="100" customWidth="1"/>
    <col min="9226" max="9226" width="6.08203125" style="100" customWidth="1"/>
    <col min="9227" max="9227" width="6.58203125" style="100" customWidth="1"/>
    <col min="9228" max="9228" width="6.08203125" style="100" customWidth="1"/>
    <col min="9229" max="9470" width="7.75" style="100"/>
    <col min="9471" max="9471" width="3.75" style="100" customWidth="1"/>
    <col min="9472" max="9472" width="9.33203125" style="100" customWidth="1"/>
    <col min="9473" max="9473" width="7.58203125" style="100" customWidth="1"/>
    <col min="9474" max="9474" width="6.83203125" style="100" customWidth="1"/>
    <col min="9475" max="9475" width="6" style="100" customWidth="1"/>
    <col min="9476" max="9476" width="6.25" style="100" customWidth="1"/>
    <col min="9477" max="9477" width="5.58203125" style="100" customWidth="1"/>
    <col min="9478" max="9478" width="7.33203125" style="100" customWidth="1"/>
    <col min="9479" max="9480" width="7" style="100" customWidth="1"/>
    <col min="9481" max="9481" width="6.5" style="100" customWidth="1"/>
    <col min="9482" max="9482" width="6.08203125" style="100" customWidth="1"/>
    <col min="9483" max="9483" width="6.58203125" style="100" customWidth="1"/>
    <col min="9484" max="9484" width="6.08203125" style="100" customWidth="1"/>
    <col min="9485" max="9726" width="7.75" style="100"/>
    <col min="9727" max="9727" width="3.75" style="100" customWidth="1"/>
    <col min="9728" max="9728" width="9.33203125" style="100" customWidth="1"/>
    <col min="9729" max="9729" width="7.58203125" style="100" customWidth="1"/>
    <col min="9730" max="9730" width="6.83203125" style="100" customWidth="1"/>
    <col min="9731" max="9731" width="6" style="100" customWidth="1"/>
    <col min="9732" max="9732" width="6.25" style="100" customWidth="1"/>
    <col min="9733" max="9733" width="5.58203125" style="100" customWidth="1"/>
    <col min="9734" max="9734" width="7.33203125" style="100" customWidth="1"/>
    <col min="9735" max="9736" width="7" style="100" customWidth="1"/>
    <col min="9737" max="9737" width="6.5" style="100" customWidth="1"/>
    <col min="9738" max="9738" width="6.08203125" style="100" customWidth="1"/>
    <col min="9739" max="9739" width="6.58203125" style="100" customWidth="1"/>
    <col min="9740" max="9740" width="6.08203125" style="100" customWidth="1"/>
    <col min="9741" max="9982" width="7.75" style="100"/>
    <col min="9983" max="9983" width="3.75" style="100" customWidth="1"/>
    <col min="9984" max="9984" width="9.33203125" style="100" customWidth="1"/>
    <col min="9985" max="9985" width="7.58203125" style="100" customWidth="1"/>
    <col min="9986" max="9986" width="6.83203125" style="100" customWidth="1"/>
    <col min="9987" max="9987" width="6" style="100" customWidth="1"/>
    <col min="9988" max="9988" width="6.25" style="100" customWidth="1"/>
    <col min="9989" max="9989" width="5.58203125" style="100" customWidth="1"/>
    <col min="9990" max="9990" width="7.33203125" style="100" customWidth="1"/>
    <col min="9991" max="9992" width="7" style="100" customWidth="1"/>
    <col min="9993" max="9993" width="6.5" style="100" customWidth="1"/>
    <col min="9994" max="9994" width="6.08203125" style="100" customWidth="1"/>
    <col min="9995" max="9995" width="6.58203125" style="100" customWidth="1"/>
    <col min="9996" max="9996" width="6.08203125" style="100" customWidth="1"/>
    <col min="9997" max="10238" width="7.75" style="100"/>
    <col min="10239" max="10239" width="3.75" style="100" customWidth="1"/>
    <col min="10240" max="10240" width="9.33203125" style="100" customWidth="1"/>
    <col min="10241" max="10241" width="7.58203125" style="100" customWidth="1"/>
    <col min="10242" max="10242" width="6.83203125" style="100" customWidth="1"/>
    <col min="10243" max="10243" width="6" style="100" customWidth="1"/>
    <col min="10244" max="10244" width="6.25" style="100" customWidth="1"/>
    <col min="10245" max="10245" width="5.58203125" style="100" customWidth="1"/>
    <col min="10246" max="10246" width="7.33203125" style="100" customWidth="1"/>
    <col min="10247" max="10248" width="7" style="100" customWidth="1"/>
    <col min="10249" max="10249" width="6.5" style="100" customWidth="1"/>
    <col min="10250" max="10250" width="6.08203125" style="100" customWidth="1"/>
    <col min="10251" max="10251" width="6.58203125" style="100" customWidth="1"/>
    <col min="10252" max="10252" width="6.08203125" style="100" customWidth="1"/>
    <col min="10253" max="10494" width="7.75" style="100"/>
    <col min="10495" max="10495" width="3.75" style="100" customWidth="1"/>
    <col min="10496" max="10496" width="9.33203125" style="100" customWidth="1"/>
    <col min="10497" max="10497" width="7.58203125" style="100" customWidth="1"/>
    <col min="10498" max="10498" width="6.83203125" style="100" customWidth="1"/>
    <col min="10499" max="10499" width="6" style="100" customWidth="1"/>
    <col min="10500" max="10500" width="6.25" style="100" customWidth="1"/>
    <col min="10501" max="10501" width="5.58203125" style="100" customWidth="1"/>
    <col min="10502" max="10502" width="7.33203125" style="100" customWidth="1"/>
    <col min="10503" max="10504" width="7" style="100" customWidth="1"/>
    <col min="10505" max="10505" width="6.5" style="100" customWidth="1"/>
    <col min="10506" max="10506" width="6.08203125" style="100" customWidth="1"/>
    <col min="10507" max="10507" width="6.58203125" style="100" customWidth="1"/>
    <col min="10508" max="10508" width="6.08203125" style="100" customWidth="1"/>
    <col min="10509" max="10750" width="7.75" style="100"/>
    <col min="10751" max="10751" width="3.75" style="100" customWidth="1"/>
    <col min="10752" max="10752" width="9.33203125" style="100" customWidth="1"/>
    <col min="10753" max="10753" width="7.58203125" style="100" customWidth="1"/>
    <col min="10754" max="10754" width="6.83203125" style="100" customWidth="1"/>
    <col min="10755" max="10755" width="6" style="100" customWidth="1"/>
    <col min="10756" max="10756" width="6.25" style="100" customWidth="1"/>
    <col min="10757" max="10757" width="5.58203125" style="100" customWidth="1"/>
    <col min="10758" max="10758" width="7.33203125" style="100" customWidth="1"/>
    <col min="10759" max="10760" width="7" style="100" customWidth="1"/>
    <col min="10761" max="10761" width="6.5" style="100" customWidth="1"/>
    <col min="10762" max="10762" width="6.08203125" style="100" customWidth="1"/>
    <col min="10763" max="10763" width="6.58203125" style="100" customWidth="1"/>
    <col min="10764" max="10764" width="6.08203125" style="100" customWidth="1"/>
    <col min="10765" max="11006" width="7.75" style="100"/>
    <col min="11007" max="11007" width="3.75" style="100" customWidth="1"/>
    <col min="11008" max="11008" width="9.33203125" style="100" customWidth="1"/>
    <col min="11009" max="11009" width="7.58203125" style="100" customWidth="1"/>
    <col min="11010" max="11010" width="6.83203125" style="100" customWidth="1"/>
    <col min="11011" max="11011" width="6" style="100" customWidth="1"/>
    <col min="11012" max="11012" width="6.25" style="100" customWidth="1"/>
    <col min="11013" max="11013" width="5.58203125" style="100" customWidth="1"/>
    <col min="11014" max="11014" width="7.33203125" style="100" customWidth="1"/>
    <col min="11015" max="11016" width="7" style="100" customWidth="1"/>
    <col min="11017" max="11017" width="6.5" style="100" customWidth="1"/>
    <col min="11018" max="11018" width="6.08203125" style="100" customWidth="1"/>
    <col min="11019" max="11019" width="6.58203125" style="100" customWidth="1"/>
    <col min="11020" max="11020" width="6.08203125" style="100" customWidth="1"/>
    <col min="11021" max="11262" width="7.75" style="100"/>
    <col min="11263" max="11263" width="3.75" style="100" customWidth="1"/>
    <col min="11264" max="11264" width="9.33203125" style="100" customWidth="1"/>
    <col min="11265" max="11265" width="7.58203125" style="100" customWidth="1"/>
    <col min="11266" max="11266" width="6.83203125" style="100" customWidth="1"/>
    <col min="11267" max="11267" width="6" style="100" customWidth="1"/>
    <col min="11268" max="11268" width="6.25" style="100" customWidth="1"/>
    <col min="11269" max="11269" width="5.58203125" style="100" customWidth="1"/>
    <col min="11270" max="11270" width="7.33203125" style="100" customWidth="1"/>
    <col min="11271" max="11272" width="7" style="100" customWidth="1"/>
    <col min="11273" max="11273" width="6.5" style="100" customWidth="1"/>
    <col min="11274" max="11274" width="6.08203125" style="100" customWidth="1"/>
    <col min="11275" max="11275" width="6.58203125" style="100" customWidth="1"/>
    <col min="11276" max="11276" width="6.08203125" style="100" customWidth="1"/>
    <col min="11277" max="11518" width="7.75" style="100"/>
    <col min="11519" max="11519" width="3.75" style="100" customWidth="1"/>
    <col min="11520" max="11520" width="9.33203125" style="100" customWidth="1"/>
    <col min="11521" max="11521" width="7.58203125" style="100" customWidth="1"/>
    <col min="11522" max="11522" width="6.83203125" style="100" customWidth="1"/>
    <col min="11523" max="11523" width="6" style="100" customWidth="1"/>
    <col min="11524" max="11524" width="6.25" style="100" customWidth="1"/>
    <col min="11525" max="11525" width="5.58203125" style="100" customWidth="1"/>
    <col min="11526" max="11526" width="7.33203125" style="100" customWidth="1"/>
    <col min="11527" max="11528" width="7" style="100" customWidth="1"/>
    <col min="11529" max="11529" width="6.5" style="100" customWidth="1"/>
    <col min="11530" max="11530" width="6.08203125" style="100" customWidth="1"/>
    <col min="11531" max="11531" width="6.58203125" style="100" customWidth="1"/>
    <col min="11532" max="11532" width="6.08203125" style="100" customWidth="1"/>
    <col min="11533" max="11774" width="7.75" style="100"/>
    <col min="11775" max="11775" width="3.75" style="100" customWidth="1"/>
    <col min="11776" max="11776" width="9.33203125" style="100" customWidth="1"/>
    <col min="11777" max="11777" width="7.58203125" style="100" customWidth="1"/>
    <col min="11778" max="11778" width="6.83203125" style="100" customWidth="1"/>
    <col min="11779" max="11779" width="6" style="100" customWidth="1"/>
    <col min="11780" max="11780" width="6.25" style="100" customWidth="1"/>
    <col min="11781" max="11781" width="5.58203125" style="100" customWidth="1"/>
    <col min="11782" max="11782" width="7.33203125" style="100" customWidth="1"/>
    <col min="11783" max="11784" width="7" style="100" customWidth="1"/>
    <col min="11785" max="11785" width="6.5" style="100" customWidth="1"/>
    <col min="11786" max="11786" width="6.08203125" style="100" customWidth="1"/>
    <col min="11787" max="11787" width="6.58203125" style="100" customWidth="1"/>
    <col min="11788" max="11788" width="6.08203125" style="100" customWidth="1"/>
    <col min="11789" max="12030" width="7.75" style="100"/>
    <col min="12031" max="12031" width="3.75" style="100" customWidth="1"/>
    <col min="12032" max="12032" width="9.33203125" style="100" customWidth="1"/>
    <col min="12033" max="12033" width="7.58203125" style="100" customWidth="1"/>
    <col min="12034" max="12034" width="6.83203125" style="100" customWidth="1"/>
    <col min="12035" max="12035" width="6" style="100" customWidth="1"/>
    <col min="12036" max="12036" width="6.25" style="100" customWidth="1"/>
    <col min="12037" max="12037" width="5.58203125" style="100" customWidth="1"/>
    <col min="12038" max="12038" width="7.33203125" style="100" customWidth="1"/>
    <col min="12039" max="12040" width="7" style="100" customWidth="1"/>
    <col min="12041" max="12041" width="6.5" style="100" customWidth="1"/>
    <col min="12042" max="12042" width="6.08203125" style="100" customWidth="1"/>
    <col min="12043" max="12043" width="6.58203125" style="100" customWidth="1"/>
    <col min="12044" max="12044" width="6.08203125" style="100" customWidth="1"/>
    <col min="12045" max="12286" width="7.75" style="100"/>
    <col min="12287" max="12287" width="3.75" style="100" customWidth="1"/>
    <col min="12288" max="12288" width="9.33203125" style="100" customWidth="1"/>
    <col min="12289" max="12289" width="7.58203125" style="100" customWidth="1"/>
    <col min="12290" max="12290" width="6.83203125" style="100" customWidth="1"/>
    <col min="12291" max="12291" width="6" style="100" customWidth="1"/>
    <col min="12292" max="12292" width="6.25" style="100" customWidth="1"/>
    <col min="12293" max="12293" width="5.58203125" style="100" customWidth="1"/>
    <col min="12294" max="12294" width="7.33203125" style="100" customWidth="1"/>
    <col min="12295" max="12296" width="7" style="100" customWidth="1"/>
    <col min="12297" max="12297" width="6.5" style="100" customWidth="1"/>
    <col min="12298" max="12298" width="6.08203125" style="100" customWidth="1"/>
    <col min="12299" max="12299" width="6.58203125" style="100" customWidth="1"/>
    <col min="12300" max="12300" width="6.08203125" style="100" customWidth="1"/>
    <col min="12301" max="12542" width="7.75" style="100"/>
    <col min="12543" max="12543" width="3.75" style="100" customWidth="1"/>
    <col min="12544" max="12544" width="9.33203125" style="100" customWidth="1"/>
    <col min="12545" max="12545" width="7.58203125" style="100" customWidth="1"/>
    <col min="12546" max="12546" width="6.83203125" style="100" customWidth="1"/>
    <col min="12547" max="12547" width="6" style="100" customWidth="1"/>
    <col min="12548" max="12548" width="6.25" style="100" customWidth="1"/>
    <col min="12549" max="12549" width="5.58203125" style="100" customWidth="1"/>
    <col min="12550" max="12550" width="7.33203125" style="100" customWidth="1"/>
    <col min="12551" max="12552" width="7" style="100" customWidth="1"/>
    <col min="12553" max="12553" width="6.5" style="100" customWidth="1"/>
    <col min="12554" max="12554" width="6.08203125" style="100" customWidth="1"/>
    <col min="12555" max="12555" width="6.58203125" style="100" customWidth="1"/>
    <col min="12556" max="12556" width="6.08203125" style="100" customWidth="1"/>
    <col min="12557" max="12798" width="7.75" style="100"/>
    <col min="12799" max="12799" width="3.75" style="100" customWidth="1"/>
    <col min="12800" max="12800" width="9.33203125" style="100" customWidth="1"/>
    <col min="12801" max="12801" width="7.58203125" style="100" customWidth="1"/>
    <col min="12802" max="12802" width="6.83203125" style="100" customWidth="1"/>
    <col min="12803" max="12803" width="6" style="100" customWidth="1"/>
    <col min="12804" max="12804" width="6.25" style="100" customWidth="1"/>
    <col min="12805" max="12805" width="5.58203125" style="100" customWidth="1"/>
    <col min="12806" max="12806" width="7.33203125" style="100" customWidth="1"/>
    <col min="12807" max="12808" width="7" style="100" customWidth="1"/>
    <col min="12809" max="12809" width="6.5" style="100" customWidth="1"/>
    <col min="12810" max="12810" width="6.08203125" style="100" customWidth="1"/>
    <col min="12811" max="12811" width="6.58203125" style="100" customWidth="1"/>
    <col min="12812" max="12812" width="6.08203125" style="100" customWidth="1"/>
    <col min="12813" max="13054" width="7.75" style="100"/>
    <col min="13055" max="13055" width="3.75" style="100" customWidth="1"/>
    <col min="13056" max="13056" width="9.33203125" style="100" customWidth="1"/>
    <col min="13057" max="13057" width="7.58203125" style="100" customWidth="1"/>
    <col min="13058" max="13058" width="6.83203125" style="100" customWidth="1"/>
    <col min="13059" max="13059" width="6" style="100" customWidth="1"/>
    <col min="13060" max="13060" width="6.25" style="100" customWidth="1"/>
    <col min="13061" max="13061" width="5.58203125" style="100" customWidth="1"/>
    <col min="13062" max="13062" width="7.33203125" style="100" customWidth="1"/>
    <col min="13063" max="13064" width="7" style="100" customWidth="1"/>
    <col min="13065" max="13065" width="6.5" style="100" customWidth="1"/>
    <col min="13066" max="13066" width="6.08203125" style="100" customWidth="1"/>
    <col min="13067" max="13067" width="6.58203125" style="100" customWidth="1"/>
    <col min="13068" max="13068" width="6.08203125" style="100" customWidth="1"/>
    <col min="13069" max="13310" width="7.75" style="100"/>
    <col min="13311" max="13311" width="3.75" style="100" customWidth="1"/>
    <col min="13312" max="13312" width="9.33203125" style="100" customWidth="1"/>
    <col min="13313" max="13313" width="7.58203125" style="100" customWidth="1"/>
    <col min="13314" max="13314" width="6.83203125" style="100" customWidth="1"/>
    <col min="13315" max="13315" width="6" style="100" customWidth="1"/>
    <col min="13316" max="13316" width="6.25" style="100" customWidth="1"/>
    <col min="13317" max="13317" width="5.58203125" style="100" customWidth="1"/>
    <col min="13318" max="13318" width="7.33203125" style="100" customWidth="1"/>
    <col min="13319" max="13320" width="7" style="100" customWidth="1"/>
    <col min="13321" max="13321" width="6.5" style="100" customWidth="1"/>
    <col min="13322" max="13322" width="6.08203125" style="100" customWidth="1"/>
    <col min="13323" max="13323" width="6.58203125" style="100" customWidth="1"/>
    <col min="13324" max="13324" width="6.08203125" style="100" customWidth="1"/>
    <col min="13325" max="13566" width="7.75" style="100"/>
    <col min="13567" max="13567" width="3.75" style="100" customWidth="1"/>
    <col min="13568" max="13568" width="9.33203125" style="100" customWidth="1"/>
    <col min="13569" max="13569" width="7.58203125" style="100" customWidth="1"/>
    <col min="13570" max="13570" width="6.83203125" style="100" customWidth="1"/>
    <col min="13571" max="13571" width="6" style="100" customWidth="1"/>
    <col min="13572" max="13572" width="6.25" style="100" customWidth="1"/>
    <col min="13573" max="13573" width="5.58203125" style="100" customWidth="1"/>
    <col min="13574" max="13574" width="7.33203125" style="100" customWidth="1"/>
    <col min="13575" max="13576" width="7" style="100" customWidth="1"/>
    <col min="13577" max="13577" width="6.5" style="100" customWidth="1"/>
    <col min="13578" max="13578" width="6.08203125" style="100" customWidth="1"/>
    <col min="13579" max="13579" width="6.58203125" style="100" customWidth="1"/>
    <col min="13580" max="13580" width="6.08203125" style="100" customWidth="1"/>
    <col min="13581" max="13822" width="7.75" style="100"/>
    <col min="13823" max="13823" width="3.75" style="100" customWidth="1"/>
    <col min="13824" max="13824" width="9.33203125" style="100" customWidth="1"/>
    <col min="13825" max="13825" width="7.58203125" style="100" customWidth="1"/>
    <col min="13826" max="13826" width="6.83203125" style="100" customWidth="1"/>
    <col min="13827" max="13827" width="6" style="100" customWidth="1"/>
    <col min="13828" max="13828" width="6.25" style="100" customWidth="1"/>
    <col min="13829" max="13829" width="5.58203125" style="100" customWidth="1"/>
    <col min="13830" max="13830" width="7.33203125" style="100" customWidth="1"/>
    <col min="13831" max="13832" width="7" style="100" customWidth="1"/>
    <col min="13833" max="13833" width="6.5" style="100" customWidth="1"/>
    <col min="13834" max="13834" width="6.08203125" style="100" customWidth="1"/>
    <col min="13835" max="13835" width="6.58203125" style="100" customWidth="1"/>
    <col min="13836" max="13836" width="6.08203125" style="100" customWidth="1"/>
    <col min="13837" max="14078" width="7.75" style="100"/>
    <col min="14079" max="14079" width="3.75" style="100" customWidth="1"/>
    <col min="14080" max="14080" width="9.33203125" style="100" customWidth="1"/>
    <col min="14081" max="14081" width="7.58203125" style="100" customWidth="1"/>
    <col min="14082" max="14082" width="6.83203125" style="100" customWidth="1"/>
    <col min="14083" max="14083" width="6" style="100" customWidth="1"/>
    <col min="14084" max="14084" width="6.25" style="100" customWidth="1"/>
    <col min="14085" max="14085" width="5.58203125" style="100" customWidth="1"/>
    <col min="14086" max="14086" width="7.33203125" style="100" customWidth="1"/>
    <col min="14087" max="14088" width="7" style="100" customWidth="1"/>
    <col min="14089" max="14089" width="6.5" style="100" customWidth="1"/>
    <col min="14090" max="14090" width="6.08203125" style="100" customWidth="1"/>
    <col min="14091" max="14091" width="6.58203125" style="100" customWidth="1"/>
    <col min="14092" max="14092" width="6.08203125" style="100" customWidth="1"/>
    <col min="14093" max="14334" width="7.75" style="100"/>
    <col min="14335" max="14335" width="3.75" style="100" customWidth="1"/>
    <col min="14336" max="14336" width="9.33203125" style="100" customWidth="1"/>
    <col min="14337" max="14337" width="7.58203125" style="100" customWidth="1"/>
    <col min="14338" max="14338" width="6.83203125" style="100" customWidth="1"/>
    <col min="14339" max="14339" width="6" style="100" customWidth="1"/>
    <col min="14340" max="14340" width="6.25" style="100" customWidth="1"/>
    <col min="14341" max="14341" width="5.58203125" style="100" customWidth="1"/>
    <col min="14342" max="14342" width="7.33203125" style="100" customWidth="1"/>
    <col min="14343" max="14344" width="7" style="100" customWidth="1"/>
    <col min="14345" max="14345" width="6.5" style="100" customWidth="1"/>
    <col min="14346" max="14346" width="6.08203125" style="100" customWidth="1"/>
    <col min="14347" max="14347" width="6.58203125" style="100" customWidth="1"/>
    <col min="14348" max="14348" width="6.08203125" style="100" customWidth="1"/>
    <col min="14349" max="14590" width="7.75" style="100"/>
    <col min="14591" max="14591" width="3.75" style="100" customWidth="1"/>
    <col min="14592" max="14592" width="9.33203125" style="100" customWidth="1"/>
    <col min="14593" max="14593" width="7.58203125" style="100" customWidth="1"/>
    <col min="14594" max="14594" width="6.83203125" style="100" customWidth="1"/>
    <col min="14595" max="14595" width="6" style="100" customWidth="1"/>
    <col min="14596" max="14596" width="6.25" style="100" customWidth="1"/>
    <col min="14597" max="14597" width="5.58203125" style="100" customWidth="1"/>
    <col min="14598" max="14598" width="7.33203125" style="100" customWidth="1"/>
    <col min="14599" max="14600" width="7" style="100" customWidth="1"/>
    <col min="14601" max="14601" width="6.5" style="100" customWidth="1"/>
    <col min="14602" max="14602" width="6.08203125" style="100" customWidth="1"/>
    <col min="14603" max="14603" width="6.58203125" style="100" customWidth="1"/>
    <col min="14604" max="14604" width="6.08203125" style="100" customWidth="1"/>
    <col min="14605" max="14846" width="7.75" style="100"/>
    <col min="14847" max="14847" width="3.75" style="100" customWidth="1"/>
    <col min="14848" max="14848" width="9.33203125" style="100" customWidth="1"/>
    <col min="14849" max="14849" width="7.58203125" style="100" customWidth="1"/>
    <col min="14850" max="14850" width="6.83203125" style="100" customWidth="1"/>
    <col min="14851" max="14851" width="6" style="100" customWidth="1"/>
    <col min="14852" max="14852" width="6.25" style="100" customWidth="1"/>
    <col min="14853" max="14853" width="5.58203125" style="100" customWidth="1"/>
    <col min="14854" max="14854" width="7.33203125" style="100" customWidth="1"/>
    <col min="14855" max="14856" width="7" style="100" customWidth="1"/>
    <col min="14857" max="14857" width="6.5" style="100" customWidth="1"/>
    <col min="14858" max="14858" width="6.08203125" style="100" customWidth="1"/>
    <col min="14859" max="14859" width="6.58203125" style="100" customWidth="1"/>
    <col min="14860" max="14860" width="6.08203125" style="100" customWidth="1"/>
    <col min="14861" max="15102" width="7.75" style="100"/>
    <col min="15103" max="15103" width="3.75" style="100" customWidth="1"/>
    <col min="15104" max="15104" width="9.33203125" style="100" customWidth="1"/>
    <col min="15105" max="15105" width="7.58203125" style="100" customWidth="1"/>
    <col min="15106" max="15106" width="6.83203125" style="100" customWidth="1"/>
    <col min="15107" max="15107" width="6" style="100" customWidth="1"/>
    <col min="15108" max="15108" width="6.25" style="100" customWidth="1"/>
    <col min="15109" max="15109" width="5.58203125" style="100" customWidth="1"/>
    <col min="15110" max="15110" width="7.33203125" style="100" customWidth="1"/>
    <col min="15111" max="15112" width="7" style="100" customWidth="1"/>
    <col min="15113" max="15113" width="6.5" style="100" customWidth="1"/>
    <col min="15114" max="15114" width="6.08203125" style="100" customWidth="1"/>
    <col min="15115" max="15115" width="6.58203125" style="100" customWidth="1"/>
    <col min="15116" max="15116" width="6.08203125" style="100" customWidth="1"/>
    <col min="15117" max="15358" width="7.75" style="100"/>
    <col min="15359" max="15359" width="3.75" style="100" customWidth="1"/>
    <col min="15360" max="15360" width="9.33203125" style="100" customWidth="1"/>
    <col min="15361" max="15361" width="7.58203125" style="100" customWidth="1"/>
    <col min="15362" max="15362" width="6.83203125" style="100" customWidth="1"/>
    <col min="15363" max="15363" width="6" style="100" customWidth="1"/>
    <col min="15364" max="15364" width="6.25" style="100" customWidth="1"/>
    <col min="15365" max="15365" width="5.58203125" style="100" customWidth="1"/>
    <col min="15366" max="15366" width="7.33203125" style="100" customWidth="1"/>
    <col min="15367" max="15368" width="7" style="100" customWidth="1"/>
    <col min="15369" max="15369" width="6.5" style="100" customWidth="1"/>
    <col min="15370" max="15370" width="6.08203125" style="100" customWidth="1"/>
    <col min="15371" max="15371" width="6.58203125" style="100" customWidth="1"/>
    <col min="15372" max="15372" width="6.08203125" style="100" customWidth="1"/>
    <col min="15373" max="15614" width="7.75" style="100"/>
    <col min="15615" max="15615" width="3.75" style="100" customWidth="1"/>
    <col min="15616" max="15616" width="9.33203125" style="100" customWidth="1"/>
    <col min="15617" max="15617" width="7.58203125" style="100" customWidth="1"/>
    <col min="15618" max="15618" width="6.83203125" style="100" customWidth="1"/>
    <col min="15619" max="15619" width="6" style="100" customWidth="1"/>
    <col min="15620" max="15620" width="6.25" style="100" customWidth="1"/>
    <col min="15621" max="15621" width="5.58203125" style="100" customWidth="1"/>
    <col min="15622" max="15622" width="7.33203125" style="100" customWidth="1"/>
    <col min="15623" max="15624" width="7" style="100" customWidth="1"/>
    <col min="15625" max="15625" width="6.5" style="100" customWidth="1"/>
    <col min="15626" max="15626" width="6.08203125" style="100" customWidth="1"/>
    <col min="15627" max="15627" width="6.58203125" style="100" customWidth="1"/>
    <col min="15628" max="15628" width="6.08203125" style="100" customWidth="1"/>
    <col min="15629" max="15870" width="7.75" style="100"/>
    <col min="15871" max="15871" width="3.75" style="100" customWidth="1"/>
    <col min="15872" max="15872" width="9.33203125" style="100" customWidth="1"/>
    <col min="15873" max="15873" width="7.58203125" style="100" customWidth="1"/>
    <col min="15874" max="15874" width="6.83203125" style="100" customWidth="1"/>
    <col min="15875" max="15875" width="6" style="100" customWidth="1"/>
    <col min="15876" max="15876" width="6.25" style="100" customWidth="1"/>
    <col min="15877" max="15877" width="5.58203125" style="100" customWidth="1"/>
    <col min="15878" max="15878" width="7.33203125" style="100" customWidth="1"/>
    <col min="15879" max="15880" width="7" style="100" customWidth="1"/>
    <col min="15881" max="15881" width="6.5" style="100" customWidth="1"/>
    <col min="15882" max="15882" width="6.08203125" style="100" customWidth="1"/>
    <col min="15883" max="15883" width="6.58203125" style="100" customWidth="1"/>
    <col min="15884" max="15884" width="6.08203125" style="100" customWidth="1"/>
    <col min="15885" max="16126" width="7.75" style="100"/>
    <col min="16127" max="16127" width="3.75" style="100" customWidth="1"/>
    <col min="16128" max="16128" width="9.33203125" style="100" customWidth="1"/>
    <col min="16129" max="16129" width="7.58203125" style="100" customWidth="1"/>
    <col min="16130" max="16130" width="6.83203125" style="100" customWidth="1"/>
    <col min="16131" max="16131" width="6" style="100" customWidth="1"/>
    <col min="16132" max="16132" width="6.25" style="100" customWidth="1"/>
    <col min="16133" max="16133" width="5.58203125" style="100" customWidth="1"/>
    <col min="16134" max="16134" width="7.33203125" style="100" customWidth="1"/>
    <col min="16135" max="16136" width="7" style="100" customWidth="1"/>
    <col min="16137" max="16137" width="6.5" style="100" customWidth="1"/>
    <col min="16138" max="16138" width="6.08203125" style="100" customWidth="1"/>
    <col min="16139" max="16139" width="6.58203125" style="100" customWidth="1"/>
    <col min="16140" max="16140" width="6.08203125" style="100" customWidth="1"/>
    <col min="16141" max="16384" width="7.75" style="100"/>
  </cols>
  <sheetData>
    <row r="1" spans="1:29" ht="16.149999999999999" customHeight="1">
      <c r="A1" s="100" t="s">
        <v>815</v>
      </c>
    </row>
    <row r="2" spans="1:29">
      <c r="N2" s="114" t="s">
        <v>402</v>
      </c>
      <c r="AA2" s="114" t="s">
        <v>402</v>
      </c>
    </row>
    <row r="3" spans="1:29" ht="26">
      <c r="A3" s="486" t="s">
        <v>403</v>
      </c>
      <c r="B3" s="487"/>
      <c r="C3" s="154" t="s">
        <v>44</v>
      </c>
      <c r="D3" s="358" t="s">
        <v>0</v>
      </c>
      <c r="E3" s="156" t="s">
        <v>428</v>
      </c>
      <c r="F3" s="426" t="s">
        <v>445</v>
      </c>
      <c r="G3" s="156" t="s">
        <v>446</v>
      </c>
      <c r="H3" s="358" t="s">
        <v>1</v>
      </c>
      <c r="I3" s="155" t="s">
        <v>193</v>
      </c>
      <c r="J3" s="358" t="s">
        <v>194</v>
      </c>
      <c r="K3" s="155" t="s">
        <v>195</v>
      </c>
      <c r="L3" s="155" t="s">
        <v>412</v>
      </c>
      <c r="M3" s="155" t="s">
        <v>157</v>
      </c>
      <c r="N3" s="359" t="s">
        <v>196</v>
      </c>
      <c r="O3" s="155" t="s">
        <v>199</v>
      </c>
      <c r="P3" s="155" t="s">
        <v>413</v>
      </c>
      <c r="Q3" s="358" t="s">
        <v>420</v>
      </c>
      <c r="R3" s="156" t="s">
        <v>198</v>
      </c>
      <c r="S3" s="156" t="s">
        <v>197</v>
      </c>
      <c r="T3" s="155" t="s">
        <v>200</v>
      </c>
      <c r="U3" s="155" t="s">
        <v>156</v>
      </c>
      <c r="V3" s="155" t="s">
        <v>201</v>
      </c>
      <c r="W3" s="156" t="s">
        <v>421</v>
      </c>
      <c r="X3" s="155" t="s">
        <v>417</v>
      </c>
      <c r="Y3" s="156" t="s">
        <v>202</v>
      </c>
      <c r="Z3" s="157" t="s">
        <v>205</v>
      </c>
      <c r="AA3" s="157" t="s">
        <v>162</v>
      </c>
    </row>
    <row r="4" spans="1:29" ht="15" hidden="1" customHeight="1">
      <c r="B4" s="132" t="s">
        <v>449</v>
      </c>
      <c r="C4" s="141">
        <v>97164</v>
      </c>
      <c r="D4" s="141">
        <v>24340</v>
      </c>
      <c r="E4" s="141">
        <v>749</v>
      </c>
      <c r="F4" s="492">
        <v>49167</v>
      </c>
      <c r="G4" s="493"/>
      <c r="H4" s="141">
        <v>3494</v>
      </c>
      <c r="I4" s="141">
        <v>2706</v>
      </c>
      <c r="J4" s="141">
        <v>4709</v>
      </c>
      <c r="K4" s="141">
        <v>884</v>
      </c>
      <c r="L4" s="141">
        <v>2202</v>
      </c>
      <c r="M4" s="141">
        <v>1475</v>
      </c>
      <c r="N4" s="141">
        <v>795</v>
      </c>
      <c r="O4" s="141">
        <v>684</v>
      </c>
      <c r="P4" s="141">
        <v>620</v>
      </c>
      <c r="Q4" s="141">
        <v>566</v>
      </c>
      <c r="R4" s="141">
        <v>473</v>
      </c>
      <c r="S4" s="141">
        <v>443</v>
      </c>
      <c r="T4" s="141">
        <v>306</v>
      </c>
      <c r="U4" s="141">
        <v>247</v>
      </c>
      <c r="V4" s="141">
        <v>215</v>
      </c>
      <c r="W4" s="141">
        <v>182</v>
      </c>
      <c r="X4" s="141">
        <v>180</v>
      </c>
      <c r="Y4" s="141">
        <v>174</v>
      </c>
      <c r="Z4" s="141">
        <v>2497</v>
      </c>
      <c r="AA4" s="141">
        <v>56</v>
      </c>
    </row>
    <row r="5" spans="1:29" ht="11.25" hidden="1" customHeight="1">
      <c r="B5" s="132" t="s">
        <v>443</v>
      </c>
      <c r="C5" s="141">
        <v>96541</v>
      </c>
      <c r="D5" s="141">
        <v>23712</v>
      </c>
      <c r="E5" s="141">
        <v>1105</v>
      </c>
      <c r="F5" s="494">
        <v>48157</v>
      </c>
      <c r="G5" s="495"/>
      <c r="H5" s="141">
        <v>3531</v>
      </c>
      <c r="I5" s="141">
        <v>2504</v>
      </c>
      <c r="J5" s="141">
        <v>5209</v>
      </c>
      <c r="K5" s="141">
        <v>859</v>
      </c>
      <c r="L5" s="141">
        <v>2269</v>
      </c>
      <c r="M5" s="141">
        <v>1493</v>
      </c>
      <c r="N5" s="141">
        <v>758</v>
      </c>
      <c r="O5" s="141">
        <v>735</v>
      </c>
      <c r="P5" s="141">
        <v>629</v>
      </c>
      <c r="Q5" s="141">
        <v>690</v>
      </c>
      <c r="R5" s="141">
        <v>471</v>
      </c>
      <c r="S5" s="141">
        <v>446</v>
      </c>
      <c r="T5" s="141">
        <v>315</v>
      </c>
      <c r="U5" s="141">
        <v>245</v>
      </c>
      <c r="V5" s="141">
        <v>215</v>
      </c>
      <c r="W5" s="141">
        <v>171</v>
      </c>
      <c r="X5" s="141">
        <v>185</v>
      </c>
      <c r="Y5" s="141">
        <v>167</v>
      </c>
      <c r="Z5" s="141">
        <v>2618</v>
      </c>
      <c r="AA5" s="141">
        <v>57</v>
      </c>
    </row>
    <row r="6" spans="1:29" ht="11.25" hidden="1" customHeight="1">
      <c r="B6" s="132" t="s">
        <v>450</v>
      </c>
      <c r="C6" s="141">
        <v>96530</v>
      </c>
      <c r="D6" s="141">
        <v>23151</v>
      </c>
      <c r="E6" s="141">
        <v>1454</v>
      </c>
      <c r="F6" s="494">
        <v>46680</v>
      </c>
      <c r="G6" s="494"/>
      <c r="H6" s="141">
        <v>3645</v>
      </c>
      <c r="I6" s="141">
        <v>2306</v>
      </c>
      <c r="J6" s="141">
        <v>6580</v>
      </c>
      <c r="K6" s="141">
        <v>821</v>
      </c>
      <c r="L6" s="141">
        <v>2251</v>
      </c>
      <c r="M6" s="141">
        <v>1486</v>
      </c>
      <c r="N6" s="141">
        <v>773</v>
      </c>
      <c r="O6" s="141">
        <v>778</v>
      </c>
      <c r="P6" s="141">
        <v>604</v>
      </c>
      <c r="Q6" s="141">
        <v>825</v>
      </c>
      <c r="R6" s="141">
        <v>462</v>
      </c>
      <c r="S6" s="141">
        <v>483</v>
      </c>
      <c r="T6" s="141">
        <v>320</v>
      </c>
      <c r="U6" s="141">
        <v>251</v>
      </c>
      <c r="V6" s="141">
        <v>236</v>
      </c>
      <c r="W6" s="141">
        <v>193</v>
      </c>
      <c r="X6" s="141">
        <v>192</v>
      </c>
      <c r="Y6" s="141">
        <v>165</v>
      </c>
      <c r="Z6" s="141">
        <v>2821</v>
      </c>
      <c r="AA6" s="141">
        <v>53</v>
      </c>
    </row>
    <row r="7" spans="1:29" ht="11.25" hidden="1" customHeight="1">
      <c r="B7" s="132" t="s">
        <v>451</v>
      </c>
      <c r="C7" s="141">
        <v>98625</v>
      </c>
      <c r="D7" s="141">
        <v>22519</v>
      </c>
      <c r="E7" s="141">
        <v>1799</v>
      </c>
      <c r="F7" s="141">
        <v>42148</v>
      </c>
      <c r="G7" s="141">
        <v>3328</v>
      </c>
      <c r="H7" s="141">
        <v>3925</v>
      </c>
      <c r="I7" s="141">
        <v>2280</v>
      </c>
      <c r="J7" s="141">
        <v>9029</v>
      </c>
      <c r="K7" s="141">
        <v>806</v>
      </c>
      <c r="L7" s="141">
        <v>2270</v>
      </c>
      <c r="M7" s="141">
        <v>1504</v>
      </c>
      <c r="N7" s="141">
        <v>893</v>
      </c>
      <c r="O7" s="141">
        <v>836</v>
      </c>
      <c r="P7" s="141">
        <v>607</v>
      </c>
      <c r="Q7" s="141">
        <v>1029</v>
      </c>
      <c r="R7" s="141">
        <v>500</v>
      </c>
      <c r="S7" s="141">
        <v>482</v>
      </c>
      <c r="T7" s="141">
        <v>324</v>
      </c>
      <c r="U7" s="141">
        <v>263</v>
      </c>
      <c r="V7" s="141">
        <v>246</v>
      </c>
      <c r="W7" s="141">
        <v>194</v>
      </c>
      <c r="X7" s="141">
        <v>206</v>
      </c>
      <c r="Y7" s="141">
        <v>163</v>
      </c>
      <c r="Z7" s="141">
        <v>3225</v>
      </c>
      <c r="AA7" s="141">
        <v>49</v>
      </c>
    </row>
    <row r="8" spans="1:29" ht="11.25" customHeight="1">
      <c r="B8" s="132" t="s">
        <v>452</v>
      </c>
      <c r="C8" s="141">
        <v>101562</v>
      </c>
      <c r="D8" s="141">
        <v>22727</v>
      </c>
      <c r="E8" s="141">
        <v>1954</v>
      </c>
      <c r="F8" s="141">
        <v>41200</v>
      </c>
      <c r="G8" s="141">
        <v>3170</v>
      </c>
      <c r="H8" s="141">
        <v>4113</v>
      </c>
      <c r="I8" s="141">
        <v>2374</v>
      </c>
      <c r="J8" s="141">
        <v>11583</v>
      </c>
      <c r="K8" s="141">
        <v>829</v>
      </c>
      <c r="L8" s="141">
        <v>2262</v>
      </c>
      <c r="M8" s="141">
        <v>1488</v>
      </c>
      <c r="N8" s="141">
        <v>1037</v>
      </c>
      <c r="O8" s="141">
        <v>854</v>
      </c>
      <c r="P8" s="141">
        <v>603</v>
      </c>
      <c r="Q8" s="141">
        <v>1279</v>
      </c>
      <c r="R8" s="141">
        <v>502</v>
      </c>
      <c r="S8" s="141">
        <v>500</v>
      </c>
      <c r="T8" s="141">
        <v>335</v>
      </c>
      <c r="U8" s="141">
        <v>281</v>
      </c>
      <c r="V8" s="141">
        <v>265</v>
      </c>
      <c r="W8" s="141">
        <v>204</v>
      </c>
      <c r="X8" s="141">
        <v>208</v>
      </c>
      <c r="Y8" s="141">
        <v>177</v>
      </c>
      <c r="Z8" s="141">
        <v>3570</v>
      </c>
      <c r="AA8" s="141">
        <v>47</v>
      </c>
      <c r="AB8" s="158"/>
      <c r="AC8" s="158"/>
    </row>
    <row r="9" spans="1:29" ht="15.7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</row>
    <row r="10" spans="1:29" ht="15.75" hidden="1" customHeight="1">
      <c r="B10" s="102" t="s">
        <v>211</v>
      </c>
      <c r="C10" s="141">
        <v>19229</v>
      </c>
      <c r="D10" s="141">
        <v>3034</v>
      </c>
      <c r="E10" s="141">
        <v>303</v>
      </c>
      <c r="F10" s="141">
        <v>10733</v>
      </c>
      <c r="G10" s="397">
        <v>0</v>
      </c>
      <c r="H10" s="141">
        <v>553</v>
      </c>
      <c r="I10" s="141">
        <v>317</v>
      </c>
      <c r="J10" s="141">
        <v>1048</v>
      </c>
      <c r="K10" s="397">
        <v>0</v>
      </c>
      <c r="L10" s="141">
        <v>475</v>
      </c>
      <c r="M10" s="397">
        <v>0</v>
      </c>
      <c r="N10" s="397">
        <v>0</v>
      </c>
      <c r="O10" s="397">
        <v>0</v>
      </c>
      <c r="P10" s="397">
        <v>0</v>
      </c>
      <c r="Q10" s="141">
        <v>263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397">
        <v>0</v>
      </c>
      <c r="Z10" s="141">
        <v>2503</v>
      </c>
      <c r="AA10" s="397">
        <v>0</v>
      </c>
    </row>
    <row r="11" spans="1:29" ht="15.75" hidden="1" customHeight="1">
      <c r="B11" s="102" t="s">
        <v>212</v>
      </c>
      <c r="C11" s="141">
        <v>8553</v>
      </c>
      <c r="D11" s="141">
        <v>1233</v>
      </c>
      <c r="E11" s="141">
        <v>129</v>
      </c>
      <c r="F11" s="141">
        <v>4734</v>
      </c>
      <c r="G11" s="397">
        <v>0</v>
      </c>
      <c r="H11" s="141">
        <v>287</v>
      </c>
      <c r="I11" s="141">
        <v>239</v>
      </c>
      <c r="J11" s="141">
        <v>359</v>
      </c>
      <c r="K11" s="397">
        <v>0</v>
      </c>
      <c r="L11" s="141">
        <v>207</v>
      </c>
      <c r="M11" s="397">
        <v>0</v>
      </c>
      <c r="N11" s="397">
        <v>0</v>
      </c>
      <c r="O11" s="397">
        <v>0</v>
      </c>
      <c r="P11" s="397">
        <v>0</v>
      </c>
      <c r="Q11" s="141">
        <v>124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397">
        <v>0</v>
      </c>
      <c r="Z11" s="141">
        <v>1241</v>
      </c>
      <c r="AA11" s="397">
        <v>0</v>
      </c>
    </row>
    <row r="12" spans="1:29" ht="15.75" hidden="1" customHeight="1">
      <c r="B12" s="102" t="s">
        <v>213</v>
      </c>
      <c r="C12" s="141">
        <v>7492</v>
      </c>
      <c r="D12" s="141">
        <v>1477</v>
      </c>
      <c r="E12" s="141">
        <v>88</v>
      </c>
      <c r="F12" s="141">
        <v>2743</v>
      </c>
      <c r="G12" s="397">
        <v>0</v>
      </c>
      <c r="H12" s="141">
        <v>641</v>
      </c>
      <c r="I12" s="141">
        <v>388</v>
      </c>
      <c r="J12" s="141">
        <v>749</v>
      </c>
      <c r="K12" s="397">
        <v>0</v>
      </c>
      <c r="L12" s="141">
        <v>99</v>
      </c>
      <c r="M12" s="397">
        <v>0</v>
      </c>
      <c r="N12" s="397">
        <v>0</v>
      </c>
      <c r="O12" s="397">
        <v>0</v>
      </c>
      <c r="P12" s="397">
        <v>0</v>
      </c>
      <c r="Q12" s="141">
        <v>107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397">
        <v>0</v>
      </c>
      <c r="Z12" s="141">
        <v>1200</v>
      </c>
      <c r="AA12" s="397">
        <v>0</v>
      </c>
    </row>
    <row r="13" spans="1:29" ht="15.75" hidden="1" customHeight="1">
      <c r="B13" s="102" t="s">
        <v>214</v>
      </c>
      <c r="C13" s="141">
        <v>4229</v>
      </c>
      <c r="D13" s="141">
        <v>811</v>
      </c>
      <c r="E13" s="141">
        <v>39</v>
      </c>
      <c r="F13" s="141">
        <v>664</v>
      </c>
      <c r="G13" s="397">
        <v>0</v>
      </c>
      <c r="H13" s="141">
        <v>322</v>
      </c>
      <c r="I13" s="141">
        <v>541</v>
      </c>
      <c r="J13" s="141">
        <v>1043</v>
      </c>
      <c r="K13" s="397">
        <v>0</v>
      </c>
      <c r="L13" s="141">
        <v>42</v>
      </c>
      <c r="M13" s="397">
        <v>0</v>
      </c>
      <c r="N13" s="397">
        <v>0</v>
      </c>
      <c r="O13" s="397">
        <v>0</v>
      </c>
      <c r="P13" s="397">
        <v>0</v>
      </c>
      <c r="Q13" s="141">
        <v>49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397">
        <v>0</v>
      </c>
      <c r="Z13" s="141">
        <v>718</v>
      </c>
      <c r="AA13" s="397">
        <v>0</v>
      </c>
    </row>
    <row r="14" spans="1:29" ht="15.75" hidden="1" customHeight="1">
      <c r="B14" s="102" t="s">
        <v>215</v>
      </c>
      <c r="C14" s="141">
        <v>10987</v>
      </c>
      <c r="D14" s="141">
        <v>1725</v>
      </c>
      <c r="E14" s="141">
        <v>55</v>
      </c>
      <c r="F14" s="141">
        <v>4560</v>
      </c>
      <c r="G14" s="397">
        <v>0</v>
      </c>
      <c r="H14" s="141">
        <v>464</v>
      </c>
      <c r="I14" s="141">
        <v>139</v>
      </c>
      <c r="J14" s="141">
        <v>2648</v>
      </c>
      <c r="K14" s="397">
        <v>0</v>
      </c>
      <c r="L14" s="141">
        <v>100</v>
      </c>
      <c r="M14" s="397">
        <v>0</v>
      </c>
      <c r="N14" s="397">
        <v>0</v>
      </c>
      <c r="O14" s="397">
        <v>0</v>
      </c>
      <c r="P14" s="397">
        <v>0</v>
      </c>
      <c r="Q14" s="141">
        <v>58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397">
        <v>0</v>
      </c>
      <c r="Z14" s="141">
        <v>1238</v>
      </c>
      <c r="AA14" s="397">
        <v>0</v>
      </c>
    </row>
    <row r="15" spans="1:29" ht="15.75" hidden="1" customHeight="1">
      <c r="B15" s="102" t="s">
        <v>216</v>
      </c>
      <c r="C15" s="141">
        <v>1874</v>
      </c>
      <c r="D15" s="141">
        <v>324</v>
      </c>
      <c r="E15" s="141">
        <v>21</v>
      </c>
      <c r="F15" s="141">
        <v>531</v>
      </c>
      <c r="G15" s="397">
        <v>0</v>
      </c>
      <c r="H15" s="141">
        <v>202</v>
      </c>
      <c r="I15" s="141">
        <v>72</v>
      </c>
      <c r="J15" s="141">
        <v>331</v>
      </c>
      <c r="K15" s="397">
        <v>0</v>
      </c>
      <c r="L15" s="141">
        <v>48</v>
      </c>
      <c r="M15" s="397">
        <v>0</v>
      </c>
      <c r="N15" s="397">
        <v>0</v>
      </c>
      <c r="O15" s="397">
        <v>0</v>
      </c>
      <c r="P15" s="397">
        <v>0</v>
      </c>
      <c r="Q15" s="141">
        <v>5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397">
        <v>0</v>
      </c>
      <c r="Z15" s="141">
        <v>340</v>
      </c>
      <c r="AA15" s="397">
        <v>0</v>
      </c>
    </row>
    <row r="16" spans="1:29" ht="15.75" hidden="1" customHeight="1">
      <c r="B16" s="102" t="s">
        <v>218</v>
      </c>
      <c r="C16" s="141">
        <v>1167</v>
      </c>
      <c r="D16" s="141">
        <v>364</v>
      </c>
      <c r="E16" s="141">
        <v>24</v>
      </c>
      <c r="F16" s="141">
        <v>111</v>
      </c>
      <c r="G16" s="397">
        <v>0</v>
      </c>
      <c r="H16" s="141">
        <v>179</v>
      </c>
      <c r="I16" s="141">
        <v>32</v>
      </c>
      <c r="J16" s="141">
        <v>200</v>
      </c>
      <c r="K16" s="397">
        <v>0</v>
      </c>
      <c r="L16" s="141">
        <v>23</v>
      </c>
      <c r="M16" s="397">
        <v>0</v>
      </c>
      <c r="N16" s="397">
        <v>0</v>
      </c>
      <c r="O16" s="397">
        <v>0</v>
      </c>
      <c r="P16" s="397">
        <v>0</v>
      </c>
      <c r="Q16" s="141">
        <v>18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397">
        <v>0</v>
      </c>
      <c r="Z16" s="141">
        <v>216</v>
      </c>
      <c r="AA16" s="397">
        <v>0</v>
      </c>
    </row>
    <row r="17" spans="1:29" ht="15.75" hidden="1" customHeight="1">
      <c r="B17" s="102" t="s">
        <v>220</v>
      </c>
      <c r="C17" s="141">
        <v>1323</v>
      </c>
      <c r="D17" s="141">
        <v>355</v>
      </c>
      <c r="E17" s="141">
        <v>3</v>
      </c>
      <c r="F17" s="141">
        <v>141</v>
      </c>
      <c r="G17" s="397">
        <v>0</v>
      </c>
      <c r="H17" s="141">
        <v>154</v>
      </c>
      <c r="I17" s="141">
        <v>245</v>
      </c>
      <c r="J17" s="141">
        <v>273</v>
      </c>
      <c r="K17" s="397">
        <v>0</v>
      </c>
      <c r="L17" s="141">
        <v>22</v>
      </c>
      <c r="M17" s="397">
        <v>0</v>
      </c>
      <c r="N17" s="397">
        <v>0</v>
      </c>
      <c r="O17" s="397">
        <v>0</v>
      </c>
      <c r="P17" s="397">
        <v>0</v>
      </c>
      <c r="Q17" s="141">
        <v>10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397">
        <v>0</v>
      </c>
      <c r="Z17" s="141">
        <v>120</v>
      </c>
      <c r="AA17" s="397">
        <v>0</v>
      </c>
    </row>
    <row r="18" spans="1:29" ht="15.75" hidden="1" customHeight="1">
      <c r="B18" s="102" t="s">
        <v>222</v>
      </c>
      <c r="C18" s="141">
        <v>823</v>
      </c>
      <c r="D18" s="141">
        <v>193</v>
      </c>
      <c r="E18" s="141">
        <v>14</v>
      </c>
      <c r="F18" s="141">
        <v>130</v>
      </c>
      <c r="G18" s="397">
        <v>0</v>
      </c>
      <c r="H18" s="141">
        <v>149</v>
      </c>
      <c r="I18" s="141">
        <v>28</v>
      </c>
      <c r="J18" s="141">
        <v>154</v>
      </c>
      <c r="K18" s="397">
        <v>0</v>
      </c>
      <c r="L18" s="141">
        <v>24</v>
      </c>
      <c r="M18" s="397">
        <v>0</v>
      </c>
      <c r="N18" s="397">
        <v>0</v>
      </c>
      <c r="O18" s="397">
        <v>0</v>
      </c>
      <c r="P18" s="397">
        <v>0</v>
      </c>
      <c r="Q18" s="141">
        <v>8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397">
        <v>0</v>
      </c>
      <c r="Z18" s="141">
        <v>123</v>
      </c>
      <c r="AA18" s="397">
        <v>0</v>
      </c>
    </row>
    <row r="19" spans="1:29" ht="15.75" hidden="1" customHeight="1">
      <c r="B19" s="134"/>
      <c r="C19" s="141"/>
      <c r="D19" s="141"/>
      <c r="E19" s="141"/>
      <c r="F19" s="141"/>
      <c r="G19" s="397"/>
      <c r="H19" s="141"/>
      <c r="I19" s="141"/>
      <c r="J19" s="141"/>
      <c r="K19" s="397"/>
      <c r="L19" s="141"/>
      <c r="M19" s="397"/>
      <c r="N19" s="397"/>
      <c r="O19" s="397"/>
      <c r="P19" s="397"/>
      <c r="Q19" s="141"/>
      <c r="R19" s="397"/>
      <c r="S19" s="397"/>
      <c r="T19" s="397"/>
      <c r="U19" s="397"/>
      <c r="V19" s="397"/>
      <c r="W19" s="397"/>
      <c r="X19" s="397"/>
      <c r="Y19" s="397"/>
      <c r="Z19" s="141"/>
      <c r="AA19" s="397"/>
    </row>
    <row r="20" spans="1:29" ht="15.75" customHeight="1">
      <c r="A20" s="100">
        <v>100</v>
      </c>
      <c r="B20" s="102" t="s">
        <v>223</v>
      </c>
      <c r="C20" s="141">
        <v>45885</v>
      </c>
      <c r="D20" s="141">
        <v>13211</v>
      </c>
      <c r="E20" s="141">
        <v>1278</v>
      </c>
      <c r="F20" s="141">
        <v>16853</v>
      </c>
      <c r="G20" s="397">
        <v>0</v>
      </c>
      <c r="H20" s="141">
        <v>1162</v>
      </c>
      <c r="I20" s="141">
        <v>373</v>
      </c>
      <c r="J20" s="141">
        <v>4778</v>
      </c>
      <c r="K20" s="397">
        <v>0</v>
      </c>
      <c r="L20" s="141">
        <v>1222</v>
      </c>
      <c r="M20" s="397">
        <v>0</v>
      </c>
      <c r="N20" s="397">
        <v>0</v>
      </c>
      <c r="O20" s="397">
        <v>0</v>
      </c>
      <c r="P20" s="397">
        <v>0</v>
      </c>
      <c r="Q20" s="141">
        <v>637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397">
        <v>0</v>
      </c>
      <c r="Z20" s="141">
        <v>6371</v>
      </c>
      <c r="AA20" s="397">
        <v>0</v>
      </c>
      <c r="AB20" s="158"/>
      <c r="AC20" s="158"/>
    </row>
    <row r="21" spans="1:29" ht="15.75" customHeight="1">
      <c r="A21" s="100">
        <v>101</v>
      </c>
      <c r="B21" s="102" t="s">
        <v>224</v>
      </c>
      <c r="C21" s="141">
        <v>5405</v>
      </c>
      <c r="D21" s="141">
        <v>1342</v>
      </c>
      <c r="E21" s="141">
        <v>126</v>
      </c>
      <c r="F21" s="141">
        <v>1355</v>
      </c>
      <c r="G21" s="397">
        <v>0</v>
      </c>
      <c r="H21" s="141">
        <v>247</v>
      </c>
      <c r="I21" s="141">
        <v>182</v>
      </c>
      <c r="J21" s="141">
        <v>503</v>
      </c>
      <c r="K21" s="397">
        <v>0</v>
      </c>
      <c r="L21" s="141">
        <v>315</v>
      </c>
      <c r="M21" s="397">
        <v>0</v>
      </c>
      <c r="N21" s="397">
        <v>0</v>
      </c>
      <c r="O21" s="397">
        <v>0</v>
      </c>
      <c r="P21" s="397">
        <v>0</v>
      </c>
      <c r="Q21" s="141">
        <v>190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397">
        <v>0</v>
      </c>
      <c r="Z21" s="141">
        <v>1145</v>
      </c>
      <c r="AA21" s="397">
        <v>0</v>
      </c>
      <c r="AB21" s="158"/>
      <c r="AC21" s="158"/>
    </row>
    <row r="22" spans="1:29" ht="15.75" customHeight="1">
      <c r="A22" s="100">
        <v>102</v>
      </c>
      <c r="B22" s="102" t="s">
        <v>225</v>
      </c>
      <c r="C22" s="141">
        <v>4536</v>
      </c>
      <c r="D22" s="141">
        <v>1276</v>
      </c>
      <c r="E22" s="141">
        <v>115</v>
      </c>
      <c r="F22" s="141">
        <v>1500</v>
      </c>
      <c r="G22" s="397">
        <v>0</v>
      </c>
      <c r="H22" s="141">
        <v>101</v>
      </c>
      <c r="I22" s="141">
        <v>17</v>
      </c>
      <c r="J22" s="141">
        <v>347</v>
      </c>
      <c r="K22" s="397">
        <v>0</v>
      </c>
      <c r="L22" s="141">
        <v>267</v>
      </c>
      <c r="M22" s="397">
        <v>0</v>
      </c>
      <c r="N22" s="397">
        <v>0</v>
      </c>
      <c r="O22" s="397">
        <v>0</v>
      </c>
      <c r="P22" s="397">
        <v>0</v>
      </c>
      <c r="Q22" s="141">
        <v>76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397">
        <v>0</v>
      </c>
      <c r="Z22" s="141">
        <v>837</v>
      </c>
      <c r="AA22" s="397">
        <v>0</v>
      </c>
      <c r="AB22" s="158"/>
      <c r="AC22" s="158"/>
    </row>
    <row r="23" spans="1:29" ht="15.75" customHeight="1">
      <c r="A23" s="100">
        <v>105</v>
      </c>
      <c r="B23" s="102" t="s">
        <v>226</v>
      </c>
      <c r="C23" s="141">
        <v>5317</v>
      </c>
      <c r="D23" s="141">
        <v>1895</v>
      </c>
      <c r="E23" s="141">
        <v>108</v>
      </c>
      <c r="F23" s="141">
        <v>1385</v>
      </c>
      <c r="G23" s="397">
        <v>0</v>
      </c>
      <c r="H23" s="141">
        <v>82</v>
      </c>
      <c r="I23" s="141">
        <v>14</v>
      </c>
      <c r="J23" s="141">
        <v>1316</v>
      </c>
      <c r="K23" s="397">
        <v>0</v>
      </c>
      <c r="L23" s="141">
        <v>37</v>
      </c>
      <c r="M23" s="397">
        <v>0</v>
      </c>
      <c r="N23" s="397">
        <v>0</v>
      </c>
      <c r="O23" s="397">
        <v>0</v>
      </c>
      <c r="P23" s="397">
        <v>0</v>
      </c>
      <c r="Q23" s="141">
        <v>97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397">
        <v>0</v>
      </c>
      <c r="Z23" s="141">
        <v>383</v>
      </c>
      <c r="AA23" s="397">
        <v>0</v>
      </c>
      <c r="AB23" s="158"/>
      <c r="AC23" s="158"/>
    </row>
    <row r="24" spans="1:29" ht="15.75" customHeight="1">
      <c r="A24" s="100">
        <v>106</v>
      </c>
      <c r="B24" s="102" t="s">
        <v>227</v>
      </c>
      <c r="C24" s="141">
        <v>7238</v>
      </c>
      <c r="D24" s="141">
        <v>775</v>
      </c>
      <c r="E24" s="141">
        <v>59</v>
      </c>
      <c r="F24" s="141">
        <v>4417</v>
      </c>
      <c r="G24" s="397">
        <v>0</v>
      </c>
      <c r="H24" s="141">
        <v>93</v>
      </c>
      <c r="I24" s="141">
        <v>12</v>
      </c>
      <c r="J24" s="141">
        <v>1372</v>
      </c>
      <c r="K24" s="397">
        <v>0</v>
      </c>
      <c r="L24" s="141">
        <v>33</v>
      </c>
      <c r="M24" s="397">
        <v>0</v>
      </c>
      <c r="N24" s="397">
        <v>0</v>
      </c>
      <c r="O24" s="397">
        <v>0</v>
      </c>
      <c r="P24" s="397">
        <v>0</v>
      </c>
      <c r="Q24" s="141">
        <v>36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397">
        <v>0</v>
      </c>
      <c r="Z24" s="141">
        <v>441</v>
      </c>
      <c r="AA24" s="397">
        <v>0</v>
      </c>
      <c r="AB24" s="158"/>
      <c r="AC24" s="158"/>
    </row>
    <row r="25" spans="1:29" ht="15.75" customHeight="1">
      <c r="A25" s="100">
        <v>107</v>
      </c>
      <c r="B25" s="102" t="s">
        <v>228</v>
      </c>
      <c r="C25" s="141">
        <v>3590</v>
      </c>
      <c r="D25" s="141">
        <v>399</v>
      </c>
      <c r="E25" s="141">
        <v>57</v>
      </c>
      <c r="F25" s="141">
        <v>2470</v>
      </c>
      <c r="G25" s="397">
        <v>0</v>
      </c>
      <c r="H25" s="141">
        <v>73</v>
      </c>
      <c r="I25" s="141">
        <v>20</v>
      </c>
      <c r="J25" s="141">
        <v>139</v>
      </c>
      <c r="K25" s="397">
        <v>0</v>
      </c>
      <c r="L25" s="141">
        <v>71</v>
      </c>
      <c r="M25" s="397">
        <v>0</v>
      </c>
      <c r="N25" s="397">
        <v>0</v>
      </c>
      <c r="O25" s="397">
        <v>0</v>
      </c>
      <c r="P25" s="397">
        <v>0</v>
      </c>
      <c r="Q25" s="141">
        <v>14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397">
        <v>0</v>
      </c>
      <c r="Z25" s="141">
        <v>347</v>
      </c>
      <c r="AA25" s="397">
        <v>0</v>
      </c>
      <c r="AB25" s="158"/>
      <c r="AC25" s="158"/>
    </row>
    <row r="26" spans="1:29" ht="15.75" customHeight="1">
      <c r="A26" s="100">
        <v>108</v>
      </c>
      <c r="B26" s="102" t="s">
        <v>229</v>
      </c>
      <c r="C26" s="141">
        <v>2646</v>
      </c>
      <c r="D26" s="141">
        <v>776</v>
      </c>
      <c r="E26" s="141">
        <v>41</v>
      </c>
      <c r="F26" s="141">
        <v>1091</v>
      </c>
      <c r="G26" s="397">
        <v>0</v>
      </c>
      <c r="H26" s="141">
        <v>84</v>
      </c>
      <c r="I26" s="141">
        <v>20</v>
      </c>
      <c r="J26" s="141">
        <v>65</v>
      </c>
      <c r="K26" s="397">
        <v>0</v>
      </c>
      <c r="L26" s="141">
        <v>101</v>
      </c>
      <c r="M26" s="397">
        <v>0</v>
      </c>
      <c r="N26" s="397">
        <v>0</v>
      </c>
      <c r="O26" s="397">
        <v>0</v>
      </c>
      <c r="P26" s="397">
        <v>0</v>
      </c>
      <c r="Q26" s="141">
        <v>43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397">
        <v>0</v>
      </c>
      <c r="Z26" s="141">
        <v>425</v>
      </c>
      <c r="AA26" s="397">
        <v>0</v>
      </c>
      <c r="AB26" s="158"/>
      <c r="AC26" s="158"/>
    </row>
    <row r="27" spans="1:29" ht="15.75" customHeight="1">
      <c r="A27" s="100">
        <v>109</v>
      </c>
      <c r="B27" s="102" t="s">
        <v>230</v>
      </c>
      <c r="C27" s="141">
        <v>2029</v>
      </c>
      <c r="D27" s="141">
        <v>369</v>
      </c>
      <c r="E27" s="141">
        <v>91</v>
      </c>
      <c r="F27" s="141">
        <v>971</v>
      </c>
      <c r="G27" s="397">
        <v>0</v>
      </c>
      <c r="H27" s="141">
        <v>58</v>
      </c>
      <c r="I27" s="141">
        <v>43</v>
      </c>
      <c r="J27" s="141">
        <v>78</v>
      </c>
      <c r="K27" s="397">
        <v>0</v>
      </c>
      <c r="L27" s="141">
        <v>84</v>
      </c>
      <c r="M27" s="397">
        <v>0</v>
      </c>
      <c r="N27" s="397">
        <v>0</v>
      </c>
      <c r="O27" s="397">
        <v>0</v>
      </c>
      <c r="P27" s="397">
        <v>0</v>
      </c>
      <c r="Q27" s="141">
        <v>21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397">
        <v>0</v>
      </c>
      <c r="Z27" s="141">
        <v>314</v>
      </c>
      <c r="AA27" s="397">
        <v>0</v>
      </c>
      <c r="AB27" s="158"/>
      <c r="AC27" s="158"/>
    </row>
    <row r="28" spans="1:29" ht="15.75" customHeight="1">
      <c r="A28" s="100">
        <v>110</v>
      </c>
      <c r="B28" s="102" t="s">
        <v>231</v>
      </c>
      <c r="C28" s="141">
        <v>12569</v>
      </c>
      <c r="D28" s="141">
        <v>5677</v>
      </c>
      <c r="E28" s="141">
        <v>640</v>
      </c>
      <c r="F28" s="141">
        <v>2682</v>
      </c>
      <c r="G28" s="397">
        <v>0</v>
      </c>
      <c r="H28" s="141">
        <v>266</v>
      </c>
      <c r="I28" s="141">
        <v>44</v>
      </c>
      <c r="J28" s="141">
        <v>702</v>
      </c>
      <c r="K28" s="397">
        <v>0</v>
      </c>
      <c r="L28" s="141">
        <v>265</v>
      </c>
      <c r="M28" s="397">
        <v>0</v>
      </c>
      <c r="N28" s="397">
        <v>0</v>
      </c>
      <c r="O28" s="397">
        <v>0</v>
      </c>
      <c r="P28" s="397">
        <v>0</v>
      </c>
      <c r="Q28" s="141">
        <v>142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397">
        <v>0</v>
      </c>
      <c r="Z28" s="141">
        <v>2151</v>
      </c>
      <c r="AA28" s="397">
        <v>0</v>
      </c>
      <c r="AB28" s="158"/>
      <c r="AC28" s="158"/>
    </row>
    <row r="29" spans="1:29" ht="15.75" customHeight="1">
      <c r="A29" s="100">
        <v>111</v>
      </c>
      <c r="B29" s="102" t="s">
        <v>232</v>
      </c>
      <c r="C29" s="141">
        <v>2555</v>
      </c>
      <c r="D29" s="141">
        <v>702</v>
      </c>
      <c r="E29" s="141">
        <v>41</v>
      </c>
      <c r="F29" s="141">
        <v>982</v>
      </c>
      <c r="G29" s="397">
        <v>0</v>
      </c>
      <c r="H29" s="141">
        <v>158</v>
      </c>
      <c r="I29" s="141">
        <v>21</v>
      </c>
      <c r="J29" s="141">
        <v>256</v>
      </c>
      <c r="K29" s="397">
        <v>0</v>
      </c>
      <c r="L29" s="141">
        <v>49</v>
      </c>
      <c r="M29" s="397">
        <v>0</v>
      </c>
      <c r="N29" s="397">
        <v>0</v>
      </c>
      <c r="O29" s="397">
        <v>0</v>
      </c>
      <c r="P29" s="397">
        <v>0</v>
      </c>
      <c r="Q29" s="141">
        <v>18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397">
        <v>0</v>
      </c>
      <c r="Z29" s="141">
        <v>328</v>
      </c>
      <c r="AA29" s="397">
        <v>0</v>
      </c>
      <c r="AB29" s="158"/>
      <c r="AC29" s="158"/>
    </row>
    <row r="30" spans="1:29" ht="15.75" customHeight="1">
      <c r="A30" s="100">
        <v>201</v>
      </c>
      <c r="B30" s="102" t="s">
        <v>234</v>
      </c>
      <c r="C30" s="141">
        <v>10419</v>
      </c>
      <c r="D30" s="141">
        <v>1429</v>
      </c>
      <c r="E30" s="141">
        <v>55</v>
      </c>
      <c r="F30" s="141">
        <v>4533</v>
      </c>
      <c r="G30" s="397">
        <v>0</v>
      </c>
      <c r="H30" s="141">
        <v>447</v>
      </c>
      <c r="I30" s="141">
        <v>128</v>
      </c>
      <c r="J30" s="141">
        <v>2510</v>
      </c>
      <c r="K30" s="397">
        <v>0</v>
      </c>
      <c r="L30" s="141">
        <v>93</v>
      </c>
      <c r="M30" s="397">
        <v>0</v>
      </c>
      <c r="N30" s="397">
        <v>0</v>
      </c>
      <c r="O30" s="397">
        <v>0</v>
      </c>
      <c r="P30" s="397">
        <v>0</v>
      </c>
      <c r="Q30" s="141">
        <v>49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397">
        <v>0</v>
      </c>
      <c r="Z30" s="141">
        <v>1175</v>
      </c>
      <c r="AA30" s="397">
        <v>0</v>
      </c>
      <c r="AB30" s="158"/>
      <c r="AC30" s="158"/>
    </row>
    <row r="31" spans="1:29" ht="15.75" customHeight="1">
      <c r="A31" s="100">
        <v>202</v>
      </c>
      <c r="B31" s="102" t="s">
        <v>235</v>
      </c>
      <c r="C31" s="141">
        <v>11190</v>
      </c>
      <c r="D31" s="141">
        <v>1576</v>
      </c>
      <c r="E31" s="141">
        <v>123</v>
      </c>
      <c r="F31" s="141">
        <v>6929</v>
      </c>
      <c r="G31" s="397">
        <v>0</v>
      </c>
      <c r="H31" s="141">
        <v>329</v>
      </c>
      <c r="I31" s="141">
        <v>153</v>
      </c>
      <c r="J31" s="141">
        <v>722</v>
      </c>
      <c r="K31" s="397">
        <v>0</v>
      </c>
      <c r="L31" s="141">
        <v>132</v>
      </c>
      <c r="M31" s="397">
        <v>0</v>
      </c>
      <c r="N31" s="397">
        <v>0</v>
      </c>
      <c r="O31" s="397">
        <v>0</v>
      </c>
      <c r="P31" s="397">
        <v>0</v>
      </c>
      <c r="Q31" s="141">
        <v>123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397">
        <v>0</v>
      </c>
      <c r="Z31" s="141">
        <v>1103</v>
      </c>
      <c r="AA31" s="397">
        <v>0</v>
      </c>
      <c r="AB31" s="158"/>
      <c r="AC31" s="158"/>
    </row>
    <row r="32" spans="1:29" ht="15.75" customHeight="1">
      <c r="A32" s="100">
        <v>203</v>
      </c>
      <c r="B32" s="102" t="s">
        <v>236</v>
      </c>
      <c r="C32" s="141">
        <v>3067</v>
      </c>
      <c r="D32" s="141">
        <v>755</v>
      </c>
      <c r="E32" s="141">
        <v>48</v>
      </c>
      <c r="F32" s="141">
        <v>1132</v>
      </c>
      <c r="G32" s="397">
        <v>0</v>
      </c>
      <c r="H32" s="141">
        <v>171</v>
      </c>
      <c r="I32" s="141">
        <v>135</v>
      </c>
      <c r="J32" s="141">
        <v>243</v>
      </c>
      <c r="K32" s="397">
        <v>0</v>
      </c>
      <c r="L32" s="141">
        <v>58</v>
      </c>
      <c r="M32" s="397">
        <v>0</v>
      </c>
      <c r="N32" s="397">
        <v>0</v>
      </c>
      <c r="O32" s="397">
        <v>0</v>
      </c>
      <c r="P32" s="397">
        <v>0</v>
      </c>
      <c r="Q32" s="141">
        <v>38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397">
        <v>0</v>
      </c>
      <c r="Z32" s="141">
        <v>487</v>
      </c>
      <c r="AA32" s="397">
        <v>0</v>
      </c>
      <c r="AB32" s="158"/>
      <c r="AC32" s="158"/>
    </row>
    <row r="33" spans="1:29" ht="15.75" customHeight="1">
      <c r="A33" s="100">
        <v>204</v>
      </c>
      <c r="B33" s="102" t="s">
        <v>237</v>
      </c>
      <c r="C33" s="141">
        <v>6436</v>
      </c>
      <c r="D33" s="141">
        <v>1179</v>
      </c>
      <c r="E33" s="141">
        <v>132</v>
      </c>
      <c r="F33" s="141">
        <v>3213</v>
      </c>
      <c r="G33" s="397">
        <v>0</v>
      </c>
      <c r="H33" s="141">
        <v>163</v>
      </c>
      <c r="I33" s="141">
        <v>140</v>
      </c>
      <c r="J33" s="141">
        <v>206</v>
      </c>
      <c r="K33" s="397">
        <v>0</v>
      </c>
      <c r="L33" s="141">
        <v>258</v>
      </c>
      <c r="M33" s="397">
        <v>0</v>
      </c>
      <c r="N33" s="397">
        <v>0</v>
      </c>
      <c r="O33" s="397">
        <v>0</v>
      </c>
      <c r="P33" s="397">
        <v>0</v>
      </c>
      <c r="Q33" s="141">
        <v>108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397">
        <v>0</v>
      </c>
      <c r="Z33" s="141">
        <v>1037</v>
      </c>
      <c r="AA33" s="397">
        <v>0</v>
      </c>
      <c r="AB33" s="158"/>
      <c r="AC33" s="158"/>
    </row>
    <row r="34" spans="1:29" ht="15.75" customHeight="1">
      <c r="A34" s="100">
        <v>205</v>
      </c>
      <c r="B34" s="102" t="s">
        <v>238</v>
      </c>
      <c r="C34" s="141">
        <v>247</v>
      </c>
      <c r="D34" s="141">
        <v>53</v>
      </c>
      <c r="E34" s="141">
        <v>4</v>
      </c>
      <c r="F34" s="141">
        <v>48</v>
      </c>
      <c r="G34" s="397">
        <v>0</v>
      </c>
      <c r="H34" s="141">
        <v>49</v>
      </c>
      <c r="I34" s="141">
        <v>6</v>
      </c>
      <c r="J34" s="141">
        <v>40</v>
      </c>
      <c r="K34" s="397">
        <v>0</v>
      </c>
      <c r="L34" s="141">
        <v>11</v>
      </c>
      <c r="M34" s="397">
        <v>0</v>
      </c>
      <c r="N34" s="397">
        <v>0</v>
      </c>
      <c r="O34" s="397">
        <v>0</v>
      </c>
      <c r="P34" s="397">
        <v>0</v>
      </c>
      <c r="Q34" s="141">
        <v>1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397">
        <v>0</v>
      </c>
      <c r="Z34" s="141">
        <v>35</v>
      </c>
      <c r="AA34" s="397">
        <v>0</v>
      </c>
      <c r="AB34" s="158"/>
      <c r="AC34" s="158"/>
    </row>
    <row r="35" spans="1:29" ht="15.75" customHeight="1">
      <c r="A35" s="100">
        <v>206</v>
      </c>
      <c r="B35" s="102" t="s">
        <v>239</v>
      </c>
      <c r="C35" s="141">
        <v>1603</v>
      </c>
      <c r="D35" s="141">
        <v>279</v>
      </c>
      <c r="E35" s="141">
        <v>48</v>
      </c>
      <c r="F35" s="141">
        <v>591</v>
      </c>
      <c r="G35" s="397">
        <v>0</v>
      </c>
      <c r="H35" s="141">
        <v>61</v>
      </c>
      <c r="I35" s="141">
        <v>24</v>
      </c>
      <c r="J35" s="141">
        <v>120</v>
      </c>
      <c r="K35" s="397">
        <v>0</v>
      </c>
      <c r="L35" s="141">
        <v>85</v>
      </c>
      <c r="M35" s="397">
        <v>0</v>
      </c>
      <c r="N35" s="397">
        <v>0</v>
      </c>
      <c r="O35" s="397">
        <v>0</v>
      </c>
      <c r="P35" s="397">
        <v>0</v>
      </c>
      <c r="Q35" s="141">
        <v>32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397">
        <v>0</v>
      </c>
      <c r="Z35" s="141">
        <v>363</v>
      </c>
      <c r="AA35" s="397">
        <v>0</v>
      </c>
      <c r="AB35" s="158"/>
      <c r="AC35" s="158"/>
    </row>
    <row r="36" spans="1:29" ht="15.75" customHeight="1">
      <c r="A36" s="100">
        <v>207</v>
      </c>
      <c r="B36" s="102" t="s">
        <v>240</v>
      </c>
      <c r="C36" s="141">
        <v>3124</v>
      </c>
      <c r="D36" s="141">
        <v>535</v>
      </c>
      <c r="E36" s="141">
        <v>34</v>
      </c>
      <c r="F36" s="141">
        <v>1786</v>
      </c>
      <c r="G36" s="397">
        <v>0</v>
      </c>
      <c r="H36" s="141">
        <v>82</v>
      </c>
      <c r="I36" s="141">
        <v>75</v>
      </c>
      <c r="J36" s="141">
        <v>176</v>
      </c>
      <c r="K36" s="397">
        <v>0</v>
      </c>
      <c r="L36" s="141">
        <v>25</v>
      </c>
      <c r="M36" s="397">
        <v>0</v>
      </c>
      <c r="N36" s="397">
        <v>0</v>
      </c>
      <c r="O36" s="397">
        <v>0</v>
      </c>
      <c r="P36" s="397">
        <v>0</v>
      </c>
      <c r="Q36" s="141">
        <v>52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397">
        <v>0</v>
      </c>
      <c r="Z36" s="141">
        <v>359</v>
      </c>
      <c r="AA36" s="397">
        <v>0</v>
      </c>
      <c r="AB36" s="158"/>
      <c r="AC36" s="158"/>
    </row>
    <row r="37" spans="1:29" ht="15.75" customHeight="1">
      <c r="A37" s="100">
        <v>208</v>
      </c>
      <c r="B37" s="102" t="s">
        <v>241</v>
      </c>
      <c r="C37" s="141">
        <v>430</v>
      </c>
      <c r="D37" s="141">
        <v>31</v>
      </c>
      <c r="E37" s="141">
        <v>1</v>
      </c>
      <c r="F37" s="141">
        <v>177</v>
      </c>
      <c r="G37" s="397">
        <v>0</v>
      </c>
      <c r="H37" s="141">
        <v>56</v>
      </c>
      <c r="I37" s="141">
        <v>17</v>
      </c>
      <c r="J37" s="141">
        <v>68</v>
      </c>
      <c r="K37" s="397">
        <v>0</v>
      </c>
      <c r="L37" s="141">
        <v>9</v>
      </c>
      <c r="M37" s="397">
        <v>0</v>
      </c>
      <c r="N37" s="397">
        <v>0</v>
      </c>
      <c r="O37" s="397">
        <v>0</v>
      </c>
      <c r="P37" s="397">
        <v>0</v>
      </c>
      <c r="Q37" s="141">
        <v>0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397">
        <v>0</v>
      </c>
      <c r="Z37" s="141">
        <v>71</v>
      </c>
      <c r="AA37" s="397">
        <v>0</v>
      </c>
      <c r="AB37" s="158"/>
      <c r="AC37" s="158"/>
    </row>
    <row r="38" spans="1:29" ht="15.75" customHeight="1">
      <c r="A38" s="100">
        <v>209</v>
      </c>
      <c r="B38" s="102" t="s">
        <v>242</v>
      </c>
      <c r="C38" s="141">
        <v>576</v>
      </c>
      <c r="D38" s="141">
        <v>178</v>
      </c>
      <c r="E38" s="141">
        <v>19</v>
      </c>
      <c r="F38" s="141">
        <v>74</v>
      </c>
      <c r="G38" s="397">
        <v>0</v>
      </c>
      <c r="H38" s="141">
        <v>91</v>
      </c>
      <c r="I38" s="141">
        <v>4</v>
      </c>
      <c r="J38" s="141">
        <v>106</v>
      </c>
      <c r="K38" s="397">
        <v>0</v>
      </c>
      <c r="L38" s="141">
        <v>10</v>
      </c>
      <c r="M38" s="397">
        <v>0</v>
      </c>
      <c r="N38" s="397">
        <v>0</v>
      </c>
      <c r="O38" s="397">
        <v>0</v>
      </c>
      <c r="P38" s="397">
        <v>0</v>
      </c>
      <c r="Q38" s="141">
        <v>9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397">
        <v>0</v>
      </c>
      <c r="Z38" s="141">
        <v>85</v>
      </c>
      <c r="AA38" s="397">
        <v>0</v>
      </c>
      <c r="AB38" s="158"/>
      <c r="AC38" s="158"/>
    </row>
    <row r="39" spans="1:29" ht="15.75" customHeight="1">
      <c r="A39" s="100">
        <v>210</v>
      </c>
      <c r="B39" s="102" t="s">
        <v>14</v>
      </c>
      <c r="C39" s="141">
        <v>2567</v>
      </c>
      <c r="D39" s="141">
        <v>488</v>
      </c>
      <c r="E39" s="141">
        <v>27</v>
      </c>
      <c r="F39" s="141">
        <v>871</v>
      </c>
      <c r="G39" s="397">
        <v>0</v>
      </c>
      <c r="H39" s="141">
        <v>267</v>
      </c>
      <c r="I39" s="141">
        <v>176</v>
      </c>
      <c r="J39" s="141">
        <v>260</v>
      </c>
      <c r="K39" s="397">
        <v>0</v>
      </c>
      <c r="L39" s="141">
        <v>28</v>
      </c>
      <c r="M39" s="397">
        <v>0</v>
      </c>
      <c r="N39" s="397">
        <v>0</v>
      </c>
      <c r="O39" s="397">
        <v>0</v>
      </c>
      <c r="P39" s="397">
        <v>0</v>
      </c>
      <c r="Q39" s="141">
        <v>64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397">
        <v>0</v>
      </c>
      <c r="Z39" s="141">
        <v>386</v>
      </c>
      <c r="AA39" s="397">
        <v>0</v>
      </c>
      <c r="AB39" s="158"/>
      <c r="AC39" s="158"/>
    </row>
    <row r="40" spans="1:29" ht="15.75" customHeight="1">
      <c r="A40" s="100">
        <v>212</v>
      </c>
      <c r="B40" s="102" t="s">
        <v>243</v>
      </c>
      <c r="C40" s="141">
        <v>358</v>
      </c>
      <c r="D40" s="141">
        <v>62</v>
      </c>
      <c r="E40" s="141">
        <v>5</v>
      </c>
      <c r="F40" s="141">
        <v>120</v>
      </c>
      <c r="G40" s="397">
        <v>0</v>
      </c>
      <c r="H40" s="141">
        <v>46</v>
      </c>
      <c r="I40" s="141">
        <v>27</v>
      </c>
      <c r="J40" s="141">
        <v>42</v>
      </c>
      <c r="K40" s="397">
        <v>0</v>
      </c>
      <c r="L40" s="141">
        <v>9</v>
      </c>
      <c r="M40" s="397">
        <v>0</v>
      </c>
      <c r="N40" s="397">
        <v>0</v>
      </c>
      <c r="O40" s="397">
        <v>0</v>
      </c>
      <c r="P40" s="397">
        <v>0</v>
      </c>
      <c r="Q40" s="141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397">
        <v>0</v>
      </c>
      <c r="Z40" s="141">
        <v>47</v>
      </c>
      <c r="AA40" s="397">
        <v>0</v>
      </c>
      <c r="AB40" s="158"/>
      <c r="AC40" s="158"/>
    </row>
    <row r="41" spans="1:29" ht="15.75" customHeight="1">
      <c r="A41" s="100">
        <v>213</v>
      </c>
      <c r="B41" s="102" t="s">
        <v>244</v>
      </c>
      <c r="C41" s="141">
        <v>416</v>
      </c>
      <c r="D41" s="141">
        <v>56</v>
      </c>
      <c r="E41" s="141">
        <v>3</v>
      </c>
      <c r="F41" s="141">
        <v>174</v>
      </c>
      <c r="G41" s="397">
        <v>0</v>
      </c>
      <c r="H41" s="141">
        <v>44</v>
      </c>
      <c r="I41" s="141">
        <v>7</v>
      </c>
      <c r="J41" s="141">
        <v>55</v>
      </c>
      <c r="K41" s="397">
        <v>0</v>
      </c>
      <c r="L41" s="141">
        <v>7</v>
      </c>
      <c r="M41" s="397">
        <v>0</v>
      </c>
      <c r="N41" s="397">
        <v>0</v>
      </c>
      <c r="O41" s="397">
        <v>0</v>
      </c>
      <c r="P41" s="397">
        <v>0</v>
      </c>
      <c r="Q41" s="141">
        <v>5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397">
        <v>0</v>
      </c>
      <c r="Z41" s="141">
        <v>65</v>
      </c>
      <c r="AA41" s="397">
        <v>0</v>
      </c>
      <c r="AB41" s="158"/>
      <c r="AC41" s="158"/>
    </row>
    <row r="42" spans="1:29" ht="15.75" customHeight="1">
      <c r="A42" s="100">
        <v>214</v>
      </c>
      <c r="B42" s="102" t="s">
        <v>245</v>
      </c>
      <c r="C42" s="141">
        <v>2971</v>
      </c>
      <c r="D42" s="141">
        <v>328</v>
      </c>
      <c r="E42" s="141">
        <v>65</v>
      </c>
      <c r="F42" s="141">
        <v>1760</v>
      </c>
      <c r="G42" s="397">
        <v>0</v>
      </c>
      <c r="H42" s="141">
        <v>122</v>
      </c>
      <c r="I42" s="141">
        <v>125</v>
      </c>
      <c r="J42" s="141">
        <v>31</v>
      </c>
      <c r="K42" s="397">
        <v>0</v>
      </c>
      <c r="L42" s="141">
        <v>96</v>
      </c>
      <c r="M42" s="397">
        <v>0</v>
      </c>
      <c r="N42" s="397">
        <v>0</v>
      </c>
      <c r="O42" s="397">
        <v>0</v>
      </c>
      <c r="P42" s="397">
        <v>0</v>
      </c>
      <c r="Q42" s="141">
        <v>26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397">
        <v>0</v>
      </c>
      <c r="Z42" s="141">
        <v>418</v>
      </c>
      <c r="AA42" s="397">
        <v>0</v>
      </c>
      <c r="AB42" s="158"/>
      <c r="AC42" s="158"/>
    </row>
    <row r="43" spans="1:29" ht="15.75" customHeight="1">
      <c r="A43" s="100">
        <v>215</v>
      </c>
      <c r="B43" s="102" t="s">
        <v>246</v>
      </c>
      <c r="C43" s="141">
        <v>1184</v>
      </c>
      <c r="D43" s="141">
        <v>183</v>
      </c>
      <c r="E43" s="141">
        <v>9</v>
      </c>
      <c r="F43" s="141">
        <v>252</v>
      </c>
      <c r="G43" s="397">
        <v>0</v>
      </c>
      <c r="H43" s="141">
        <v>83</v>
      </c>
      <c r="I43" s="141">
        <v>230</v>
      </c>
      <c r="J43" s="141">
        <v>135</v>
      </c>
      <c r="K43" s="397">
        <v>0</v>
      </c>
      <c r="L43" s="141">
        <v>15</v>
      </c>
      <c r="M43" s="397">
        <v>0</v>
      </c>
      <c r="N43" s="397">
        <v>0</v>
      </c>
      <c r="O43" s="397">
        <v>0</v>
      </c>
      <c r="P43" s="397">
        <v>0</v>
      </c>
      <c r="Q43" s="141">
        <v>22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397">
        <v>0</v>
      </c>
      <c r="Z43" s="141">
        <v>255</v>
      </c>
      <c r="AA43" s="397">
        <v>0</v>
      </c>
      <c r="AB43" s="158"/>
      <c r="AC43" s="158"/>
    </row>
    <row r="44" spans="1:29" ht="15.75" customHeight="1">
      <c r="A44" s="100">
        <v>216</v>
      </c>
      <c r="B44" s="102" t="s">
        <v>247</v>
      </c>
      <c r="C44" s="141">
        <v>1091</v>
      </c>
      <c r="D44" s="141">
        <v>90</v>
      </c>
      <c r="E44" s="141">
        <v>5</v>
      </c>
      <c r="F44" s="141">
        <v>588</v>
      </c>
      <c r="G44" s="397">
        <v>0</v>
      </c>
      <c r="H44" s="141">
        <v>92</v>
      </c>
      <c r="I44" s="141">
        <v>22</v>
      </c>
      <c r="J44" s="141">
        <v>85</v>
      </c>
      <c r="K44" s="397">
        <v>0</v>
      </c>
      <c r="L44" s="141">
        <v>6</v>
      </c>
      <c r="M44" s="397">
        <v>0</v>
      </c>
      <c r="N44" s="397">
        <v>0</v>
      </c>
      <c r="O44" s="397">
        <v>0</v>
      </c>
      <c r="P44" s="397">
        <v>0</v>
      </c>
      <c r="Q44" s="141">
        <v>4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397">
        <v>0</v>
      </c>
      <c r="Z44" s="141">
        <v>199</v>
      </c>
      <c r="AA44" s="397">
        <v>0</v>
      </c>
      <c r="AB44" s="158"/>
      <c r="AC44" s="158"/>
    </row>
    <row r="45" spans="1:29" ht="15.75" customHeight="1">
      <c r="A45" s="100">
        <v>217</v>
      </c>
      <c r="B45" s="102" t="s">
        <v>248</v>
      </c>
      <c r="C45" s="141">
        <v>1216</v>
      </c>
      <c r="D45" s="141">
        <v>173</v>
      </c>
      <c r="E45" s="141">
        <v>11</v>
      </c>
      <c r="F45" s="141">
        <v>695</v>
      </c>
      <c r="G45" s="397">
        <v>0</v>
      </c>
      <c r="H45" s="141">
        <v>27</v>
      </c>
      <c r="I45" s="141">
        <v>16</v>
      </c>
      <c r="J45" s="141">
        <v>43</v>
      </c>
      <c r="K45" s="397">
        <v>0</v>
      </c>
      <c r="L45" s="141">
        <v>46</v>
      </c>
      <c r="M45" s="397">
        <v>0</v>
      </c>
      <c r="N45" s="397">
        <v>0</v>
      </c>
      <c r="O45" s="397">
        <v>0</v>
      </c>
      <c r="P45" s="397">
        <v>0</v>
      </c>
      <c r="Q45" s="141">
        <v>31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397">
        <v>0</v>
      </c>
      <c r="Z45" s="141">
        <v>174</v>
      </c>
      <c r="AA45" s="397">
        <v>0</v>
      </c>
      <c r="AB45" s="158"/>
      <c r="AC45" s="158"/>
    </row>
    <row r="46" spans="1:29" ht="15.75" customHeight="1">
      <c r="A46" s="100">
        <v>218</v>
      </c>
      <c r="B46" s="102" t="s">
        <v>249</v>
      </c>
      <c r="C46" s="141">
        <v>631</v>
      </c>
      <c r="D46" s="141">
        <v>51</v>
      </c>
      <c r="E46" s="141">
        <v>17</v>
      </c>
      <c r="F46" s="141">
        <v>115</v>
      </c>
      <c r="G46" s="397">
        <v>0</v>
      </c>
      <c r="H46" s="141">
        <v>81</v>
      </c>
      <c r="I46" s="141">
        <v>145</v>
      </c>
      <c r="J46" s="141">
        <v>109</v>
      </c>
      <c r="K46" s="397">
        <v>0</v>
      </c>
      <c r="L46" s="141">
        <v>7</v>
      </c>
      <c r="M46" s="397">
        <v>0</v>
      </c>
      <c r="N46" s="397">
        <v>0</v>
      </c>
      <c r="O46" s="397">
        <v>0</v>
      </c>
      <c r="P46" s="397">
        <v>0</v>
      </c>
      <c r="Q46" s="141">
        <v>8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397">
        <v>0</v>
      </c>
      <c r="Z46" s="141">
        <v>98</v>
      </c>
      <c r="AA46" s="397">
        <v>0</v>
      </c>
      <c r="AB46" s="158"/>
      <c r="AC46" s="158"/>
    </row>
    <row r="47" spans="1:29" ht="15.75" customHeight="1">
      <c r="A47" s="100">
        <v>219</v>
      </c>
      <c r="B47" s="102" t="s">
        <v>250</v>
      </c>
      <c r="C47" s="141">
        <v>1080</v>
      </c>
      <c r="D47" s="141">
        <v>184</v>
      </c>
      <c r="E47" s="141">
        <v>17</v>
      </c>
      <c r="F47" s="141">
        <v>420</v>
      </c>
      <c r="G47" s="397">
        <v>0</v>
      </c>
      <c r="H47" s="141">
        <v>48</v>
      </c>
      <c r="I47" s="141">
        <v>19</v>
      </c>
      <c r="J47" s="141">
        <v>76</v>
      </c>
      <c r="K47" s="397">
        <v>0</v>
      </c>
      <c r="L47" s="141">
        <v>35</v>
      </c>
      <c r="M47" s="397">
        <v>0</v>
      </c>
      <c r="N47" s="397">
        <v>0</v>
      </c>
      <c r="O47" s="397">
        <v>0</v>
      </c>
      <c r="P47" s="397">
        <v>0</v>
      </c>
      <c r="Q47" s="141">
        <v>15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397">
        <v>0</v>
      </c>
      <c r="Z47" s="141">
        <v>266</v>
      </c>
      <c r="AA47" s="397">
        <v>0</v>
      </c>
      <c r="AB47" s="158"/>
      <c r="AC47" s="158"/>
    </row>
    <row r="48" spans="1:29" ht="15.75" customHeight="1">
      <c r="A48" s="100">
        <v>220</v>
      </c>
      <c r="B48" s="102" t="s">
        <v>251</v>
      </c>
      <c r="C48" s="141">
        <v>865</v>
      </c>
      <c r="D48" s="141">
        <v>303</v>
      </c>
      <c r="E48" s="141">
        <v>1</v>
      </c>
      <c r="F48" s="141">
        <v>57</v>
      </c>
      <c r="G48" s="397">
        <v>0</v>
      </c>
      <c r="H48" s="141">
        <v>35</v>
      </c>
      <c r="I48" s="141">
        <v>100</v>
      </c>
      <c r="J48" s="141">
        <v>244</v>
      </c>
      <c r="K48" s="397">
        <v>0</v>
      </c>
      <c r="L48" s="141">
        <v>8</v>
      </c>
      <c r="M48" s="397">
        <v>0</v>
      </c>
      <c r="N48" s="397">
        <v>0</v>
      </c>
      <c r="O48" s="397">
        <v>0</v>
      </c>
      <c r="P48" s="397">
        <v>0</v>
      </c>
      <c r="Q48" s="141">
        <v>7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397">
        <v>0</v>
      </c>
      <c r="Z48" s="141">
        <v>110</v>
      </c>
      <c r="AA48" s="397">
        <v>0</v>
      </c>
      <c r="AB48" s="158"/>
      <c r="AC48" s="158"/>
    </row>
    <row r="49" spans="1:29" ht="15.75" customHeight="1">
      <c r="A49" s="100">
        <v>221</v>
      </c>
      <c r="B49" s="102" t="s">
        <v>252</v>
      </c>
      <c r="C49" s="141">
        <v>541</v>
      </c>
      <c r="D49" s="141">
        <v>68</v>
      </c>
      <c r="E49" s="141">
        <v>3</v>
      </c>
      <c r="F49" s="141">
        <v>80</v>
      </c>
      <c r="G49" s="397">
        <v>0</v>
      </c>
      <c r="H49" s="141">
        <v>69</v>
      </c>
      <c r="I49" s="141">
        <v>146</v>
      </c>
      <c r="J49" s="141">
        <v>103</v>
      </c>
      <c r="K49" s="397">
        <v>0</v>
      </c>
      <c r="L49" s="141">
        <v>11</v>
      </c>
      <c r="M49" s="397">
        <v>0</v>
      </c>
      <c r="N49" s="397">
        <v>0</v>
      </c>
      <c r="O49" s="397">
        <v>0</v>
      </c>
      <c r="P49" s="397">
        <v>0</v>
      </c>
      <c r="Q49" s="141">
        <v>10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397">
        <v>0</v>
      </c>
      <c r="Z49" s="141">
        <v>51</v>
      </c>
      <c r="AA49" s="397">
        <v>0</v>
      </c>
      <c r="AB49" s="158"/>
      <c r="AC49" s="158"/>
    </row>
    <row r="50" spans="1:29" ht="15.75" customHeight="1">
      <c r="A50" s="100">
        <v>222</v>
      </c>
      <c r="B50" s="102" t="s">
        <v>253</v>
      </c>
      <c r="C50" s="141">
        <v>112</v>
      </c>
      <c r="D50" s="141">
        <v>43</v>
      </c>
      <c r="E50" s="141">
        <v>1</v>
      </c>
      <c r="F50" s="141">
        <v>6</v>
      </c>
      <c r="G50" s="397">
        <v>0</v>
      </c>
      <c r="H50" s="141">
        <v>23</v>
      </c>
      <c r="I50" s="141">
        <v>0</v>
      </c>
      <c r="J50" s="141">
        <v>20</v>
      </c>
      <c r="K50" s="397">
        <v>0</v>
      </c>
      <c r="L50" s="141">
        <v>3</v>
      </c>
      <c r="M50" s="397">
        <v>0</v>
      </c>
      <c r="N50" s="397">
        <v>0</v>
      </c>
      <c r="O50" s="397">
        <v>0</v>
      </c>
      <c r="P50" s="397">
        <v>0</v>
      </c>
      <c r="Q50" s="141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397">
        <v>0</v>
      </c>
      <c r="Z50" s="141">
        <v>16</v>
      </c>
      <c r="AA50" s="397">
        <v>0</v>
      </c>
      <c r="AB50" s="158"/>
      <c r="AC50" s="158"/>
    </row>
    <row r="51" spans="1:29" ht="15.75" customHeight="1">
      <c r="A51" s="100">
        <v>223</v>
      </c>
      <c r="B51" s="102" t="s">
        <v>254</v>
      </c>
      <c r="C51" s="141">
        <v>782</v>
      </c>
      <c r="D51" s="141">
        <v>287</v>
      </c>
      <c r="E51" s="141">
        <v>0</v>
      </c>
      <c r="F51" s="141">
        <v>61</v>
      </c>
      <c r="G51" s="397">
        <v>0</v>
      </c>
      <c r="H51" s="141">
        <v>85</v>
      </c>
      <c r="I51" s="141">
        <v>99</v>
      </c>
      <c r="J51" s="141">
        <v>170</v>
      </c>
      <c r="K51" s="397">
        <v>0</v>
      </c>
      <c r="L51" s="141">
        <v>11</v>
      </c>
      <c r="M51" s="397">
        <v>0</v>
      </c>
      <c r="N51" s="397">
        <v>0</v>
      </c>
      <c r="O51" s="397">
        <v>0</v>
      </c>
      <c r="P51" s="397">
        <v>0</v>
      </c>
      <c r="Q51" s="141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397">
        <v>0</v>
      </c>
      <c r="Z51" s="141">
        <v>69</v>
      </c>
      <c r="AA51" s="397">
        <v>0</v>
      </c>
      <c r="AB51" s="158"/>
      <c r="AC51" s="158"/>
    </row>
    <row r="52" spans="1:29" ht="15.75" customHeight="1">
      <c r="A52" s="100">
        <v>224</v>
      </c>
      <c r="B52" s="102" t="s">
        <v>255</v>
      </c>
      <c r="C52" s="141">
        <v>335</v>
      </c>
      <c r="D52" s="141">
        <v>101</v>
      </c>
      <c r="E52" s="141">
        <v>7</v>
      </c>
      <c r="F52" s="141">
        <v>35</v>
      </c>
      <c r="G52" s="397">
        <v>0</v>
      </c>
      <c r="H52" s="141">
        <v>46</v>
      </c>
      <c r="I52" s="141">
        <v>22</v>
      </c>
      <c r="J52" s="141">
        <v>80</v>
      </c>
      <c r="K52" s="397">
        <v>0</v>
      </c>
      <c r="L52" s="141">
        <v>8</v>
      </c>
      <c r="M52" s="397">
        <v>0</v>
      </c>
      <c r="N52" s="397">
        <v>0</v>
      </c>
      <c r="O52" s="397">
        <v>0</v>
      </c>
      <c r="P52" s="397">
        <v>0</v>
      </c>
      <c r="Q52" s="141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397">
        <v>0</v>
      </c>
      <c r="Z52" s="141">
        <v>36</v>
      </c>
      <c r="AA52" s="397">
        <v>0</v>
      </c>
      <c r="AB52" s="158"/>
      <c r="AC52" s="158"/>
    </row>
    <row r="53" spans="1:29" ht="15.75" customHeight="1">
      <c r="A53" s="100">
        <v>225</v>
      </c>
      <c r="B53" s="102" t="s">
        <v>256</v>
      </c>
      <c r="C53" s="141">
        <v>249</v>
      </c>
      <c r="D53" s="141">
        <v>72</v>
      </c>
      <c r="E53" s="141">
        <v>1</v>
      </c>
      <c r="F53" s="141">
        <v>12</v>
      </c>
      <c r="G53" s="397">
        <v>0</v>
      </c>
      <c r="H53" s="141">
        <v>40</v>
      </c>
      <c r="I53" s="141">
        <v>28</v>
      </c>
      <c r="J53" s="141">
        <v>45</v>
      </c>
      <c r="K53" s="397">
        <v>0</v>
      </c>
      <c r="L53" s="141">
        <v>7</v>
      </c>
      <c r="M53" s="397">
        <v>0</v>
      </c>
      <c r="N53" s="397">
        <v>0</v>
      </c>
      <c r="O53" s="397">
        <v>0</v>
      </c>
      <c r="P53" s="397">
        <v>0</v>
      </c>
      <c r="Q53" s="141">
        <v>9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397">
        <v>0</v>
      </c>
      <c r="Z53" s="141">
        <v>35</v>
      </c>
      <c r="AA53" s="397">
        <v>0</v>
      </c>
      <c r="AB53" s="158"/>
      <c r="AC53" s="158"/>
    </row>
    <row r="54" spans="1:29" ht="15.75" customHeight="1">
      <c r="A54" s="100">
        <v>226</v>
      </c>
      <c r="B54" s="102" t="s">
        <v>257</v>
      </c>
      <c r="C54" s="141">
        <v>241</v>
      </c>
      <c r="D54" s="141">
        <v>39</v>
      </c>
      <c r="E54" s="141">
        <v>3</v>
      </c>
      <c r="F54" s="141">
        <v>47</v>
      </c>
      <c r="G54" s="397">
        <v>0</v>
      </c>
      <c r="H54" s="141">
        <v>54</v>
      </c>
      <c r="I54" s="141">
        <v>0</v>
      </c>
      <c r="J54" s="141">
        <v>34</v>
      </c>
      <c r="K54" s="397">
        <v>0</v>
      </c>
      <c r="L54" s="141">
        <v>5</v>
      </c>
      <c r="M54" s="397">
        <v>0</v>
      </c>
      <c r="N54" s="397">
        <v>0</v>
      </c>
      <c r="O54" s="397">
        <v>0</v>
      </c>
      <c r="P54" s="397">
        <v>0</v>
      </c>
      <c r="Q54" s="141">
        <v>7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397">
        <v>0</v>
      </c>
      <c r="Z54" s="141">
        <v>52</v>
      </c>
      <c r="AA54" s="397">
        <v>0</v>
      </c>
      <c r="AB54" s="158"/>
      <c r="AC54" s="158"/>
    </row>
    <row r="55" spans="1:29" ht="15.75" customHeight="1">
      <c r="A55" s="100">
        <v>227</v>
      </c>
      <c r="B55" s="102" t="s">
        <v>258</v>
      </c>
      <c r="C55" s="141">
        <v>188</v>
      </c>
      <c r="D55" s="141">
        <v>55</v>
      </c>
      <c r="E55" s="141">
        <v>2</v>
      </c>
      <c r="F55" s="141">
        <v>22</v>
      </c>
      <c r="G55" s="397">
        <v>0</v>
      </c>
      <c r="H55" s="141">
        <v>31</v>
      </c>
      <c r="I55" s="141">
        <v>3</v>
      </c>
      <c r="J55" s="141">
        <v>33</v>
      </c>
      <c r="K55" s="397">
        <v>0</v>
      </c>
      <c r="L55" s="141">
        <v>11</v>
      </c>
      <c r="M55" s="397">
        <v>0</v>
      </c>
      <c r="N55" s="397">
        <v>0</v>
      </c>
      <c r="O55" s="397">
        <v>0</v>
      </c>
      <c r="P55" s="397">
        <v>0</v>
      </c>
      <c r="Q55" s="141">
        <v>0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397">
        <v>0</v>
      </c>
      <c r="Z55" s="141">
        <v>31</v>
      </c>
      <c r="AA55" s="397">
        <v>0</v>
      </c>
      <c r="AB55" s="158"/>
      <c r="AC55" s="158"/>
    </row>
    <row r="56" spans="1:29" ht="15.75" customHeight="1">
      <c r="A56" s="100">
        <v>228</v>
      </c>
      <c r="B56" s="102" t="s">
        <v>410</v>
      </c>
      <c r="C56" s="141">
        <v>954</v>
      </c>
      <c r="D56" s="141">
        <v>146</v>
      </c>
      <c r="E56" s="141">
        <v>8</v>
      </c>
      <c r="F56" s="141">
        <v>52</v>
      </c>
      <c r="G56" s="397">
        <v>0</v>
      </c>
      <c r="H56" s="141">
        <v>37</v>
      </c>
      <c r="I56" s="141">
        <v>54</v>
      </c>
      <c r="J56" s="141">
        <v>459</v>
      </c>
      <c r="K56" s="397">
        <v>0</v>
      </c>
      <c r="L56" s="141">
        <v>4</v>
      </c>
      <c r="M56" s="397">
        <v>0</v>
      </c>
      <c r="N56" s="397">
        <v>0</v>
      </c>
      <c r="O56" s="397">
        <v>0</v>
      </c>
      <c r="P56" s="397">
        <v>0</v>
      </c>
      <c r="Q56" s="141">
        <v>7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397">
        <v>0</v>
      </c>
      <c r="Z56" s="141">
        <v>187</v>
      </c>
      <c r="AA56" s="397">
        <v>0</v>
      </c>
      <c r="AB56" s="158"/>
      <c r="AC56" s="158"/>
    </row>
    <row r="57" spans="1:29" ht="15.75" customHeight="1">
      <c r="A57" s="100">
        <v>229</v>
      </c>
      <c r="B57" s="102" t="s">
        <v>259</v>
      </c>
      <c r="C57" s="141">
        <v>454</v>
      </c>
      <c r="D57" s="141">
        <v>111</v>
      </c>
      <c r="E57" s="141">
        <v>5</v>
      </c>
      <c r="F57" s="141">
        <v>87</v>
      </c>
      <c r="G57" s="397">
        <v>0</v>
      </c>
      <c r="H57" s="141">
        <v>23</v>
      </c>
      <c r="I57" s="141">
        <v>14</v>
      </c>
      <c r="J57" s="141">
        <v>89</v>
      </c>
      <c r="K57" s="397">
        <v>0</v>
      </c>
      <c r="L57" s="141">
        <v>13</v>
      </c>
      <c r="M57" s="397">
        <v>0</v>
      </c>
      <c r="N57" s="397">
        <v>0</v>
      </c>
      <c r="O57" s="397">
        <v>0</v>
      </c>
      <c r="P57" s="397">
        <v>0</v>
      </c>
      <c r="Q57" s="141">
        <v>3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397">
        <v>0</v>
      </c>
      <c r="Z57" s="141">
        <v>109</v>
      </c>
      <c r="AA57" s="397">
        <v>0</v>
      </c>
      <c r="AB57" s="158"/>
      <c r="AC57" s="158"/>
    </row>
    <row r="58" spans="1:29" ht="15.75" customHeight="1">
      <c r="A58" s="100">
        <v>301</v>
      </c>
      <c r="B58" s="102" t="s">
        <v>261</v>
      </c>
      <c r="C58" s="141">
        <v>162</v>
      </c>
      <c r="D58" s="141">
        <v>13</v>
      </c>
      <c r="E58" s="141">
        <v>2</v>
      </c>
      <c r="F58" s="141">
        <v>73</v>
      </c>
      <c r="G58" s="397">
        <v>0</v>
      </c>
      <c r="H58" s="141">
        <v>8</v>
      </c>
      <c r="I58" s="141">
        <v>4</v>
      </c>
      <c r="J58" s="141">
        <v>33</v>
      </c>
      <c r="K58" s="397">
        <v>0</v>
      </c>
      <c r="L58" s="141">
        <v>5</v>
      </c>
      <c r="M58" s="397">
        <v>0</v>
      </c>
      <c r="N58" s="397">
        <v>0</v>
      </c>
      <c r="O58" s="397">
        <v>0</v>
      </c>
      <c r="P58" s="397">
        <v>0</v>
      </c>
      <c r="Q58" s="141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397">
        <v>0</v>
      </c>
      <c r="Z58" s="141">
        <v>24</v>
      </c>
      <c r="AA58" s="397">
        <v>0</v>
      </c>
      <c r="AB58" s="158"/>
      <c r="AC58" s="158"/>
    </row>
    <row r="59" spans="1:29" ht="15.75" customHeight="1">
      <c r="A59" s="100">
        <v>365</v>
      </c>
      <c r="B59" s="102" t="s">
        <v>265</v>
      </c>
      <c r="C59" s="141">
        <v>179</v>
      </c>
      <c r="D59" s="141">
        <v>72</v>
      </c>
      <c r="E59" s="141">
        <v>1</v>
      </c>
      <c r="F59" s="141">
        <v>14</v>
      </c>
      <c r="G59" s="397">
        <v>0</v>
      </c>
      <c r="H59" s="141">
        <v>42</v>
      </c>
      <c r="I59" s="141">
        <v>5</v>
      </c>
      <c r="J59" s="141">
        <v>41</v>
      </c>
      <c r="K59" s="397">
        <v>0</v>
      </c>
      <c r="L59" s="141">
        <v>1</v>
      </c>
      <c r="M59" s="397">
        <v>0</v>
      </c>
      <c r="N59" s="397">
        <v>0</v>
      </c>
      <c r="O59" s="397">
        <v>0</v>
      </c>
      <c r="P59" s="397">
        <v>0</v>
      </c>
      <c r="Q59" s="141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397">
        <v>0</v>
      </c>
      <c r="Z59" s="141">
        <v>3</v>
      </c>
      <c r="AA59" s="397">
        <v>0</v>
      </c>
      <c r="AB59" s="158"/>
      <c r="AC59" s="158"/>
    </row>
    <row r="60" spans="1:29" ht="15.75" customHeight="1">
      <c r="A60" s="100">
        <v>381</v>
      </c>
      <c r="B60" s="102" t="s">
        <v>266</v>
      </c>
      <c r="C60" s="141">
        <v>350</v>
      </c>
      <c r="D60" s="141">
        <v>44</v>
      </c>
      <c r="E60" s="141">
        <v>6</v>
      </c>
      <c r="F60" s="141">
        <v>48</v>
      </c>
      <c r="G60" s="397">
        <v>0</v>
      </c>
      <c r="H60" s="141">
        <v>52</v>
      </c>
      <c r="I60" s="141">
        <v>9</v>
      </c>
      <c r="J60" s="141">
        <v>96</v>
      </c>
      <c r="K60" s="397">
        <v>0</v>
      </c>
      <c r="L60" s="141">
        <v>0</v>
      </c>
      <c r="M60" s="397">
        <v>0</v>
      </c>
      <c r="N60" s="397">
        <v>0</v>
      </c>
      <c r="O60" s="397">
        <v>0</v>
      </c>
      <c r="P60" s="397">
        <v>0</v>
      </c>
      <c r="Q60" s="141">
        <v>1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397">
        <v>0</v>
      </c>
      <c r="Z60" s="141">
        <v>94</v>
      </c>
      <c r="AA60" s="397">
        <v>0</v>
      </c>
      <c r="AB60" s="158"/>
      <c r="AC60" s="158"/>
    </row>
    <row r="61" spans="1:29" ht="15.75" customHeight="1">
      <c r="A61" s="100">
        <v>382</v>
      </c>
      <c r="B61" s="102" t="s">
        <v>267</v>
      </c>
      <c r="C61" s="141">
        <v>417</v>
      </c>
      <c r="D61" s="141">
        <v>100</v>
      </c>
      <c r="E61" s="141">
        <v>2</v>
      </c>
      <c r="F61" s="141">
        <v>104</v>
      </c>
      <c r="G61" s="397">
        <v>0</v>
      </c>
      <c r="H61" s="141">
        <v>59</v>
      </c>
      <c r="I61" s="141">
        <v>46</v>
      </c>
      <c r="J61" s="141">
        <v>65</v>
      </c>
      <c r="K61" s="397">
        <v>0</v>
      </c>
      <c r="L61" s="141">
        <v>7</v>
      </c>
      <c r="M61" s="397">
        <v>0</v>
      </c>
      <c r="N61" s="397">
        <v>0</v>
      </c>
      <c r="O61" s="397">
        <v>0</v>
      </c>
      <c r="P61" s="397">
        <v>0</v>
      </c>
      <c r="Q61" s="141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397">
        <v>0</v>
      </c>
      <c r="Z61" s="141">
        <v>34</v>
      </c>
      <c r="AA61" s="397">
        <v>0</v>
      </c>
      <c r="AB61" s="158"/>
      <c r="AC61" s="158"/>
    </row>
    <row r="62" spans="1:29" ht="15.75" customHeight="1">
      <c r="A62" s="100">
        <v>442</v>
      </c>
      <c r="B62" s="102" t="s">
        <v>270</v>
      </c>
      <c r="C62" s="141">
        <v>105</v>
      </c>
      <c r="D62" s="141">
        <v>45</v>
      </c>
      <c r="E62" s="141">
        <v>0</v>
      </c>
      <c r="F62" s="141">
        <v>4</v>
      </c>
      <c r="G62" s="397">
        <v>0</v>
      </c>
      <c r="H62" s="141">
        <v>6</v>
      </c>
      <c r="I62" s="141">
        <v>4</v>
      </c>
      <c r="J62" s="141">
        <v>20</v>
      </c>
      <c r="K62" s="397">
        <v>0</v>
      </c>
      <c r="L62" s="141">
        <v>2</v>
      </c>
      <c r="M62" s="397">
        <v>0</v>
      </c>
      <c r="N62" s="397">
        <v>0</v>
      </c>
      <c r="O62" s="397">
        <v>0</v>
      </c>
      <c r="P62" s="397">
        <v>0</v>
      </c>
      <c r="Q62" s="141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397">
        <v>0</v>
      </c>
      <c r="Z62" s="141">
        <v>24</v>
      </c>
      <c r="AA62" s="397">
        <v>0</v>
      </c>
      <c r="AB62" s="158"/>
      <c r="AC62" s="158"/>
    </row>
    <row r="63" spans="1:29" ht="15.75" customHeight="1">
      <c r="A63" s="100">
        <v>443</v>
      </c>
      <c r="B63" s="102" t="s">
        <v>271</v>
      </c>
      <c r="C63" s="141">
        <v>427</v>
      </c>
      <c r="D63" s="141">
        <v>244</v>
      </c>
      <c r="E63" s="141">
        <v>0</v>
      </c>
      <c r="F63" s="141">
        <v>20</v>
      </c>
      <c r="G63" s="397">
        <v>0</v>
      </c>
      <c r="H63" s="141">
        <v>7</v>
      </c>
      <c r="I63" s="141">
        <v>3</v>
      </c>
      <c r="J63" s="141">
        <v>115</v>
      </c>
      <c r="K63" s="397">
        <v>0</v>
      </c>
      <c r="L63" s="141">
        <v>2</v>
      </c>
      <c r="M63" s="397">
        <v>0</v>
      </c>
      <c r="N63" s="397">
        <v>0</v>
      </c>
      <c r="O63" s="397">
        <v>0</v>
      </c>
      <c r="P63" s="397">
        <v>0</v>
      </c>
      <c r="Q63" s="141">
        <v>2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397">
        <v>0</v>
      </c>
      <c r="Z63" s="141">
        <v>34</v>
      </c>
      <c r="AA63" s="397">
        <v>0</v>
      </c>
      <c r="AB63" s="158"/>
      <c r="AC63" s="158"/>
    </row>
    <row r="64" spans="1:29" ht="15.75" customHeight="1">
      <c r="A64" s="100">
        <v>446</v>
      </c>
      <c r="B64" s="102" t="s">
        <v>273</v>
      </c>
      <c r="C64" s="141">
        <v>36</v>
      </c>
      <c r="D64" s="141">
        <v>7</v>
      </c>
      <c r="E64" s="141">
        <v>0</v>
      </c>
      <c r="F64" s="141">
        <v>3</v>
      </c>
      <c r="G64" s="397">
        <v>0</v>
      </c>
      <c r="H64" s="141">
        <v>4</v>
      </c>
      <c r="I64" s="141">
        <v>4</v>
      </c>
      <c r="J64" s="141">
        <v>3</v>
      </c>
      <c r="K64" s="397">
        <v>0</v>
      </c>
      <c r="L64" s="141">
        <v>3</v>
      </c>
      <c r="M64" s="397">
        <v>0</v>
      </c>
      <c r="N64" s="397">
        <v>0</v>
      </c>
      <c r="O64" s="397">
        <v>0</v>
      </c>
      <c r="P64" s="397">
        <v>0</v>
      </c>
      <c r="Q64" s="141">
        <v>7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397">
        <v>0</v>
      </c>
      <c r="Z64" s="141">
        <v>5</v>
      </c>
      <c r="AA64" s="397">
        <v>0</v>
      </c>
      <c r="AB64" s="158"/>
      <c r="AC64" s="158"/>
    </row>
    <row r="65" spans="1:29" ht="15.75" customHeight="1">
      <c r="A65" s="100">
        <v>464</v>
      </c>
      <c r="B65" s="102" t="s">
        <v>274</v>
      </c>
      <c r="C65" s="141">
        <v>233</v>
      </c>
      <c r="D65" s="141">
        <v>18</v>
      </c>
      <c r="E65" s="141">
        <v>1</v>
      </c>
      <c r="F65" s="141">
        <v>80</v>
      </c>
      <c r="G65" s="397">
        <v>0</v>
      </c>
      <c r="H65" s="141">
        <v>17</v>
      </c>
      <c r="I65" s="141">
        <v>8</v>
      </c>
      <c r="J65" s="141">
        <v>58</v>
      </c>
      <c r="K65" s="397">
        <v>0</v>
      </c>
      <c r="L65" s="141">
        <v>0</v>
      </c>
      <c r="M65" s="397">
        <v>0</v>
      </c>
      <c r="N65" s="397">
        <v>0</v>
      </c>
      <c r="O65" s="397">
        <v>0</v>
      </c>
      <c r="P65" s="397">
        <v>0</v>
      </c>
      <c r="Q65" s="141">
        <v>2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397">
        <v>0</v>
      </c>
      <c r="Z65" s="141">
        <v>49</v>
      </c>
      <c r="AA65" s="397">
        <v>0</v>
      </c>
      <c r="AB65" s="158"/>
      <c r="AC65" s="158"/>
    </row>
    <row r="66" spans="1:29" ht="15.75" customHeight="1">
      <c r="A66" s="100">
        <v>481</v>
      </c>
      <c r="B66" s="102" t="s">
        <v>275</v>
      </c>
      <c r="C66" s="141">
        <v>110</v>
      </c>
      <c r="D66" s="141">
        <v>12</v>
      </c>
      <c r="E66" s="141">
        <v>0</v>
      </c>
      <c r="F66" s="141">
        <v>31</v>
      </c>
      <c r="G66" s="397">
        <v>0</v>
      </c>
      <c r="H66" s="141">
        <v>27</v>
      </c>
      <c r="I66" s="141">
        <v>1</v>
      </c>
      <c r="J66" s="141">
        <v>26</v>
      </c>
      <c r="K66" s="397">
        <v>0</v>
      </c>
      <c r="L66" s="141">
        <v>3</v>
      </c>
      <c r="M66" s="397">
        <v>0</v>
      </c>
      <c r="N66" s="397">
        <v>0</v>
      </c>
      <c r="O66" s="397">
        <v>0</v>
      </c>
      <c r="P66" s="397">
        <v>0</v>
      </c>
      <c r="Q66" s="141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397">
        <v>0</v>
      </c>
      <c r="Z66" s="141">
        <v>10</v>
      </c>
      <c r="AA66" s="397">
        <v>0</v>
      </c>
      <c r="AB66" s="158"/>
      <c r="AC66" s="158"/>
    </row>
    <row r="67" spans="1:29" ht="15.75" customHeight="1">
      <c r="A67" s="100">
        <v>501</v>
      </c>
      <c r="B67" s="102" t="s">
        <v>276</v>
      </c>
      <c r="C67" s="141">
        <v>101</v>
      </c>
      <c r="D67" s="141">
        <v>35</v>
      </c>
      <c r="E67" s="141">
        <v>7</v>
      </c>
      <c r="F67" s="141">
        <v>14</v>
      </c>
      <c r="G67" s="397">
        <v>0</v>
      </c>
      <c r="H67" s="141">
        <v>2</v>
      </c>
      <c r="I67" s="141">
        <v>2</v>
      </c>
      <c r="J67" s="141">
        <v>15</v>
      </c>
      <c r="K67" s="397">
        <v>0</v>
      </c>
      <c r="L67" s="141">
        <v>3</v>
      </c>
      <c r="M67" s="397">
        <v>0</v>
      </c>
      <c r="N67" s="397">
        <v>0</v>
      </c>
      <c r="O67" s="397">
        <v>0</v>
      </c>
      <c r="P67" s="397">
        <v>0</v>
      </c>
      <c r="Q67" s="141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397">
        <v>0</v>
      </c>
      <c r="Z67" s="141">
        <v>23</v>
      </c>
      <c r="AA67" s="397">
        <v>0</v>
      </c>
      <c r="AB67" s="158"/>
      <c r="AC67" s="158"/>
    </row>
    <row r="68" spans="1:29" ht="15.75" customHeight="1">
      <c r="A68" s="100">
        <v>585</v>
      </c>
      <c r="B68" s="102" t="s">
        <v>278</v>
      </c>
      <c r="C68" s="141">
        <v>115</v>
      </c>
      <c r="D68" s="141">
        <v>32</v>
      </c>
      <c r="E68" s="141">
        <v>1</v>
      </c>
      <c r="F68" s="141">
        <v>12</v>
      </c>
      <c r="G68" s="397">
        <v>0</v>
      </c>
      <c r="H68" s="141">
        <v>23</v>
      </c>
      <c r="I68" s="141">
        <v>0</v>
      </c>
      <c r="J68" s="141">
        <v>24</v>
      </c>
      <c r="K68" s="397">
        <v>0</v>
      </c>
      <c r="L68" s="141">
        <v>2</v>
      </c>
      <c r="M68" s="397">
        <v>0</v>
      </c>
      <c r="N68" s="397">
        <v>0</v>
      </c>
      <c r="O68" s="397">
        <v>0</v>
      </c>
      <c r="P68" s="397">
        <v>0</v>
      </c>
      <c r="Q68" s="141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397">
        <v>0</v>
      </c>
      <c r="Z68" s="141">
        <v>21</v>
      </c>
      <c r="AA68" s="397">
        <v>0</v>
      </c>
      <c r="AB68" s="158"/>
      <c r="AC68" s="158"/>
    </row>
    <row r="69" spans="1:29" ht="15.75" customHeight="1">
      <c r="A69" s="100">
        <v>586</v>
      </c>
      <c r="B69" s="102" t="s">
        <v>279</v>
      </c>
      <c r="C69" s="141">
        <v>115</v>
      </c>
      <c r="D69" s="141">
        <v>39</v>
      </c>
      <c r="E69" s="141">
        <v>2</v>
      </c>
      <c r="F69" s="141">
        <v>7</v>
      </c>
      <c r="G69" s="397">
        <v>0</v>
      </c>
      <c r="H69" s="141">
        <v>2</v>
      </c>
      <c r="I69" s="141">
        <v>0</v>
      </c>
      <c r="J69" s="141">
        <v>5</v>
      </c>
      <c r="K69" s="397">
        <v>0</v>
      </c>
      <c r="L69" s="141">
        <v>1</v>
      </c>
      <c r="M69" s="397">
        <v>0</v>
      </c>
      <c r="N69" s="397">
        <v>0</v>
      </c>
      <c r="O69" s="397">
        <v>0</v>
      </c>
      <c r="P69" s="397">
        <v>0</v>
      </c>
      <c r="Q69" s="141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397">
        <v>0</v>
      </c>
      <c r="Z69" s="141">
        <v>59</v>
      </c>
      <c r="AA69" s="397">
        <v>0</v>
      </c>
      <c r="AB69" s="158"/>
      <c r="AC69" s="158"/>
    </row>
    <row r="70" spans="1:2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9" ht="15.7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9"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  <row r="74" spans="1:29"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  <row r="75" spans="1:29"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</row>
    <row r="76" spans="1:29"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</row>
    <row r="77" spans="1:29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</row>
  </sheetData>
  <mergeCells count="4">
    <mergeCell ref="A3:B3"/>
    <mergeCell ref="F4:G4"/>
    <mergeCell ref="F5:G5"/>
    <mergeCell ref="F6:G6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38F4-353A-4C26-B137-24FD817CAB8F}">
  <sheetPr>
    <tabColor theme="7" tint="0.79998168889431442"/>
  </sheetPr>
  <dimension ref="A1:AC80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defaultColWidth="7.75" defaultRowHeight="13"/>
  <cols>
    <col min="1" max="1" width="3.75" style="100" customWidth="1"/>
    <col min="2" max="2" width="11.5" style="100" customWidth="1"/>
    <col min="3" max="27" width="10.08203125" style="100" customWidth="1"/>
    <col min="28" max="254" width="7.75" style="100"/>
    <col min="255" max="255" width="3.75" style="100" customWidth="1"/>
    <col min="256" max="256" width="9.33203125" style="100" customWidth="1"/>
    <col min="257" max="257" width="7.58203125" style="100" customWidth="1"/>
    <col min="258" max="258" width="6.83203125" style="100" customWidth="1"/>
    <col min="259" max="259" width="6" style="100" customWidth="1"/>
    <col min="260" max="260" width="6.25" style="100" customWidth="1"/>
    <col min="261" max="261" width="5.58203125" style="100" customWidth="1"/>
    <col min="262" max="262" width="7.33203125" style="100" customWidth="1"/>
    <col min="263" max="264" width="7" style="100" customWidth="1"/>
    <col min="265" max="265" width="6.5" style="100" customWidth="1"/>
    <col min="266" max="266" width="6.08203125" style="100" customWidth="1"/>
    <col min="267" max="267" width="6.58203125" style="100" customWidth="1"/>
    <col min="268" max="268" width="6.08203125" style="100" customWidth="1"/>
    <col min="269" max="510" width="7.75" style="100"/>
    <col min="511" max="511" width="3.75" style="100" customWidth="1"/>
    <col min="512" max="512" width="9.33203125" style="100" customWidth="1"/>
    <col min="513" max="513" width="7.58203125" style="100" customWidth="1"/>
    <col min="514" max="514" width="6.83203125" style="100" customWidth="1"/>
    <col min="515" max="515" width="6" style="100" customWidth="1"/>
    <col min="516" max="516" width="6.25" style="100" customWidth="1"/>
    <col min="517" max="517" width="5.58203125" style="100" customWidth="1"/>
    <col min="518" max="518" width="7.33203125" style="100" customWidth="1"/>
    <col min="519" max="520" width="7" style="100" customWidth="1"/>
    <col min="521" max="521" width="6.5" style="100" customWidth="1"/>
    <col min="522" max="522" width="6.08203125" style="100" customWidth="1"/>
    <col min="523" max="523" width="6.58203125" style="100" customWidth="1"/>
    <col min="524" max="524" width="6.08203125" style="100" customWidth="1"/>
    <col min="525" max="766" width="7.75" style="100"/>
    <col min="767" max="767" width="3.75" style="100" customWidth="1"/>
    <col min="768" max="768" width="9.33203125" style="100" customWidth="1"/>
    <col min="769" max="769" width="7.58203125" style="100" customWidth="1"/>
    <col min="770" max="770" width="6.83203125" style="100" customWidth="1"/>
    <col min="771" max="771" width="6" style="100" customWidth="1"/>
    <col min="772" max="772" width="6.25" style="100" customWidth="1"/>
    <col min="773" max="773" width="5.58203125" style="100" customWidth="1"/>
    <col min="774" max="774" width="7.33203125" style="100" customWidth="1"/>
    <col min="775" max="776" width="7" style="100" customWidth="1"/>
    <col min="777" max="777" width="6.5" style="100" customWidth="1"/>
    <col min="778" max="778" width="6.08203125" style="100" customWidth="1"/>
    <col min="779" max="779" width="6.58203125" style="100" customWidth="1"/>
    <col min="780" max="780" width="6.08203125" style="100" customWidth="1"/>
    <col min="781" max="1022" width="7.75" style="100"/>
    <col min="1023" max="1023" width="3.75" style="100" customWidth="1"/>
    <col min="1024" max="1024" width="9.33203125" style="100" customWidth="1"/>
    <col min="1025" max="1025" width="7.58203125" style="100" customWidth="1"/>
    <col min="1026" max="1026" width="6.83203125" style="100" customWidth="1"/>
    <col min="1027" max="1027" width="6" style="100" customWidth="1"/>
    <col min="1028" max="1028" width="6.25" style="100" customWidth="1"/>
    <col min="1029" max="1029" width="5.58203125" style="100" customWidth="1"/>
    <col min="1030" max="1030" width="7.33203125" style="100" customWidth="1"/>
    <col min="1031" max="1032" width="7" style="100" customWidth="1"/>
    <col min="1033" max="1033" width="6.5" style="100" customWidth="1"/>
    <col min="1034" max="1034" width="6.08203125" style="100" customWidth="1"/>
    <col min="1035" max="1035" width="6.58203125" style="100" customWidth="1"/>
    <col min="1036" max="1036" width="6.08203125" style="100" customWidth="1"/>
    <col min="1037" max="1278" width="7.75" style="100"/>
    <col min="1279" max="1279" width="3.75" style="100" customWidth="1"/>
    <col min="1280" max="1280" width="9.33203125" style="100" customWidth="1"/>
    <col min="1281" max="1281" width="7.58203125" style="100" customWidth="1"/>
    <col min="1282" max="1282" width="6.83203125" style="100" customWidth="1"/>
    <col min="1283" max="1283" width="6" style="100" customWidth="1"/>
    <col min="1284" max="1284" width="6.25" style="100" customWidth="1"/>
    <col min="1285" max="1285" width="5.58203125" style="100" customWidth="1"/>
    <col min="1286" max="1286" width="7.33203125" style="100" customWidth="1"/>
    <col min="1287" max="1288" width="7" style="100" customWidth="1"/>
    <col min="1289" max="1289" width="6.5" style="100" customWidth="1"/>
    <col min="1290" max="1290" width="6.08203125" style="100" customWidth="1"/>
    <col min="1291" max="1291" width="6.58203125" style="100" customWidth="1"/>
    <col min="1292" max="1292" width="6.08203125" style="100" customWidth="1"/>
    <col min="1293" max="1534" width="7.75" style="100"/>
    <col min="1535" max="1535" width="3.75" style="100" customWidth="1"/>
    <col min="1536" max="1536" width="9.33203125" style="100" customWidth="1"/>
    <col min="1537" max="1537" width="7.58203125" style="100" customWidth="1"/>
    <col min="1538" max="1538" width="6.83203125" style="100" customWidth="1"/>
    <col min="1539" max="1539" width="6" style="100" customWidth="1"/>
    <col min="1540" max="1540" width="6.25" style="100" customWidth="1"/>
    <col min="1541" max="1541" width="5.58203125" style="100" customWidth="1"/>
    <col min="1542" max="1542" width="7.33203125" style="100" customWidth="1"/>
    <col min="1543" max="1544" width="7" style="100" customWidth="1"/>
    <col min="1545" max="1545" width="6.5" style="100" customWidth="1"/>
    <col min="1546" max="1546" width="6.08203125" style="100" customWidth="1"/>
    <col min="1547" max="1547" width="6.58203125" style="100" customWidth="1"/>
    <col min="1548" max="1548" width="6.08203125" style="100" customWidth="1"/>
    <col min="1549" max="1790" width="7.75" style="100"/>
    <col min="1791" max="1791" width="3.75" style="100" customWidth="1"/>
    <col min="1792" max="1792" width="9.33203125" style="100" customWidth="1"/>
    <col min="1793" max="1793" width="7.58203125" style="100" customWidth="1"/>
    <col min="1794" max="1794" width="6.83203125" style="100" customWidth="1"/>
    <col min="1795" max="1795" width="6" style="100" customWidth="1"/>
    <col min="1796" max="1796" width="6.25" style="100" customWidth="1"/>
    <col min="1797" max="1797" width="5.58203125" style="100" customWidth="1"/>
    <col min="1798" max="1798" width="7.33203125" style="100" customWidth="1"/>
    <col min="1799" max="1800" width="7" style="100" customWidth="1"/>
    <col min="1801" max="1801" width="6.5" style="100" customWidth="1"/>
    <col min="1802" max="1802" width="6.08203125" style="100" customWidth="1"/>
    <col min="1803" max="1803" width="6.58203125" style="100" customWidth="1"/>
    <col min="1804" max="1804" width="6.08203125" style="100" customWidth="1"/>
    <col min="1805" max="2046" width="7.75" style="100"/>
    <col min="2047" max="2047" width="3.75" style="100" customWidth="1"/>
    <col min="2048" max="2048" width="9.33203125" style="100" customWidth="1"/>
    <col min="2049" max="2049" width="7.58203125" style="100" customWidth="1"/>
    <col min="2050" max="2050" width="6.83203125" style="100" customWidth="1"/>
    <col min="2051" max="2051" width="6" style="100" customWidth="1"/>
    <col min="2052" max="2052" width="6.25" style="100" customWidth="1"/>
    <col min="2053" max="2053" width="5.58203125" style="100" customWidth="1"/>
    <col min="2054" max="2054" width="7.33203125" style="100" customWidth="1"/>
    <col min="2055" max="2056" width="7" style="100" customWidth="1"/>
    <col min="2057" max="2057" width="6.5" style="100" customWidth="1"/>
    <col min="2058" max="2058" width="6.08203125" style="100" customWidth="1"/>
    <col min="2059" max="2059" width="6.58203125" style="100" customWidth="1"/>
    <col min="2060" max="2060" width="6.08203125" style="100" customWidth="1"/>
    <col min="2061" max="2302" width="7.75" style="100"/>
    <col min="2303" max="2303" width="3.75" style="100" customWidth="1"/>
    <col min="2304" max="2304" width="9.33203125" style="100" customWidth="1"/>
    <col min="2305" max="2305" width="7.58203125" style="100" customWidth="1"/>
    <col min="2306" max="2306" width="6.83203125" style="100" customWidth="1"/>
    <col min="2307" max="2307" width="6" style="100" customWidth="1"/>
    <col min="2308" max="2308" width="6.25" style="100" customWidth="1"/>
    <col min="2309" max="2309" width="5.58203125" style="100" customWidth="1"/>
    <col min="2310" max="2310" width="7.33203125" style="100" customWidth="1"/>
    <col min="2311" max="2312" width="7" style="100" customWidth="1"/>
    <col min="2313" max="2313" width="6.5" style="100" customWidth="1"/>
    <col min="2314" max="2314" width="6.08203125" style="100" customWidth="1"/>
    <col min="2315" max="2315" width="6.58203125" style="100" customWidth="1"/>
    <col min="2316" max="2316" width="6.08203125" style="100" customWidth="1"/>
    <col min="2317" max="2558" width="7.75" style="100"/>
    <col min="2559" max="2559" width="3.75" style="100" customWidth="1"/>
    <col min="2560" max="2560" width="9.33203125" style="100" customWidth="1"/>
    <col min="2561" max="2561" width="7.58203125" style="100" customWidth="1"/>
    <col min="2562" max="2562" width="6.83203125" style="100" customWidth="1"/>
    <col min="2563" max="2563" width="6" style="100" customWidth="1"/>
    <col min="2564" max="2564" width="6.25" style="100" customWidth="1"/>
    <col min="2565" max="2565" width="5.58203125" style="100" customWidth="1"/>
    <col min="2566" max="2566" width="7.33203125" style="100" customWidth="1"/>
    <col min="2567" max="2568" width="7" style="100" customWidth="1"/>
    <col min="2569" max="2569" width="6.5" style="100" customWidth="1"/>
    <col min="2570" max="2570" width="6.08203125" style="100" customWidth="1"/>
    <col min="2571" max="2571" width="6.58203125" style="100" customWidth="1"/>
    <col min="2572" max="2572" width="6.08203125" style="100" customWidth="1"/>
    <col min="2573" max="2814" width="7.75" style="100"/>
    <col min="2815" max="2815" width="3.75" style="100" customWidth="1"/>
    <col min="2816" max="2816" width="9.33203125" style="100" customWidth="1"/>
    <col min="2817" max="2817" width="7.58203125" style="100" customWidth="1"/>
    <col min="2818" max="2818" width="6.83203125" style="100" customWidth="1"/>
    <col min="2819" max="2819" width="6" style="100" customWidth="1"/>
    <col min="2820" max="2820" width="6.25" style="100" customWidth="1"/>
    <col min="2821" max="2821" width="5.58203125" style="100" customWidth="1"/>
    <col min="2822" max="2822" width="7.33203125" style="100" customWidth="1"/>
    <col min="2823" max="2824" width="7" style="100" customWidth="1"/>
    <col min="2825" max="2825" width="6.5" style="100" customWidth="1"/>
    <col min="2826" max="2826" width="6.08203125" style="100" customWidth="1"/>
    <col min="2827" max="2827" width="6.58203125" style="100" customWidth="1"/>
    <col min="2828" max="2828" width="6.08203125" style="100" customWidth="1"/>
    <col min="2829" max="3070" width="7.75" style="100"/>
    <col min="3071" max="3071" width="3.75" style="100" customWidth="1"/>
    <col min="3072" max="3072" width="9.33203125" style="100" customWidth="1"/>
    <col min="3073" max="3073" width="7.58203125" style="100" customWidth="1"/>
    <col min="3074" max="3074" width="6.83203125" style="100" customWidth="1"/>
    <col min="3075" max="3075" width="6" style="100" customWidth="1"/>
    <col min="3076" max="3076" width="6.25" style="100" customWidth="1"/>
    <col min="3077" max="3077" width="5.58203125" style="100" customWidth="1"/>
    <col min="3078" max="3078" width="7.33203125" style="100" customWidth="1"/>
    <col min="3079" max="3080" width="7" style="100" customWidth="1"/>
    <col min="3081" max="3081" width="6.5" style="100" customWidth="1"/>
    <col min="3082" max="3082" width="6.08203125" style="100" customWidth="1"/>
    <col min="3083" max="3083" width="6.58203125" style="100" customWidth="1"/>
    <col min="3084" max="3084" width="6.08203125" style="100" customWidth="1"/>
    <col min="3085" max="3326" width="7.75" style="100"/>
    <col min="3327" max="3327" width="3.75" style="100" customWidth="1"/>
    <col min="3328" max="3328" width="9.33203125" style="100" customWidth="1"/>
    <col min="3329" max="3329" width="7.58203125" style="100" customWidth="1"/>
    <col min="3330" max="3330" width="6.83203125" style="100" customWidth="1"/>
    <col min="3331" max="3331" width="6" style="100" customWidth="1"/>
    <col min="3332" max="3332" width="6.25" style="100" customWidth="1"/>
    <col min="3333" max="3333" width="5.58203125" style="100" customWidth="1"/>
    <col min="3334" max="3334" width="7.33203125" style="100" customWidth="1"/>
    <col min="3335" max="3336" width="7" style="100" customWidth="1"/>
    <col min="3337" max="3337" width="6.5" style="100" customWidth="1"/>
    <col min="3338" max="3338" width="6.08203125" style="100" customWidth="1"/>
    <col min="3339" max="3339" width="6.58203125" style="100" customWidth="1"/>
    <col min="3340" max="3340" width="6.08203125" style="100" customWidth="1"/>
    <col min="3341" max="3582" width="7.75" style="100"/>
    <col min="3583" max="3583" width="3.75" style="100" customWidth="1"/>
    <col min="3584" max="3584" width="9.33203125" style="100" customWidth="1"/>
    <col min="3585" max="3585" width="7.58203125" style="100" customWidth="1"/>
    <col min="3586" max="3586" width="6.83203125" style="100" customWidth="1"/>
    <col min="3587" max="3587" width="6" style="100" customWidth="1"/>
    <col min="3588" max="3588" width="6.25" style="100" customWidth="1"/>
    <col min="3589" max="3589" width="5.58203125" style="100" customWidth="1"/>
    <col min="3590" max="3590" width="7.33203125" style="100" customWidth="1"/>
    <col min="3591" max="3592" width="7" style="100" customWidth="1"/>
    <col min="3593" max="3593" width="6.5" style="100" customWidth="1"/>
    <col min="3594" max="3594" width="6.08203125" style="100" customWidth="1"/>
    <col min="3595" max="3595" width="6.58203125" style="100" customWidth="1"/>
    <col min="3596" max="3596" width="6.08203125" style="100" customWidth="1"/>
    <col min="3597" max="3838" width="7.75" style="100"/>
    <col min="3839" max="3839" width="3.75" style="100" customWidth="1"/>
    <col min="3840" max="3840" width="9.33203125" style="100" customWidth="1"/>
    <col min="3841" max="3841" width="7.58203125" style="100" customWidth="1"/>
    <col min="3842" max="3842" width="6.83203125" style="100" customWidth="1"/>
    <col min="3843" max="3843" width="6" style="100" customWidth="1"/>
    <col min="3844" max="3844" width="6.25" style="100" customWidth="1"/>
    <col min="3845" max="3845" width="5.58203125" style="100" customWidth="1"/>
    <col min="3846" max="3846" width="7.33203125" style="100" customWidth="1"/>
    <col min="3847" max="3848" width="7" style="100" customWidth="1"/>
    <col min="3849" max="3849" width="6.5" style="100" customWidth="1"/>
    <col min="3850" max="3850" width="6.08203125" style="100" customWidth="1"/>
    <col min="3851" max="3851" width="6.58203125" style="100" customWidth="1"/>
    <col min="3852" max="3852" width="6.08203125" style="100" customWidth="1"/>
    <col min="3853" max="4094" width="7.75" style="100"/>
    <col min="4095" max="4095" width="3.75" style="100" customWidth="1"/>
    <col min="4096" max="4096" width="9.33203125" style="100" customWidth="1"/>
    <col min="4097" max="4097" width="7.58203125" style="100" customWidth="1"/>
    <col min="4098" max="4098" width="6.83203125" style="100" customWidth="1"/>
    <col min="4099" max="4099" width="6" style="100" customWidth="1"/>
    <col min="4100" max="4100" width="6.25" style="100" customWidth="1"/>
    <col min="4101" max="4101" width="5.58203125" style="100" customWidth="1"/>
    <col min="4102" max="4102" width="7.33203125" style="100" customWidth="1"/>
    <col min="4103" max="4104" width="7" style="100" customWidth="1"/>
    <col min="4105" max="4105" width="6.5" style="100" customWidth="1"/>
    <col min="4106" max="4106" width="6.08203125" style="100" customWidth="1"/>
    <col min="4107" max="4107" width="6.58203125" style="100" customWidth="1"/>
    <col min="4108" max="4108" width="6.08203125" style="100" customWidth="1"/>
    <col min="4109" max="4350" width="7.75" style="100"/>
    <col min="4351" max="4351" width="3.75" style="100" customWidth="1"/>
    <col min="4352" max="4352" width="9.33203125" style="100" customWidth="1"/>
    <col min="4353" max="4353" width="7.58203125" style="100" customWidth="1"/>
    <col min="4354" max="4354" width="6.83203125" style="100" customWidth="1"/>
    <col min="4355" max="4355" width="6" style="100" customWidth="1"/>
    <col min="4356" max="4356" width="6.25" style="100" customWidth="1"/>
    <col min="4357" max="4357" width="5.58203125" style="100" customWidth="1"/>
    <col min="4358" max="4358" width="7.33203125" style="100" customWidth="1"/>
    <col min="4359" max="4360" width="7" style="100" customWidth="1"/>
    <col min="4361" max="4361" width="6.5" style="100" customWidth="1"/>
    <col min="4362" max="4362" width="6.08203125" style="100" customWidth="1"/>
    <col min="4363" max="4363" width="6.58203125" style="100" customWidth="1"/>
    <col min="4364" max="4364" width="6.08203125" style="100" customWidth="1"/>
    <col min="4365" max="4606" width="7.75" style="100"/>
    <col min="4607" max="4607" width="3.75" style="100" customWidth="1"/>
    <col min="4608" max="4608" width="9.33203125" style="100" customWidth="1"/>
    <col min="4609" max="4609" width="7.58203125" style="100" customWidth="1"/>
    <col min="4610" max="4610" width="6.83203125" style="100" customWidth="1"/>
    <col min="4611" max="4611" width="6" style="100" customWidth="1"/>
    <col min="4612" max="4612" width="6.25" style="100" customWidth="1"/>
    <col min="4613" max="4613" width="5.58203125" style="100" customWidth="1"/>
    <col min="4614" max="4614" width="7.33203125" style="100" customWidth="1"/>
    <col min="4615" max="4616" width="7" style="100" customWidth="1"/>
    <col min="4617" max="4617" width="6.5" style="100" customWidth="1"/>
    <col min="4618" max="4618" width="6.08203125" style="100" customWidth="1"/>
    <col min="4619" max="4619" width="6.58203125" style="100" customWidth="1"/>
    <col min="4620" max="4620" width="6.08203125" style="100" customWidth="1"/>
    <col min="4621" max="4862" width="7.75" style="100"/>
    <col min="4863" max="4863" width="3.75" style="100" customWidth="1"/>
    <col min="4864" max="4864" width="9.33203125" style="100" customWidth="1"/>
    <col min="4865" max="4865" width="7.58203125" style="100" customWidth="1"/>
    <col min="4866" max="4866" width="6.83203125" style="100" customWidth="1"/>
    <col min="4867" max="4867" width="6" style="100" customWidth="1"/>
    <col min="4868" max="4868" width="6.25" style="100" customWidth="1"/>
    <col min="4869" max="4869" width="5.58203125" style="100" customWidth="1"/>
    <col min="4870" max="4870" width="7.33203125" style="100" customWidth="1"/>
    <col min="4871" max="4872" width="7" style="100" customWidth="1"/>
    <col min="4873" max="4873" width="6.5" style="100" customWidth="1"/>
    <col min="4874" max="4874" width="6.08203125" style="100" customWidth="1"/>
    <col min="4875" max="4875" width="6.58203125" style="100" customWidth="1"/>
    <col min="4876" max="4876" width="6.08203125" style="100" customWidth="1"/>
    <col min="4877" max="5118" width="7.75" style="100"/>
    <col min="5119" max="5119" width="3.75" style="100" customWidth="1"/>
    <col min="5120" max="5120" width="9.33203125" style="100" customWidth="1"/>
    <col min="5121" max="5121" width="7.58203125" style="100" customWidth="1"/>
    <col min="5122" max="5122" width="6.83203125" style="100" customWidth="1"/>
    <col min="5123" max="5123" width="6" style="100" customWidth="1"/>
    <col min="5124" max="5124" width="6.25" style="100" customWidth="1"/>
    <col min="5125" max="5125" width="5.58203125" style="100" customWidth="1"/>
    <col min="5126" max="5126" width="7.33203125" style="100" customWidth="1"/>
    <col min="5127" max="5128" width="7" style="100" customWidth="1"/>
    <col min="5129" max="5129" width="6.5" style="100" customWidth="1"/>
    <col min="5130" max="5130" width="6.08203125" style="100" customWidth="1"/>
    <col min="5131" max="5131" width="6.58203125" style="100" customWidth="1"/>
    <col min="5132" max="5132" width="6.08203125" style="100" customWidth="1"/>
    <col min="5133" max="5374" width="7.75" style="100"/>
    <col min="5375" max="5375" width="3.75" style="100" customWidth="1"/>
    <col min="5376" max="5376" width="9.33203125" style="100" customWidth="1"/>
    <col min="5377" max="5377" width="7.58203125" style="100" customWidth="1"/>
    <col min="5378" max="5378" width="6.83203125" style="100" customWidth="1"/>
    <col min="5379" max="5379" width="6" style="100" customWidth="1"/>
    <col min="5380" max="5380" width="6.25" style="100" customWidth="1"/>
    <col min="5381" max="5381" width="5.58203125" style="100" customWidth="1"/>
    <col min="5382" max="5382" width="7.33203125" style="100" customWidth="1"/>
    <col min="5383" max="5384" width="7" style="100" customWidth="1"/>
    <col min="5385" max="5385" width="6.5" style="100" customWidth="1"/>
    <col min="5386" max="5386" width="6.08203125" style="100" customWidth="1"/>
    <col min="5387" max="5387" width="6.58203125" style="100" customWidth="1"/>
    <col min="5388" max="5388" width="6.08203125" style="100" customWidth="1"/>
    <col min="5389" max="5630" width="7.75" style="100"/>
    <col min="5631" max="5631" width="3.75" style="100" customWidth="1"/>
    <col min="5632" max="5632" width="9.33203125" style="100" customWidth="1"/>
    <col min="5633" max="5633" width="7.58203125" style="100" customWidth="1"/>
    <col min="5634" max="5634" width="6.83203125" style="100" customWidth="1"/>
    <col min="5635" max="5635" width="6" style="100" customWidth="1"/>
    <col min="5636" max="5636" width="6.25" style="100" customWidth="1"/>
    <col min="5637" max="5637" width="5.58203125" style="100" customWidth="1"/>
    <col min="5638" max="5638" width="7.33203125" style="100" customWidth="1"/>
    <col min="5639" max="5640" width="7" style="100" customWidth="1"/>
    <col min="5641" max="5641" width="6.5" style="100" customWidth="1"/>
    <col min="5642" max="5642" width="6.08203125" style="100" customWidth="1"/>
    <col min="5643" max="5643" width="6.58203125" style="100" customWidth="1"/>
    <col min="5644" max="5644" width="6.08203125" style="100" customWidth="1"/>
    <col min="5645" max="5886" width="7.75" style="100"/>
    <col min="5887" max="5887" width="3.75" style="100" customWidth="1"/>
    <col min="5888" max="5888" width="9.33203125" style="100" customWidth="1"/>
    <col min="5889" max="5889" width="7.58203125" style="100" customWidth="1"/>
    <col min="5890" max="5890" width="6.83203125" style="100" customWidth="1"/>
    <col min="5891" max="5891" width="6" style="100" customWidth="1"/>
    <col min="5892" max="5892" width="6.25" style="100" customWidth="1"/>
    <col min="5893" max="5893" width="5.58203125" style="100" customWidth="1"/>
    <col min="5894" max="5894" width="7.33203125" style="100" customWidth="1"/>
    <col min="5895" max="5896" width="7" style="100" customWidth="1"/>
    <col min="5897" max="5897" width="6.5" style="100" customWidth="1"/>
    <col min="5898" max="5898" width="6.08203125" style="100" customWidth="1"/>
    <col min="5899" max="5899" width="6.58203125" style="100" customWidth="1"/>
    <col min="5900" max="5900" width="6.08203125" style="100" customWidth="1"/>
    <col min="5901" max="6142" width="7.75" style="100"/>
    <col min="6143" max="6143" width="3.75" style="100" customWidth="1"/>
    <col min="6144" max="6144" width="9.33203125" style="100" customWidth="1"/>
    <col min="6145" max="6145" width="7.58203125" style="100" customWidth="1"/>
    <col min="6146" max="6146" width="6.83203125" style="100" customWidth="1"/>
    <col min="6147" max="6147" width="6" style="100" customWidth="1"/>
    <col min="6148" max="6148" width="6.25" style="100" customWidth="1"/>
    <col min="6149" max="6149" width="5.58203125" style="100" customWidth="1"/>
    <col min="6150" max="6150" width="7.33203125" style="100" customWidth="1"/>
    <col min="6151" max="6152" width="7" style="100" customWidth="1"/>
    <col min="6153" max="6153" width="6.5" style="100" customWidth="1"/>
    <col min="6154" max="6154" width="6.08203125" style="100" customWidth="1"/>
    <col min="6155" max="6155" width="6.58203125" style="100" customWidth="1"/>
    <col min="6156" max="6156" width="6.08203125" style="100" customWidth="1"/>
    <col min="6157" max="6398" width="7.75" style="100"/>
    <col min="6399" max="6399" width="3.75" style="100" customWidth="1"/>
    <col min="6400" max="6400" width="9.33203125" style="100" customWidth="1"/>
    <col min="6401" max="6401" width="7.58203125" style="100" customWidth="1"/>
    <col min="6402" max="6402" width="6.83203125" style="100" customWidth="1"/>
    <col min="6403" max="6403" width="6" style="100" customWidth="1"/>
    <col min="6404" max="6404" width="6.25" style="100" customWidth="1"/>
    <col min="6405" max="6405" width="5.58203125" style="100" customWidth="1"/>
    <col min="6406" max="6406" width="7.33203125" style="100" customWidth="1"/>
    <col min="6407" max="6408" width="7" style="100" customWidth="1"/>
    <col min="6409" max="6409" width="6.5" style="100" customWidth="1"/>
    <col min="6410" max="6410" width="6.08203125" style="100" customWidth="1"/>
    <col min="6411" max="6411" width="6.58203125" style="100" customWidth="1"/>
    <col min="6412" max="6412" width="6.08203125" style="100" customWidth="1"/>
    <col min="6413" max="6654" width="7.75" style="100"/>
    <col min="6655" max="6655" width="3.75" style="100" customWidth="1"/>
    <col min="6656" max="6656" width="9.33203125" style="100" customWidth="1"/>
    <col min="6657" max="6657" width="7.58203125" style="100" customWidth="1"/>
    <col min="6658" max="6658" width="6.83203125" style="100" customWidth="1"/>
    <col min="6659" max="6659" width="6" style="100" customWidth="1"/>
    <col min="6660" max="6660" width="6.25" style="100" customWidth="1"/>
    <col min="6661" max="6661" width="5.58203125" style="100" customWidth="1"/>
    <col min="6662" max="6662" width="7.33203125" style="100" customWidth="1"/>
    <col min="6663" max="6664" width="7" style="100" customWidth="1"/>
    <col min="6665" max="6665" width="6.5" style="100" customWidth="1"/>
    <col min="6666" max="6666" width="6.08203125" style="100" customWidth="1"/>
    <col min="6667" max="6667" width="6.58203125" style="100" customWidth="1"/>
    <col min="6668" max="6668" width="6.08203125" style="100" customWidth="1"/>
    <col min="6669" max="6910" width="7.75" style="100"/>
    <col min="6911" max="6911" width="3.75" style="100" customWidth="1"/>
    <col min="6912" max="6912" width="9.33203125" style="100" customWidth="1"/>
    <col min="6913" max="6913" width="7.58203125" style="100" customWidth="1"/>
    <col min="6914" max="6914" width="6.83203125" style="100" customWidth="1"/>
    <col min="6915" max="6915" width="6" style="100" customWidth="1"/>
    <col min="6916" max="6916" width="6.25" style="100" customWidth="1"/>
    <col min="6917" max="6917" width="5.58203125" style="100" customWidth="1"/>
    <col min="6918" max="6918" width="7.33203125" style="100" customWidth="1"/>
    <col min="6919" max="6920" width="7" style="100" customWidth="1"/>
    <col min="6921" max="6921" width="6.5" style="100" customWidth="1"/>
    <col min="6922" max="6922" width="6.08203125" style="100" customWidth="1"/>
    <col min="6923" max="6923" width="6.58203125" style="100" customWidth="1"/>
    <col min="6924" max="6924" width="6.08203125" style="100" customWidth="1"/>
    <col min="6925" max="7166" width="7.75" style="100"/>
    <col min="7167" max="7167" width="3.75" style="100" customWidth="1"/>
    <col min="7168" max="7168" width="9.33203125" style="100" customWidth="1"/>
    <col min="7169" max="7169" width="7.58203125" style="100" customWidth="1"/>
    <col min="7170" max="7170" width="6.83203125" style="100" customWidth="1"/>
    <col min="7171" max="7171" width="6" style="100" customWidth="1"/>
    <col min="7172" max="7172" width="6.25" style="100" customWidth="1"/>
    <col min="7173" max="7173" width="5.58203125" style="100" customWidth="1"/>
    <col min="7174" max="7174" width="7.33203125" style="100" customWidth="1"/>
    <col min="7175" max="7176" width="7" style="100" customWidth="1"/>
    <col min="7177" max="7177" width="6.5" style="100" customWidth="1"/>
    <col min="7178" max="7178" width="6.08203125" style="100" customWidth="1"/>
    <col min="7179" max="7179" width="6.58203125" style="100" customWidth="1"/>
    <col min="7180" max="7180" width="6.08203125" style="100" customWidth="1"/>
    <col min="7181" max="7422" width="7.75" style="100"/>
    <col min="7423" max="7423" width="3.75" style="100" customWidth="1"/>
    <col min="7424" max="7424" width="9.33203125" style="100" customWidth="1"/>
    <col min="7425" max="7425" width="7.58203125" style="100" customWidth="1"/>
    <col min="7426" max="7426" width="6.83203125" style="100" customWidth="1"/>
    <col min="7427" max="7427" width="6" style="100" customWidth="1"/>
    <col min="7428" max="7428" width="6.25" style="100" customWidth="1"/>
    <col min="7429" max="7429" width="5.58203125" style="100" customWidth="1"/>
    <col min="7430" max="7430" width="7.33203125" style="100" customWidth="1"/>
    <col min="7431" max="7432" width="7" style="100" customWidth="1"/>
    <col min="7433" max="7433" width="6.5" style="100" customWidth="1"/>
    <col min="7434" max="7434" width="6.08203125" style="100" customWidth="1"/>
    <col min="7435" max="7435" width="6.58203125" style="100" customWidth="1"/>
    <col min="7436" max="7436" width="6.08203125" style="100" customWidth="1"/>
    <col min="7437" max="7678" width="7.75" style="100"/>
    <col min="7679" max="7679" width="3.75" style="100" customWidth="1"/>
    <col min="7680" max="7680" width="9.33203125" style="100" customWidth="1"/>
    <col min="7681" max="7681" width="7.58203125" style="100" customWidth="1"/>
    <col min="7682" max="7682" width="6.83203125" style="100" customWidth="1"/>
    <col min="7683" max="7683" width="6" style="100" customWidth="1"/>
    <col min="7684" max="7684" width="6.25" style="100" customWidth="1"/>
    <col min="7685" max="7685" width="5.58203125" style="100" customWidth="1"/>
    <col min="7686" max="7686" width="7.33203125" style="100" customWidth="1"/>
    <col min="7687" max="7688" width="7" style="100" customWidth="1"/>
    <col min="7689" max="7689" width="6.5" style="100" customWidth="1"/>
    <col min="7690" max="7690" width="6.08203125" style="100" customWidth="1"/>
    <col min="7691" max="7691" width="6.58203125" style="100" customWidth="1"/>
    <col min="7692" max="7692" width="6.08203125" style="100" customWidth="1"/>
    <col min="7693" max="7934" width="7.75" style="100"/>
    <col min="7935" max="7935" width="3.75" style="100" customWidth="1"/>
    <col min="7936" max="7936" width="9.33203125" style="100" customWidth="1"/>
    <col min="7937" max="7937" width="7.58203125" style="100" customWidth="1"/>
    <col min="7938" max="7938" width="6.83203125" style="100" customWidth="1"/>
    <col min="7939" max="7939" width="6" style="100" customWidth="1"/>
    <col min="7940" max="7940" width="6.25" style="100" customWidth="1"/>
    <col min="7941" max="7941" width="5.58203125" style="100" customWidth="1"/>
    <col min="7942" max="7942" width="7.33203125" style="100" customWidth="1"/>
    <col min="7943" max="7944" width="7" style="100" customWidth="1"/>
    <col min="7945" max="7945" width="6.5" style="100" customWidth="1"/>
    <col min="7946" max="7946" width="6.08203125" style="100" customWidth="1"/>
    <col min="7947" max="7947" width="6.58203125" style="100" customWidth="1"/>
    <col min="7948" max="7948" width="6.08203125" style="100" customWidth="1"/>
    <col min="7949" max="8190" width="7.75" style="100"/>
    <col min="8191" max="8191" width="3.75" style="100" customWidth="1"/>
    <col min="8192" max="8192" width="9.33203125" style="100" customWidth="1"/>
    <col min="8193" max="8193" width="7.58203125" style="100" customWidth="1"/>
    <col min="8194" max="8194" width="6.83203125" style="100" customWidth="1"/>
    <col min="8195" max="8195" width="6" style="100" customWidth="1"/>
    <col min="8196" max="8196" width="6.25" style="100" customWidth="1"/>
    <col min="8197" max="8197" width="5.58203125" style="100" customWidth="1"/>
    <col min="8198" max="8198" width="7.33203125" style="100" customWidth="1"/>
    <col min="8199" max="8200" width="7" style="100" customWidth="1"/>
    <col min="8201" max="8201" width="6.5" style="100" customWidth="1"/>
    <col min="8202" max="8202" width="6.08203125" style="100" customWidth="1"/>
    <col min="8203" max="8203" width="6.58203125" style="100" customWidth="1"/>
    <col min="8204" max="8204" width="6.08203125" style="100" customWidth="1"/>
    <col min="8205" max="8446" width="7.75" style="100"/>
    <col min="8447" max="8447" width="3.75" style="100" customWidth="1"/>
    <col min="8448" max="8448" width="9.33203125" style="100" customWidth="1"/>
    <col min="8449" max="8449" width="7.58203125" style="100" customWidth="1"/>
    <col min="8450" max="8450" width="6.83203125" style="100" customWidth="1"/>
    <col min="8451" max="8451" width="6" style="100" customWidth="1"/>
    <col min="8452" max="8452" width="6.25" style="100" customWidth="1"/>
    <col min="8453" max="8453" width="5.58203125" style="100" customWidth="1"/>
    <col min="8454" max="8454" width="7.33203125" style="100" customWidth="1"/>
    <col min="8455" max="8456" width="7" style="100" customWidth="1"/>
    <col min="8457" max="8457" width="6.5" style="100" customWidth="1"/>
    <col min="8458" max="8458" width="6.08203125" style="100" customWidth="1"/>
    <col min="8459" max="8459" width="6.58203125" style="100" customWidth="1"/>
    <col min="8460" max="8460" width="6.08203125" style="100" customWidth="1"/>
    <col min="8461" max="8702" width="7.75" style="100"/>
    <col min="8703" max="8703" width="3.75" style="100" customWidth="1"/>
    <col min="8704" max="8704" width="9.33203125" style="100" customWidth="1"/>
    <col min="8705" max="8705" width="7.58203125" style="100" customWidth="1"/>
    <col min="8706" max="8706" width="6.83203125" style="100" customWidth="1"/>
    <col min="8707" max="8707" width="6" style="100" customWidth="1"/>
    <col min="8708" max="8708" width="6.25" style="100" customWidth="1"/>
    <col min="8709" max="8709" width="5.58203125" style="100" customWidth="1"/>
    <col min="8710" max="8710" width="7.33203125" style="100" customWidth="1"/>
    <col min="8711" max="8712" width="7" style="100" customWidth="1"/>
    <col min="8713" max="8713" width="6.5" style="100" customWidth="1"/>
    <col min="8714" max="8714" width="6.08203125" style="100" customWidth="1"/>
    <col min="8715" max="8715" width="6.58203125" style="100" customWidth="1"/>
    <col min="8716" max="8716" width="6.08203125" style="100" customWidth="1"/>
    <col min="8717" max="8958" width="7.75" style="100"/>
    <col min="8959" max="8959" width="3.75" style="100" customWidth="1"/>
    <col min="8960" max="8960" width="9.33203125" style="100" customWidth="1"/>
    <col min="8961" max="8961" width="7.58203125" style="100" customWidth="1"/>
    <col min="8962" max="8962" width="6.83203125" style="100" customWidth="1"/>
    <col min="8963" max="8963" width="6" style="100" customWidth="1"/>
    <col min="8964" max="8964" width="6.25" style="100" customWidth="1"/>
    <col min="8965" max="8965" width="5.58203125" style="100" customWidth="1"/>
    <col min="8966" max="8966" width="7.33203125" style="100" customWidth="1"/>
    <col min="8967" max="8968" width="7" style="100" customWidth="1"/>
    <col min="8969" max="8969" width="6.5" style="100" customWidth="1"/>
    <col min="8970" max="8970" width="6.08203125" style="100" customWidth="1"/>
    <col min="8971" max="8971" width="6.58203125" style="100" customWidth="1"/>
    <col min="8972" max="8972" width="6.08203125" style="100" customWidth="1"/>
    <col min="8973" max="9214" width="7.75" style="100"/>
    <col min="9215" max="9215" width="3.75" style="100" customWidth="1"/>
    <col min="9216" max="9216" width="9.33203125" style="100" customWidth="1"/>
    <col min="9217" max="9217" width="7.58203125" style="100" customWidth="1"/>
    <col min="9218" max="9218" width="6.83203125" style="100" customWidth="1"/>
    <col min="9219" max="9219" width="6" style="100" customWidth="1"/>
    <col min="9220" max="9220" width="6.25" style="100" customWidth="1"/>
    <col min="9221" max="9221" width="5.58203125" style="100" customWidth="1"/>
    <col min="9222" max="9222" width="7.33203125" style="100" customWidth="1"/>
    <col min="9223" max="9224" width="7" style="100" customWidth="1"/>
    <col min="9225" max="9225" width="6.5" style="100" customWidth="1"/>
    <col min="9226" max="9226" width="6.08203125" style="100" customWidth="1"/>
    <col min="9227" max="9227" width="6.58203125" style="100" customWidth="1"/>
    <col min="9228" max="9228" width="6.08203125" style="100" customWidth="1"/>
    <col min="9229" max="9470" width="7.75" style="100"/>
    <col min="9471" max="9471" width="3.75" style="100" customWidth="1"/>
    <col min="9472" max="9472" width="9.33203125" style="100" customWidth="1"/>
    <col min="9473" max="9473" width="7.58203125" style="100" customWidth="1"/>
    <col min="9474" max="9474" width="6.83203125" style="100" customWidth="1"/>
    <col min="9475" max="9475" width="6" style="100" customWidth="1"/>
    <col min="9476" max="9476" width="6.25" style="100" customWidth="1"/>
    <col min="9477" max="9477" width="5.58203125" style="100" customWidth="1"/>
    <col min="9478" max="9478" width="7.33203125" style="100" customWidth="1"/>
    <col min="9479" max="9480" width="7" style="100" customWidth="1"/>
    <col min="9481" max="9481" width="6.5" style="100" customWidth="1"/>
    <col min="9482" max="9482" width="6.08203125" style="100" customWidth="1"/>
    <col min="9483" max="9483" width="6.58203125" style="100" customWidth="1"/>
    <col min="9484" max="9484" width="6.08203125" style="100" customWidth="1"/>
    <col min="9485" max="9726" width="7.75" style="100"/>
    <col min="9727" max="9727" width="3.75" style="100" customWidth="1"/>
    <col min="9728" max="9728" width="9.33203125" style="100" customWidth="1"/>
    <col min="9729" max="9729" width="7.58203125" style="100" customWidth="1"/>
    <col min="9730" max="9730" width="6.83203125" style="100" customWidth="1"/>
    <col min="9731" max="9731" width="6" style="100" customWidth="1"/>
    <col min="9732" max="9732" width="6.25" style="100" customWidth="1"/>
    <col min="9733" max="9733" width="5.58203125" style="100" customWidth="1"/>
    <col min="9734" max="9734" width="7.33203125" style="100" customWidth="1"/>
    <col min="9735" max="9736" width="7" style="100" customWidth="1"/>
    <col min="9737" max="9737" width="6.5" style="100" customWidth="1"/>
    <col min="9738" max="9738" width="6.08203125" style="100" customWidth="1"/>
    <col min="9739" max="9739" width="6.58203125" style="100" customWidth="1"/>
    <col min="9740" max="9740" width="6.08203125" style="100" customWidth="1"/>
    <col min="9741" max="9982" width="7.75" style="100"/>
    <col min="9983" max="9983" width="3.75" style="100" customWidth="1"/>
    <col min="9984" max="9984" width="9.33203125" style="100" customWidth="1"/>
    <col min="9985" max="9985" width="7.58203125" style="100" customWidth="1"/>
    <col min="9986" max="9986" width="6.83203125" style="100" customWidth="1"/>
    <col min="9987" max="9987" width="6" style="100" customWidth="1"/>
    <col min="9988" max="9988" width="6.25" style="100" customWidth="1"/>
    <col min="9989" max="9989" width="5.58203125" style="100" customWidth="1"/>
    <col min="9990" max="9990" width="7.33203125" style="100" customWidth="1"/>
    <col min="9991" max="9992" width="7" style="100" customWidth="1"/>
    <col min="9993" max="9993" width="6.5" style="100" customWidth="1"/>
    <col min="9994" max="9994" width="6.08203125" style="100" customWidth="1"/>
    <col min="9995" max="9995" width="6.58203125" style="100" customWidth="1"/>
    <col min="9996" max="9996" width="6.08203125" style="100" customWidth="1"/>
    <col min="9997" max="10238" width="7.75" style="100"/>
    <col min="10239" max="10239" width="3.75" style="100" customWidth="1"/>
    <col min="10240" max="10240" width="9.33203125" style="100" customWidth="1"/>
    <col min="10241" max="10241" width="7.58203125" style="100" customWidth="1"/>
    <col min="10242" max="10242" width="6.83203125" style="100" customWidth="1"/>
    <col min="10243" max="10243" width="6" style="100" customWidth="1"/>
    <col min="10244" max="10244" width="6.25" style="100" customWidth="1"/>
    <col min="10245" max="10245" width="5.58203125" style="100" customWidth="1"/>
    <col min="10246" max="10246" width="7.33203125" style="100" customWidth="1"/>
    <col min="10247" max="10248" width="7" style="100" customWidth="1"/>
    <col min="10249" max="10249" width="6.5" style="100" customWidth="1"/>
    <col min="10250" max="10250" width="6.08203125" style="100" customWidth="1"/>
    <col min="10251" max="10251" width="6.58203125" style="100" customWidth="1"/>
    <col min="10252" max="10252" width="6.08203125" style="100" customWidth="1"/>
    <col min="10253" max="10494" width="7.75" style="100"/>
    <col min="10495" max="10495" width="3.75" style="100" customWidth="1"/>
    <col min="10496" max="10496" width="9.33203125" style="100" customWidth="1"/>
    <col min="10497" max="10497" width="7.58203125" style="100" customWidth="1"/>
    <col min="10498" max="10498" width="6.83203125" style="100" customWidth="1"/>
    <col min="10499" max="10499" width="6" style="100" customWidth="1"/>
    <col min="10500" max="10500" width="6.25" style="100" customWidth="1"/>
    <col min="10501" max="10501" width="5.58203125" style="100" customWidth="1"/>
    <col min="10502" max="10502" width="7.33203125" style="100" customWidth="1"/>
    <col min="10503" max="10504" width="7" style="100" customWidth="1"/>
    <col min="10505" max="10505" width="6.5" style="100" customWidth="1"/>
    <col min="10506" max="10506" width="6.08203125" style="100" customWidth="1"/>
    <col min="10507" max="10507" width="6.58203125" style="100" customWidth="1"/>
    <col min="10508" max="10508" width="6.08203125" style="100" customWidth="1"/>
    <col min="10509" max="10750" width="7.75" style="100"/>
    <col min="10751" max="10751" width="3.75" style="100" customWidth="1"/>
    <col min="10752" max="10752" width="9.33203125" style="100" customWidth="1"/>
    <col min="10753" max="10753" width="7.58203125" style="100" customWidth="1"/>
    <col min="10754" max="10754" width="6.83203125" style="100" customWidth="1"/>
    <col min="10755" max="10755" width="6" style="100" customWidth="1"/>
    <col min="10756" max="10756" width="6.25" style="100" customWidth="1"/>
    <col min="10757" max="10757" width="5.58203125" style="100" customWidth="1"/>
    <col min="10758" max="10758" width="7.33203125" style="100" customWidth="1"/>
    <col min="10759" max="10760" width="7" style="100" customWidth="1"/>
    <col min="10761" max="10761" width="6.5" style="100" customWidth="1"/>
    <col min="10762" max="10762" width="6.08203125" style="100" customWidth="1"/>
    <col min="10763" max="10763" width="6.58203125" style="100" customWidth="1"/>
    <col min="10764" max="10764" width="6.08203125" style="100" customWidth="1"/>
    <col min="10765" max="11006" width="7.75" style="100"/>
    <col min="11007" max="11007" width="3.75" style="100" customWidth="1"/>
    <col min="11008" max="11008" width="9.33203125" style="100" customWidth="1"/>
    <col min="11009" max="11009" width="7.58203125" style="100" customWidth="1"/>
    <col min="11010" max="11010" width="6.83203125" style="100" customWidth="1"/>
    <col min="11011" max="11011" width="6" style="100" customWidth="1"/>
    <col min="11012" max="11012" width="6.25" style="100" customWidth="1"/>
    <col min="11013" max="11013" width="5.58203125" style="100" customWidth="1"/>
    <col min="11014" max="11014" width="7.33203125" style="100" customWidth="1"/>
    <col min="11015" max="11016" width="7" style="100" customWidth="1"/>
    <col min="11017" max="11017" width="6.5" style="100" customWidth="1"/>
    <col min="11018" max="11018" width="6.08203125" style="100" customWidth="1"/>
    <col min="11019" max="11019" width="6.58203125" style="100" customWidth="1"/>
    <col min="11020" max="11020" width="6.08203125" style="100" customWidth="1"/>
    <col min="11021" max="11262" width="7.75" style="100"/>
    <col min="11263" max="11263" width="3.75" style="100" customWidth="1"/>
    <col min="11264" max="11264" width="9.33203125" style="100" customWidth="1"/>
    <col min="11265" max="11265" width="7.58203125" style="100" customWidth="1"/>
    <col min="11266" max="11266" width="6.83203125" style="100" customWidth="1"/>
    <col min="11267" max="11267" width="6" style="100" customWidth="1"/>
    <col min="11268" max="11268" width="6.25" style="100" customWidth="1"/>
    <col min="11269" max="11269" width="5.58203125" style="100" customWidth="1"/>
    <col min="11270" max="11270" width="7.33203125" style="100" customWidth="1"/>
    <col min="11271" max="11272" width="7" style="100" customWidth="1"/>
    <col min="11273" max="11273" width="6.5" style="100" customWidth="1"/>
    <col min="11274" max="11274" width="6.08203125" style="100" customWidth="1"/>
    <col min="11275" max="11275" width="6.58203125" style="100" customWidth="1"/>
    <col min="11276" max="11276" width="6.08203125" style="100" customWidth="1"/>
    <col min="11277" max="11518" width="7.75" style="100"/>
    <col min="11519" max="11519" width="3.75" style="100" customWidth="1"/>
    <col min="11520" max="11520" width="9.33203125" style="100" customWidth="1"/>
    <col min="11521" max="11521" width="7.58203125" style="100" customWidth="1"/>
    <col min="11522" max="11522" width="6.83203125" style="100" customWidth="1"/>
    <col min="11523" max="11523" width="6" style="100" customWidth="1"/>
    <col min="11524" max="11524" width="6.25" style="100" customWidth="1"/>
    <col min="11525" max="11525" width="5.58203125" style="100" customWidth="1"/>
    <col min="11526" max="11526" width="7.33203125" style="100" customWidth="1"/>
    <col min="11527" max="11528" width="7" style="100" customWidth="1"/>
    <col min="11529" max="11529" width="6.5" style="100" customWidth="1"/>
    <col min="11530" max="11530" width="6.08203125" style="100" customWidth="1"/>
    <col min="11531" max="11531" width="6.58203125" style="100" customWidth="1"/>
    <col min="11532" max="11532" width="6.08203125" style="100" customWidth="1"/>
    <col min="11533" max="11774" width="7.75" style="100"/>
    <col min="11775" max="11775" width="3.75" style="100" customWidth="1"/>
    <col min="11776" max="11776" width="9.33203125" style="100" customWidth="1"/>
    <col min="11777" max="11777" width="7.58203125" style="100" customWidth="1"/>
    <col min="11778" max="11778" width="6.83203125" style="100" customWidth="1"/>
    <col min="11779" max="11779" width="6" style="100" customWidth="1"/>
    <col min="11780" max="11780" width="6.25" style="100" customWidth="1"/>
    <col min="11781" max="11781" width="5.58203125" style="100" customWidth="1"/>
    <col min="11782" max="11782" width="7.33203125" style="100" customWidth="1"/>
    <col min="11783" max="11784" width="7" style="100" customWidth="1"/>
    <col min="11785" max="11785" width="6.5" style="100" customWidth="1"/>
    <col min="11786" max="11786" width="6.08203125" style="100" customWidth="1"/>
    <col min="11787" max="11787" width="6.58203125" style="100" customWidth="1"/>
    <col min="11788" max="11788" width="6.08203125" style="100" customWidth="1"/>
    <col min="11789" max="12030" width="7.75" style="100"/>
    <col min="12031" max="12031" width="3.75" style="100" customWidth="1"/>
    <col min="12032" max="12032" width="9.33203125" style="100" customWidth="1"/>
    <col min="12033" max="12033" width="7.58203125" style="100" customWidth="1"/>
    <col min="12034" max="12034" width="6.83203125" style="100" customWidth="1"/>
    <col min="12035" max="12035" width="6" style="100" customWidth="1"/>
    <col min="12036" max="12036" width="6.25" style="100" customWidth="1"/>
    <col min="12037" max="12037" width="5.58203125" style="100" customWidth="1"/>
    <col min="12038" max="12038" width="7.33203125" style="100" customWidth="1"/>
    <col min="12039" max="12040" width="7" style="100" customWidth="1"/>
    <col min="12041" max="12041" width="6.5" style="100" customWidth="1"/>
    <col min="12042" max="12042" width="6.08203125" style="100" customWidth="1"/>
    <col min="12043" max="12043" width="6.58203125" style="100" customWidth="1"/>
    <col min="12044" max="12044" width="6.08203125" style="100" customWidth="1"/>
    <col min="12045" max="12286" width="7.75" style="100"/>
    <col min="12287" max="12287" width="3.75" style="100" customWidth="1"/>
    <col min="12288" max="12288" width="9.33203125" style="100" customWidth="1"/>
    <col min="12289" max="12289" width="7.58203125" style="100" customWidth="1"/>
    <col min="12290" max="12290" width="6.83203125" style="100" customWidth="1"/>
    <col min="12291" max="12291" width="6" style="100" customWidth="1"/>
    <col min="12292" max="12292" width="6.25" style="100" customWidth="1"/>
    <col min="12293" max="12293" width="5.58203125" style="100" customWidth="1"/>
    <col min="12294" max="12294" width="7.33203125" style="100" customWidth="1"/>
    <col min="12295" max="12296" width="7" style="100" customWidth="1"/>
    <col min="12297" max="12297" width="6.5" style="100" customWidth="1"/>
    <col min="12298" max="12298" width="6.08203125" style="100" customWidth="1"/>
    <col min="12299" max="12299" width="6.58203125" style="100" customWidth="1"/>
    <col min="12300" max="12300" width="6.08203125" style="100" customWidth="1"/>
    <col min="12301" max="12542" width="7.75" style="100"/>
    <col min="12543" max="12543" width="3.75" style="100" customWidth="1"/>
    <col min="12544" max="12544" width="9.33203125" style="100" customWidth="1"/>
    <col min="12545" max="12545" width="7.58203125" style="100" customWidth="1"/>
    <col min="12546" max="12546" width="6.83203125" style="100" customWidth="1"/>
    <col min="12547" max="12547" width="6" style="100" customWidth="1"/>
    <col min="12548" max="12548" width="6.25" style="100" customWidth="1"/>
    <col min="12549" max="12549" width="5.58203125" style="100" customWidth="1"/>
    <col min="12550" max="12550" width="7.33203125" style="100" customWidth="1"/>
    <col min="12551" max="12552" width="7" style="100" customWidth="1"/>
    <col min="12553" max="12553" width="6.5" style="100" customWidth="1"/>
    <col min="12554" max="12554" width="6.08203125" style="100" customWidth="1"/>
    <col min="12555" max="12555" width="6.58203125" style="100" customWidth="1"/>
    <col min="12556" max="12556" width="6.08203125" style="100" customWidth="1"/>
    <col min="12557" max="12798" width="7.75" style="100"/>
    <col min="12799" max="12799" width="3.75" style="100" customWidth="1"/>
    <col min="12800" max="12800" width="9.33203125" style="100" customWidth="1"/>
    <col min="12801" max="12801" width="7.58203125" style="100" customWidth="1"/>
    <col min="12802" max="12802" width="6.83203125" style="100" customWidth="1"/>
    <col min="12803" max="12803" width="6" style="100" customWidth="1"/>
    <col min="12804" max="12804" width="6.25" style="100" customWidth="1"/>
    <col min="12805" max="12805" width="5.58203125" style="100" customWidth="1"/>
    <col min="12806" max="12806" width="7.33203125" style="100" customWidth="1"/>
    <col min="12807" max="12808" width="7" style="100" customWidth="1"/>
    <col min="12809" max="12809" width="6.5" style="100" customWidth="1"/>
    <col min="12810" max="12810" width="6.08203125" style="100" customWidth="1"/>
    <col min="12811" max="12811" width="6.58203125" style="100" customWidth="1"/>
    <col min="12812" max="12812" width="6.08203125" style="100" customWidth="1"/>
    <col min="12813" max="13054" width="7.75" style="100"/>
    <col min="13055" max="13055" width="3.75" style="100" customWidth="1"/>
    <col min="13056" max="13056" width="9.33203125" style="100" customWidth="1"/>
    <col min="13057" max="13057" width="7.58203125" style="100" customWidth="1"/>
    <col min="13058" max="13058" width="6.83203125" style="100" customWidth="1"/>
    <col min="13059" max="13059" width="6" style="100" customWidth="1"/>
    <col min="13060" max="13060" width="6.25" style="100" customWidth="1"/>
    <col min="13061" max="13061" width="5.58203125" style="100" customWidth="1"/>
    <col min="13062" max="13062" width="7.33203125" style="100" customWidth="1"/>
    <col min="13063" max="13064" width="7" style="100" customWidth="1"/>
    <col min="13065" max="13065" width="6.5" style="100" customWidth="1"/>
    <col min="13066" max="13066" width="6.08203125" style="100" customWidth="1"/>
    <col min="13067" max="13067" width="6.58203125" style="100" customWidth="1"/>
    <col min="13068" max="13068" width="6.08203125" style="100" customWidth="1"/>
    <col min="13069" max="13310" width="7.75" style="100"/>
    <col min="13311" max="13311" width="3.75" style="100" customWidth="1"/>
    <col min="13312" max="13312" width="9.33203125" style="100" customWidth="1"/>
    <col min="13313" max="13313" width="7.58203125" style="100" customWidth="1"/>
    <col min="13314" max="13314" width="6.83203125" style="100" customWidth="1"/>
    <col min="13315" max="13315" width="6" style="100" customWidth="1"/>
    <col min="13316" max="13316" width="6.25" style="100" customWidth="1"/>
    <col min="13317" max="13317" width="5.58203125" style="100" customWidth="1"/>
    <col min="13318" max="13318" width="7.33203125" style="100" customWidth="1"/>
    <col min="13319" max="13320" width="7" style="100" customWidth="1"/>
    <col min="13321" max="13321" width="6.5" style="100" customWidth="1"/>
    <col min="13322" max="13322" width="6.08203125" style="100" customWidth="1"/>
    <col min="13323" max="13323" width="6.58203125" style="100" customWidth="1"/>
    <col min="13324" max="13324" width="6.08203125" style="100" customWidth="1"/>
    <col min="13325" max="13566" width="7.75" style="100"/>
    <col min="13567" max="13567" width="3.75" style="100" customWidth="1"/>
    <col min="13568" max="13568" width="9.33203125" style="100" customWidth="1"/>
    <col min="13569" max="13569" width="7.58203125" style="100" customWidth="1"/>
    <col min="13570" max="13570" width="6.83203125" style="100" customWidth="1"/>
    <col min="13571" max="13571" width="6" style="100" customWidth="1"/>
    <col min="13572" max="13572" width="6.25" style="100" customWidth="1"/>
    <col min="13573" max="13573" width="5.58203125" style="100" customWidth="1"/>
    <col min="13574" max="13574" width="7.33203125" style="100" customWidth="1"/>
    <col min="13575" max="13576" width="7" style="100" customWidth="1"/>
    <col min="13577" max="13577" width="6.5" style="100" customWidth="1"/>
    <col min="13578" max="13578" width="6.08203125" style="100" customWidth="1"/>
    <col min="13579" max="13579" width="6.58203125" style="100" customWidth="1"/>
    <col min="13580" max="13580" width="6.08203125" style="100" customWidth="1"/>
    <col min="13581" max="13822" width="7.75" style="100"/>
    <col min="13823" max="13823" width="3.75" style="100" customWidth="1"/>
    <col min="13824" max="13824" width="9.33203125" style="100" customWidth="1"/>
    <col min="13825" max="13825" width="7.58203125" style="100" customWidth="1"/>
    <col min="13826" max="13826" width="6.83203125" style="100" customWidth="1"/>
    <col min="13827" max="13827" width="6" style="100" customWidth="1"/>
    <col min="13828" max="13828" width="6.25" style="100" customWidth="1"/>
    <col min="13829" max="13829" width="5.58203125" style="100" customWidth="1"/>
    <col min="13830" max="13830" width="7.33203125" style="100" customWidth="1"/>
    <col min="13831" max="13832" width="7" style="100" customWidth="1"/>
    <col min="13833" max="13833" width="6.5" style="100" customWidth="1"/>
    <col min="13834" max="13834" width="6.08203125" style="100" customWidth="1"/>
    <col min="13835" max="13835" width="6.58203125" style="100" customWidth="1"/>
    <col min="13836" max="13836" width="6.08203125" style="100" customWidth="1"/>
    <col min="13837" max="14078" width="7.75" style="100"/>
    <col min="14079" max="14079" width="3.75" style="100" customWidth="1"/>
    <col min="14080" max="14080" width="9.33203125" style="100" customWidth="1"/>
    <col min="14081" max="14081" width="7.58203125" style="100" customWidth="1"/>
    <col min="14082" max="14082" width="6.83203125" style="100" customWidth="1"/>
    <col min="14083" max="14083" width="6" style="100" customWidth="1"/>
    <col min="14084" max="14084" width="6.25" style="100" customWidth="1"/>
    <col min="14085" max="14085" width="5.58203125" style="100" customWidth="1"/>
    <col min="14086" max="14086" width="7.33203125" style="100" customWidth="1"/>
    <col min="14087" max="14088" width="7" style="100" customWidth="1"/>
    <col min="14089" max="14089" width="6.5" style="100" customWidth="1"/>
    <col min="14090" max="14090" width="6.08203125" style="100" customWidth="1"/>
    <col min="14091" max="14091" width="6.58203125" style="100" customWidth="1"/>
    <col min="14092" max="14092" width="6.08203125" style="100" customWidth="1"/>
    <col min="14093" max="14334" width="7.75" style="100"/>
    <col min="14335" max="14335" width="3.75" style="100" customWidth="1"/>
    <col min="14336" max="14336" width="9.33203125" style="100" customWidth="1"/>
    <col min="14337" max="14337" width="7.58203125" style="100" customWidth="1"/>
    <col min="14338" max="14338" width="6.83203125" style="100" customWidth="1"/>
    <col min="14339" max="14339" width="6" style="100" customWidth="1"/>
    <col min="14340" max="14340" width="6.25" style="100" customWidth="1"/>
    <col min="14341" max="14341" width="5.58203125" style="100" customWidth="1"/>
    <col min="14342" max="14342" width="7.33203125" style="100" customWidth="1"/>
    <col min="14343" max="14344" width="7" style="100" customWidth="1"/>
    <col min="14345" max="14345" width="6.5" style="100" customWidth="1"/>
    <col min="14346" max="14346" width="6.08203125" style="100" customWidth="1"/>
    <col min="14347" max="14347" width="6.58203125" style="100" customWidth="1"/>
    <col min="14348" max="14348" width="6.08203125" style="100" customWidth="1"/>
    <col min="14349" max="14590" width="7.75" style="100"/>
    <col min="14591" max="14591" width="3.75" style="100" customWidth="1"/>
    <col min="14592" max="14592" width="9.33203125" style="100" customWidth="1"/>
    <col min="14593" max="14593" width="7.58203125" style="100" customWidth="1"/>
    <col min="14594" max="14594" width="6.83203125" style="100" customWidth="1"/>
    <col min="14595" max="14595" width="6" style="100" customWidth="1"/>
    <col min="14596" max="14596" width="6.25" style="100" customWidth="1"/>
    <col min="14597" max="14597" width="5.58203125" style="100" customWidth="1"/>
    <col min="14598" max="14598" width="7.33203125" style="100" customWidth="1"/>
    <col min="14599" max="14600" width="7" style="100" customWidth="1"/>
    <col min="14601" max="14601" width="6.5" style="100" customWidth="1"/>
    <col min="14602" max="14602" width="6.08203125" style="100" customWidth="1"/>
    <col min="14603" max="14603" width="6.58203125" style="100" customWidth="1"/>
    <col min="14604" max="14604" width="6.08203125" style="100" customWidth="1"/>
    <col min="14605" max="14846" width="7.75" style="100"/>
    <col min="14847" max="14847" width="3.75" style="100" customWidth="1"/>
    <col min="14848" max="14848" width="9.33203125" style="100" customWidth="1"/>
    <col min="14849" max="14849" width="7.58203125" style="100" customWidth="1"/>
    <col min="14850" max="14850" width="6.83203125" style="100" customWidth="1"/>
    <col min="14851" max="14851" width="6" style="100" customWidth="1"/>
    <col min="14852" max="14852" width="6.25" style="100" customWidth="1"/>
    <col min="14853" max="14853" width="5.58203125" style="100" customWidth="1"/>
    <col min="14854" max="14854" width="7.33203125" style="100" customWidth="1"/>
    <col min="14855" max="14856" width="7" style="100" customWidth="1"/>
    <col min="14857" max="14857" width="6.5" style="100" customWidth="1"/>
    <col min="14858" max="14858" width="6.08203125" style="100" customWidth="1"/>
    <col min="14859" max="14859" width="6.58203125" style="100" customWidth="1"/>
    <col min="14860" max="14860" width="6.08203125" style="100" customWidth="1"/>
    <col min="14861" max="15102" width="7.75" style="100"/>
    <col min="15103" max="15103" width="3.75" style="100" customWidth="1"/>
    <col min="15104" max="15104" width="9.33203125" style="100" customWidth="1"/>
    <col min="15105" max="15105" width="7.58203125" style="100" customWidth="1"/>
    <col min="15106" max="15106" width="6.83203125" style="100" customWidth="1"/>
    <col min="15107" max="15107" width="6" style="100" customWidth="1"/>
    <col min="15108" max="15108" width="6.25" style="100" customWidth="1"/>
    <col min="15109" max="15109" width="5.58203125" style="100" customWidth="1"/>
    <col min="15110" max="15110" width="7.33203125" style="100" customWidth="1"/>
    <col min="15111" max="15112" width="7" style="100" customWidth="1"/>
    <col min="15113" max="15113" width="6.5" style="100" customWidth="1"/>
    <col min="15114" max="15114" width="6.08203125" style="100" customWidth="1"/>
    <col min="15115" max="15115" width="6.58203125" style="100" customWidth="1"/>
    <col min="15116" max="15116" width="6.08203125" style="100" customWidth="1"/>
    <col min="15117" max="15358" width="7.75" style="100"/>
    <col min="15359" max="15359" width="3.75" style="100" customWidth="1"/>
    <col min="15360" max="15360" width="9.33203125" style="100" customWidth="1"/>
    <col min="15361" max="15361" width="7.58203125" style="100" customWidth="1"/>
    <col min="15362" max="15362" width="6.83203125" style="100" customWidth="1"/>
    <col min="15363" max="15363" width="6" style="100" customWidth="1"/>
    <col min="15364" max="15364" width="6.25" style="100" customWidth="1"/>
    <col min="15365" max="15365" width="5.58203125" style="100" customWidth="1"/>
    <col min="15366" max="15366" width="7.33203125" style="100" customWidth="1"/>
    <col min="15367" max="15368" width="7" style="100" customWidth="1"/>
    <col min="15369" max="15369" width="6.5" style="100" customWidth="1"/>
    <col min="15370" max="15370" width="6.08203125" style="100" customWidth="1"/>
    <col min="15371" max="15371" width="6.58203125" style="100" customWidth="1"/>
    <col min="15372" max="15372" width="6.08203125" style="100" customWidth="1"/>
    <col min="15373" max="15614" width="7.75" style="100"/>
    <col min="15615" max="15615" width="3.75" style="100" customWidth="1"/>
    <col min="15616" max="15616" width="9.33203125" style="100" customWidth="1"/>
    <col min="15617" max="15617" width="7.58203125" style="100" customWidth="1"/>
    <col min="15618" max="15618" width="6.83203125" style="100" customWidth="1"/>
    <col min="15619" max="15619" width="6" style="100" customWidth="1"/>
    <col min="15620" max="15620" width="6.25" style="100" customWidth="1"/>
    <col min="15621" max="15621" width="5.58203125" style="100" customWidth="1"/>
    <col min="15622" max="15622" width="7.33203125" style="100" customWidth="1"/>
    <col min="15623" max="15624" width="7" style="100" customWidth="1"/>
    <col min="15625" max="15625" width="6.5" style="100" customWidth="1"/>
    <col min="15626" max="15626" width="6.08203125" style="100" customWidth="1"/>
    <col min="15627" max="15627" width="6.58203125" style="100" customWidth="1"/>
    <col min="15628" max="15628" width="6.08203125" style="100" customWidth="1"/>
    <col min="15629" max="15870" width="7.75" style="100"/>
    <col min="15871" max="15871" width="3.75" style="100" customWidth="1"/>
    <col min="15872" max="15872" width="9.33203125" style="100" customWidth="1"/>
    <col min="15873" max="15873" width="7.58203125" style="100" customWidth="1"/>
    <col min="15874" max="15874" width="6.83203125" style="100" customWidth="1"/>
    <col min="15875" max="15875" width="6" style="100" customWidth="1"/>
    <col min="15876" max="15876" width="6.25" style="100" customWidth="1"/>
    <col min="15877" max="15877" width="5.58203125" style="100" customWidth="1"/>
    <col min="15878" max="15878" width="7.33203125" style="100" customWidth="1"/>
    <col min="15879" max="15880" width="7" style="100" customWidth="1"/>
    <col min="15881" max="15881" width="6.5" style="100" customWidth="1"/>
    <col min="15882" max="15882" width="6.08203125" style="100" customWidth="1"/>
    <col min="15883" max="15883" width="6.58203125" style="100" customWidth="1"/>
    <col min="15884" max="15884" width="6.08203125" style="100" customWidth="1"/>
    <col min="15885" max="16126" width="7.75" style="100"/>
    <col min="16127" max="16127" width="3.75" style="100" customWidth="1"/>
    <col min="16128" max="16128" width="9.33203125" style="100" customWidth="1"/>
    <col min="16129" max="16129" width="7.58203125" style="100" customWidth="1"/>
    <col min="16130" max="16130" width="6.83203125" style="100" customWidth="1"/>
    <col min="16131" max="16131" width="6" style="100" customWidth="1"/>
    <col min="16132" max="16132" width="6.25" style="100" customWidth="1"/>
    <col min="16133" max="16133" width="5.58203125" style="100" customWidth="1"/>
    <col min="16134" max="16134" width="7.33203125" style="100" customWidth="1"/>
    <col min="16135" max="16136" width="7" style="100" customWidth="1"/>
    <col min="16137" max="16137" width="6.5" style="100" customWidth="1"/>
    <col min="16138" max="16138" width="6.08203125" style="100" customWidth="1"/>
    <col min="16139" max="16139" width="6.58203125" style="100" customWidth="1"/>
    <col min="16140" max="16140" width="6.08203125" style="100" customWidth="1"/>
    <col min="16141" max="16384" width="7.75" style="100"/>
  </cols>
  <sheetData>
    <row r="1" spans="1:29" ht="16.149999999999999" customHeight="1">
      <c r="A1" s="100" t="s">
        <v>816</v>
      </c>
    </row>
    <row r="2" spans="1:29">
      <c r="N2" s="114" t="s">
        <v>402</v>
      </c>
      <c r="AA2" s="114" t="s">
        <v>402</v>
      </c>
    </row>
    <row r="3" spans="1:29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445</v>
      </c>
      <c r="G3" s="128" t="s">
        <v>446</v>
      </c>
      <c r="H3" s="356" t="s">
        <v>1</v>
      </c>
      <c r="I3" s="136" t="s">
        <v>193</v>
      </c>
      <c r="J3" s="356" t="s">
        <v>194</v>
      </c>
      <c r="K3" s="136" t="s">
        <v>195</v>
      </c>
      <c r="L3" s="136" t="s">
        <v>412</v>
      </c>
      <c r="M3" s="136" t="s">
        <v>157</v>
      </c>
      <c r="N3" s="357" t="s">
        <v>196</v>
      </c>
      <c r="O3" s="136" t="s">
        <v>199</v>
      </c>
      <c r="P3" s="136" t="s">
        <v>413</v>
      </c>
      <c r="Q3" s="356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453</v>
      </c>
      <c r="C4" s="150">
        <v>96541</v>
      </c>
      <c r="D4" s="150">
        <v>23712</v>
      </c>
      <c r="E4" s="150">
        <v>1105</v>
      </c>
      <c r="F4" s="159">
        <v>48157</v>
      </c>
      <c r="G4" s="159"/>
      <c r="H4" s="150">
        <v>3531</v>
      </c>
      <c r="I4" s="150">
        <v>2504</v>
      </c>
      <c r="J4" s="150">
        <v>5209</v>
      </c>
      <c r="K4" s="150">
        <v>859</v>
      </c>
      <c r="L4" s="150">
        <v>2269</v>
      </c>
      <c r="M4" s="150">
        <v>1493</v>
      </c>
      <c r="N4" s="150">
        <v>758</v>
      </c>
      <c r="O4" s="150">
        <v>735</v>
      </c>
      <c r="P4" s="150">
        <v>629</v>
      </c>
      <c r="Q4" s="150">
        <v>690</v>
      </c>
      <c r="R4" s="150">
        <v>471</v>
      </c>
      <c r="S4" s="150">
        <v>446</v>
      </c>
      <c r="T4" s="150">
        <v>315</v>
      </c>
      <c r="U4" s="150">
        <v>245</v>
      </c>
      <c r="V4" s="150">
        <v>215</v>
      </c>
      <c r="W4" s="150">
        <v>171</v>
      </c>
      <c r="X4" s="150">
        <v>185</v>
      </c>
      <c r="Y4" s="150">
        <v>167</v>
      </c>
      <c r="Z4" s="150">
        <v>2618</v>
      </c>
      <c r="AA4" s="150">
        <v>57</v>
      </c>
    </row>
    <row r="5" spans="1:29" ht="11.25" hidden="1" customHeight="1">
      <c r="B5" s="132" t="s">
        <v>450</v>
      </c>
      <c r="C5" s="150">
        <v>96530</v>
      </c>
      <c r="D5" s="150">
        <v>23151</v>
      </c>
      <c r="E5" s="150">
        <v>1454</v>
      </c>
      <c r="F5" s="159">
        <v>46680</v>
      </c>
      <c r="G5" s="159"/>
      <c r="H5" s="150">
        <v>3645</v>
      </c>
      <c r="I5" s="150">
        <v>2306</v>
      </c>
      <c r="J5" s="150">
        <v>6580</v>
      </c>
      <c r="K5" s="150">
        <v>821</v>
      </c>
      <c r="L5" s="150">
        <v>2251</v>
      </c>
      <c r="M5" s="150">
        <v>1486</v>
      </c>
      <c r="N5" s="150">
        <v>773</v>
      </c>
      <c r="O5" s="150">
        <v>778</v>
      </c>
      <c r="P5" s="150">
        <v>604</v>
      </c>
      <c r="Q5" s="150">
        <v>825</v>
      </c>
      <c r="R5" s="150">
        <v>462</v>
      </c>
      <c r="S5" s="150">
        <v>483</v>
      </c>
      <c r="T5" s="150">
        <v>320</v>
      </c>
      <c r="U5" s="150">
        <v>251</v>
      </c>
      <c r="V5" s="150">
        <v>236</v>
      </c>
      <c r="W5" s="150">
        <v>193</v>
      </c>
      <c r="X5" s="150">
        <v>192</v>
      </c>
      <c r="Y5" s="150">
        <v>165</v>
      </c>
      <c r="Z5" s="150">
        <v>2821</v>
      </c>
      <c r="AA5" s="150">
        <v>53</v>
      </c>
    </row>
    <row r="6" spans="1:29" ht="11.25" hidden="1" customHeight="1">
      <c r="B6" s="132" t="s">
        <v>451</v>
      </c>
      <c r="C6" s="150">
        <v>98625</v>
      </c>
      <c r="D6" s="150">
        <v>22519</v>
      </c>
      <c r="E6" s="150">
        <v>1799</v>
      </c>
      <c r="F6" s="150">
        <v>42148</v>
      </c>
      <c r="G6" s="150">
        <v>3328</v>
      </c>
      <c r="H6" s="150">
        <v>3925</v>
      </c>
      <c r="I6" s="150">
        <v>2280</v>
      </c>
      <c r="J6" s="150">
        <v>9029</v>
      </c>
      <c r="K6" s="150">
        <v>806</v>
      </c>
      <c r="L6" s="150">
        <v>2270</v>
      </c>
      <c r="M6" s="150">
        <v>1504</v>
      </c>
      <c r="N6" s="150">
        <v>893</v>
      </c>
      <c r="O6" s="150">
        <v>836</v>
      </c>
      <c r="P6" s="150">
        <v>607</v>
      </c>
      <c r="Q6" s="150">
        <v>1029</v>
      </c>
      <c r="R6" s="150">
        <v>500</v>
      </c>
      <c r="S6" s="150">
        <v>482</v>
      </c>
      <c r="T6" s="150">
        <v>324</v>
      </c>
      <c r="U6" s="150">
        <v>263</v>
      </c>
      <c r="V6" s="150">
        <v>246</v>
      </c>
      <c r="W6" s="150">
        <v>194</v>
      </c>
      <c r="X6" s="150">
        <v>206</v>
      </c>
      <c r="Y6" s="150">
        <v>163</v>
      </c>
      <c r="Z6" s="150">
        <v>3225</v>
      </c>
      <c r="AA6" s="150">
        <v>49</v>
      </c>
    </row>
    <row r="7" spans="1:29" ht="11.25" hidden="1" customHeight="1">
      <c r="B7" s="132" t="s">
        <v>452</v>
      </c>
      <c r="C7" s="150">
        <v>101562</v>
      </c>
      <c r="D7" s="150">
        <v>22727</v>
      </c>
      <c r="E7" s="150">
        <v>1954</v>
      </c>
      <c r="F7" s="150">
        <v>41200</v>
      </c>
      <c r="G7" s="150">
        <v>3170</v>
      </c>
      <c r="H7" s="150">
        <v>4113</v>
      </c>
      <c r="I7" s="150">
        <v>2374</v>
      </c>
      <c r="J7" s="150">
        <v>11583</v>
      </c>
      <c r="K7" s="150">
        <v>829</v>
      </c>
      <c r="L7" s="150">
        <v>2262</v>
      </c>
      <c r="M7" s="150">
        <v>1488</v>
      </c>
      <c r="N7" s="150">
        <v>1037</v>
      </c>
      <c r="O7" s="150">
        <v>854</v>
      </c>
      <c r="P7" s="150">
        <v>603</v>
      </c>
      <c r="Q7" s="150">
        <v>1279</v>
      </c>
      <c r="R7" s="150">
        <v>502</v>
      </c>
      <c r="S7" s="150">
        <v>500</v>
      </c>
      <c r="T7" s="150">
        <v>335</v>
      </c>
      <c r="U7" s="150">
        <v>281</v>
      </c>
      <c r="V7" s="150">
        <v>265</v>
      </c>
      <c r="W7" s="150">
        <v>204</v>
      </c>
      <c r="X7" s="150">
        <v>208</v>
      </c>
      <c r="Y7" s="150">
        <v>177</v>
      </c>
      <c r="Z7" s="150">
        <v>3570</v>
      </c>
      <c r="AA7" s="150">
        <v>47</v>
      </c>
    </row>
    <row r="8" spans="1:29" ht="11.25" customHeight="1">
      <c r="B8" s="132" t="s">
        <v>454</v>
      </c>
      <c r="C8" s="141">
        <v>105613</v>
      </c>
      <c r="D8" s="141">
        <v>23153</v>
      </c>
      <c r="E8" s="141">
        <v>2080</v>
      </c>
      <c r="F8" s="141">
        <v>40384</v>
      </c>
      <c r="G8" s="141">
        <v>2991</v>
      </c>
      <c r="H8" s="141">
        <v>4434</v>
      </c>
      <c r="I8" s="141">
        <v>2483</v>
      </c>
      <c r="J8" s="141">
        <v>14772</v>
      </c>
      <c r="K8" s="141">
        <v>796</v>
      </c>
      <c r="L8" s="141">
        <v>2291</v>
      </c>
      <c r="M8" s="141">
        <v>1516</v>
      </c>
      <c r="N8" s="141">
        <v>1219</v>
      </c>
      <c r="O8" s="141">
        <v>932</v>
      </c>
      <c r="P8" s="141">
        <v>634</v>
      </c>
      <c r="Q8" s="141">
        <v>1411</v>
      </c>
      <c r="R8" s="141">
        <v>500</v>
      </c>
      <c r="S8" s="141">
        <v>488</v>
      </c>
      <c r="T8" s="141">
        <v>355</v>
      </c>
      <c r="U8" s="141">
        <v>293</v>
      </c>
      <c r="V8" s="141">
        <v>252</v>
      </c>
      <c r="W8" s="141">
        <v>234</v>
      </c>
      <c r="X8" s="141">
        <v>217</v>
      </c>
      <c r="Y8" s="141">
        <v>185</v>
      </c>
      <c r="Z8" s="141">
        <v>3948</v>
      </c>
      <c r="AA8" s="141">
        <v>45</v>
      </c>
      <c r="AB8" s="105"/>
      <c r="AC8" s="158"/>
    </row>
    <row r="9" spans="1:29" ht="15.75" hidden="1" customHeight="1">
      <c r="B9" s="133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05"/>
    </row>
    <row r="10" spans="1:29" ht="15.75" hidden="1" customHeight="1">
      <c r="B10" s="102" t="s">
        <v>211</v>
      </c>
      <c r="C10" s="141">
        <v>19558</v>
      </c>
      <c r="D10" s="141">
        <v>3155</v>
      </c>
      <c r="E10" s="141">
        <v>311</v>
      </c>
      <c r="F10" s="141">
        <v>10543</v>
      </c>
      <c r="G10" s="397">
        <v>0</v>
      </c>
      <c r="H10" s="141">
        <v>606</v>
      </c>
      <c r="I10" s="141">
        <v>309</v>
      </c>
      <c r="J10" s="141">
        <v>1417</v>
      </c>
      <c r="K10" s="397">
        <v>0</v>
      </c>
      <c r="L10" s="141">
        <v>470</v>
      </c>
      <c r="M10" s="397">
        <v>0</v>
      </c>
      <c r="N10" s="397">
        <v>0</v>
      </c>
      <c r="O10" s="397">
        <v>0</v>
      </c>
      <c r="P10" s="397">
        <v>0</v>
      </c>
      <c r="Q10" s="141">
        <v>250</v>
      </c>
      <c r="R10" s="397">
        <v>0</v>
      </c>
      <c r="S10" s="397">
        <v>0</v>
      </c>
      <c r="T10" s="397">
        <v>0</v>
      </c>
      <c r="U10" s="397">
        <v>0</v>
      </c>
      <c r="V10" s="397">
        <v>0</v>
      </c>
      <c r="W10" s="397">
        <v>0</v>
      </c>
      <c r="X10" s="397">
        <v>0</v>
      </c>
      <c r="Y10" s="397">
        <v>0</v>
      </c>
      <c r="Z10" s="141">
        <v>2497</v>
      </c>
      <c r="AA10" s="397">
        <v>0</v>
      </c>
      <c r="AB10" s="105"/>
    </row>
    <row r="11" spans="1:29" ht="15.75" hidden="1" customHeight="1">
      <c r="B11" s="102" t="s">
        <v>212</v>
      </c>
      <c r="C11" s="141">
        <v>8803</v>
      </c>
      <c r="D11" s="141">
        <v>1291</v>
      </c>
      <c r="E11" s="141">
        <v>135</v>
      </c>
      <c r="F11" s="141">
        <v>4638</v>
      </c>
      <c r="G11" s="397">
        <v>0</v>
      </c>
      <c r="H11" s="141">
        <v>306</v>
      </c>
      <c r="I11" s="141">
        <v>243</v>
      </c>
      <c r="J11" s="141">
        <v>516</v>
      </c>
      <c r="K11" s="397">
        <v>0</v>
      </c>
      <c r="L11" s="141">
        <v>222</v>
      </c>
      <c r="M11" s="397">
        <v>0</v>
      </c>
      <c r="N11" s="397">
        <v>0</v>
      </c>
      <c r="O11" s="397">
        <v>0</v>
      </c>
      <c r="P11" s="397">
        <v>0</v>
      </c>
      <c r="Q11" s="141">
        <v>144</v>
      </c>
      <c r="R11" s="397">
        <v>0</v>
      </c>
      <c r="S11" s="397">
        <v>0</v>
      </c>
      <c r="T11" s="397">
        <v>0</v>
      </c>
      <c r="U11" s="397">
        <v>0</v>
      </c>
      <c r="V11" s="397">
        <v>0</v>
      </c>
      <c r="W11" s="397">
        <v>0</v>
      </c>
      <c r="X11" s="397">
        <v>0</v>
      </c>
      <c r="Y11" s="397">
        <v>0</v>
      </c>
      <c r="Z11" s="141">
        <v>1308</v>
      </c>
      <c r="AA11" s="397">
        <v>0</v>
      </c>
      <c r="AB11" s="105"/>
    </row>
    <row r="12" spans="1:29" ht="15.75" hidden="1" customHeight="1">
      <c r="B12" s="102" t="s">
        <v>213</v>
      </c>
      <c r="C12" s="141">
        <v>7764</v>
      </c>
      <c r="D12" s="141">
        <v>1470</v>
      </c>
      <c r="E12" s="141">
        <v>92</v>
      </c>
      <c r="F12" s="141">
        <v>2680</v>
      </c>
      <c r="G12" s="397">
        <v>0</v>
      </c>
      <c r="H12" s="141">
        <v>676</v>
      </c>
      <c r="I12" s="141">
        <v>414</v>
      </c>
      <c r="J12" s="141">
        <v>972</v>
      </c>
      <c r="K12" s="397">
        <v>0</v>
      </c>
      <c r="L12" s="141">
        <v>99</v>
      </c>
      <c r="M12" s="397">
        <v>0</v>
      </c>
      <c r="N12" s="397">
        <v>0</v>
      </c>
      <c r="O12" s="397">
        <v>0</v>
      </c>
      <c r="P12" s="397">
        <v>0</v>
      </c>
      <c r="Q12" s="141">
        <v>116</v>
      </c>
      <c r="R12" s="397">
        <v>0</v>
      </c>
      <c r="S12" s="397">
        <v>0</v>
      </c>
      <c r="T12" s="397">
        <v>0</v>
      </c>
      <c r="U12" s="397">
        <v>0</v>
      </c>
      <c r="V12" s="397">
        <v>0</v>
      </c>
      <c r="W12" s="397">
        <v>0</v>
      </c>
      <c r="X12" s="397">
        <v>0</v>
      </c>
      <c r="Y12" s="397">
        <v>0</v>
      </c>
      <c r="Z12" s="141">
        <v>1245</v>
      </c>
      <c r="AA12" s="397">
        <v>0</v>
      </c>
      <c r="AB12" s="105"/>
    </row>
    <row r="13" spans="1:29" ht="15.75" hidden="1" customHeight="1">
      <c r="B13" s="102" t="s">
        <v>214</v>
      </c>
      <c r="C13" s="141">
        <v>4789</v>
      </c>
      <c r="D13" s="141">
        <v>772</v>
      </c>
      <c r="E13" s="141">
        <v>39</v>
      </c>
      <c r="F13" s="141">
        <v>640</v>
      </c>
      <c r="G13" s="397">
        <v>0</v>
      </c>
      <c r="H13" s="141">
        <v>334</v>
      </c>
      <c r="I13" s="141">
        <v>600</v>
      </c>
      <c r="J13" s="141">
        <v>1566</v>
      </c>
      <c r="K13" s="397">
        <v>0</v>
      </c>
      <c r="L13" s="141">
        <v>40</v>
      </c>
      <c r="M13" s="397">
        <v>0</v>
      </c>
      <c r="N13" s="397">
        <v>0</v>
      </c>
      <c r="O13" s="397">
        <v>0</v>
      </c>
      <c r="P13" s="397">
        <v>0</v>
      </c>
      <c r="Q13" s="141">
        <v>47</v>
      </c>
      <c r="R13" s="397">
        <v>0</v>
      </c>
      <c r="S13" s="397">
        <v>0</v>
      </c>
      <c r="T13" s="397">
        <v>0</v>
      </c>
      <c r="U13" s="397">
        <v>0</v>
      </c>
      <c r="V13" s="397">
        <v>0</v>
      </c>
      <c r="W13" s="397">
        <v>0</v>
      </c>
      <c r="X13" s="397">
        <v>0</v>
      </c>
      <c r="Y13" s="397">
        <v>0</v>
      </c>
      <c r="Z13" s="141">
        <v>751</v>
      </c>
      <c r="AA13" s="397">
        <v>0</v>
      </c>
      <c r="AB13" s="105"/>
    </row>
    <row r="14" spans="1:29" ht="15.75" hidden="1" customHeight="1">
      <c r="B14" s="102" t="s">
        <v>215</v>
      </c>
      <c r="C14" s="141">
        <v>11340</v>
      </c>
      <c r="D14" s="141">
        <v>1757</v>
      </c>
      <c r="E14" s="141">
        <v>59</v>
      </c>
      <c r="F14" s="141">
        <v>4473</v>
      </c>
      <c r="G14" s="397">
        <v>0</v>
      </c>
      <c r="H14" s="141">
        <v>498</v>
      </c>
      <c r="I14" s="141">
        <v>134</v>
      </c>
      <c r="J14" s="141">
        <v>2986</v>
      </c>
      <c r="K14" s="397">
        <v>0</v>
      </c>
      <c r="L14" s="141">
        <v>95</v>
      </c>
      <c r="M14" s="397">
        <v>0</v>
      </c>
      <c r="N14" s="397">
        <v>0</v>
      </c>
      <c r="O14" s="397">
        <v>0</v>
      </c>
      <c r="P14" s="397">
        <v>0</v>
      </c>
      <c r="Q14" s="141">
        <v>60</v>
      </c>
      <c r="R14" s="397">
        <v>0</v>
      </c>
      <c r="S14" s="397">
        <v>0</v>
      </c>
      <c r="T14" s="397">
        <v>0</v>
      </c>
      <c r="U14" s="397">
        <v>0</v>
      </c>
      <c r="V14" s="397">
        <v>0</v>
      </c>
      <c r="W14" s="397">
        <v>0</v>
      </c>
      <c r="X14" s="397">
        <v>0</v>
      </c>
      <c r="Y14" s="397">
        <v>0</v>
      </c>
      <c r="Z14" s="141">
        <v>1278</v>
      </c>
      <c r="AA14" s="397">
        <v>0</v>
      </c>
      <c r="AB14" s="105"/>
    </row>
    <row r="15" spans="1:29" ht="15.75" hidden="1" customHeight="1">
      <c r="B15" s="102" t="s">
        <v>216</v>
      </c>
      <c r="C15" s="141">
        <v>1982</v>
      </c>
      <c r="D15" s="141">
        <v>336</v>
      </c>
      <c r="E15" s="141">
        <v>22</v>
      </c>
      <c r="F15" s="141">
        <v>511</v>
      </c>
      <c r="G15" s="397">
        <v>0</v>
      </c>
      <c r="H15" s="141">
        <v>202</v>
      </c>
      <c r="I15" s="141">
        <v>64</v>
      </c>
      <c r="J15" s="141">
        <v>434</v>
      </c>
      <c r="K15" s="397">
        <v>0</v>
      </c>
      <c r="L15" s="141">
        <v>48</v>
      </c>
      <c r="M15" s="397">
        <v>0</v>
      </c>
      <c r="N15" s="397">
        <v>0</v>
      </c>
      <c r="O15" s="397">
        <v>0</v>
      </c>
      <c r="P15" s="397">
        <v>0</v>
      </c>
      <c r="Q15" s="141">
        <v>11</v>
      </c>
      <c r="R15" s="397">
        <v>0</v>
      </c>
      <c r="S15" s="397">
        <v>0</v>
      </c>
      <c r="T15" s="397">
        <v>0</v>
      </c>
      <c r="U15" s="397">
        <v>0</v>
      </c>
      <c r="V15" s="397">
        <v>0</v>
      </c>
      <c r="W15" s="397">
        <v>0</v>
      </c>
      <c r="X15" s="397">
        <v>0</v>
      </c>
      <c r="Y15" s="397">
        <v>0</v>
      </c>
      <c r="Z15" s="141">
        <v>354</v>
      </c>
      <c r="AA15" s="397">
        <v>0</v>
      </c>
      <c r="AB15" s="105"/>
    </row>
    <row r="16" spans="1:29" ht="15.75" hidden="1" customHeight="1">
      <c r="B16" s="102" t="s">
        <v>218</v>
      </c>
      <c r="C16" s="141">
        <v>1344</v>
      </c>
      <c r="D16" s="141">
        <v>358</v>
      </c>
      <c r="E16" s="141">
        <v>43</v>
      </c>
      <c r="F16" s="141">
        <v>113</v>
      </c>
      <c r="G16" s="397">
        <v>0</v>
      </c>
      <c r="H16" s="141">
        <v>268</v>
      </c>
      <c r="I16" s="141">
        <v>21</v>
      </c>
      <c r="J16" s="141">
        <v>250</v>
      </c>
      <c r="K16" s="397">
        <v>0</v>
      </c>
      <c r="L16" s="141">
        <v>33</v>
      </c>
      <c r="M16" s="397">
        <v>0</v>
      </c>
      <c r="N16" s="397">
        <v>0</v>
      </c>
      <c r="O16" s="397">
        <v>0</v>
      </c>
      <c r="P16" s="397">
        <v>0</v>
      </c>
      <c r="Q16" s="141">
        <v>19</v>
      </c>
      <c r="R16" s="397">
        <v>0</v>
      </c>
      <c r="S16" s="397">
        <v>0</v>
      </c>
      <c r="T16" s="397">
        <v>0</v>
      </c>
      <c r="U16" s="397">
        <v>0</v>
      </c>
      <c r="V16" s="397">
        <v>0</v>
      </c>
      <c r="W16" s="397">
        <v>0</v>
      </c>
      <c r="X16" s="397">
        <v>0</v>
      </c>
      <c r="Y16" s="397">
        <v>0</v>
      </c>
      <c r="Z16" s="141">
        <v>239</v>
      </c>
      <c r="AA16" s="397">
        <v>0</v>
      </c>
      <c r="AB16" s="105"/>
    </row>
    <row r="17" spans="1:29" ht="15.75" hidden="1" customHeight="1">
      <c r="B17" s="102" t="s">
        <v>220</v>
      </c>
      <c r="C17" s="141">
        <v>1472</v>
      </c>
      <c r="D17" s="141">
        <v>353</v>
      </c>
      <c r="E17" s="141">
        <v>3</v>
      </c>
      <c r="F17" s="141">
        <v>140</v>
      </c>
      <c r="G17" s="397">
        <v>0</v>
      </c>
      <c r="H17" s="141">
        <v>167</v>
      </c>
      <c r="I17" s="141">
        <v>256</v>
      </c>
      <c r="J17" s="141">
        <v>393</v>
      </c>
      <c r="K17" s="397">
        <v>0</v>
      </c>
      <c r="L17" s="141">
        <v>24</v>
      </c>
      <c r="M17" s="397">
        <v>0</v>
      </c>
      <c r="N17" s="397">
        <v>0</v>
      </c>
      <c r="O17" s="397">
        <v>0</v>
      </c>
      <c r="P17" s="397">
        <v>0</v>
      </c>
      <c r="Q17" s="141">
        <v>15</v>
      </c>
      <c r="R17" s="397">
        <v>0</v>
      </c>
      <c r="S17" s="397">
        <v>0</v>
      </c>
      <c r="T17" s="397">
        <v>0</v>
      </c>
      <c r="U17" s="397">
        <v>0</v>
      </c>
      <c r="V17" s="397">
        <v>0</v>
      </c>
      <c r="W17" s="397">
        <v>0</v>
      </c>
      <c r="X17" s="397">
        <v>0</v>
      </c>
      <c r="Y17" s="397">
        <v>0</v>
      </c>
      <c r="Z17" s="141">
        <v>121</v>
      </c>
      <c r="AA17" s="397">
        <v>0</v>
      </c>
      <c r="AB17" s="105"/>
    </row>
    <row r="18" spans="1:29" ht="15.75" hidden="1" customHeight="1">
      <c r="B18" s="102" t="s">
        <v>222</v>
      </c>
      <c r="C18" s="141">
        <v>952</v>
      </c>
      <c r="D18" s="141">
        <v>197</v>
      </c>
      <c r="E18" s="141">
        <v>14</v>
      </c>
      <c r="F18" s="141">
        <v>135</v>
      </c>
      <c r="G18" s="397">
        <v>0</v>
      </c>
      <c r="H18" s="141">
        <v>167</v>
      </c>
      <c r="I18" s="141">
        <v>16</v>
      </c>
      <c r="J18" s="141">
        <v>221</v>
      </c>
      <c r="K18" s="397">
        <v>0</v>
      </c>
      <c r="L18" s="141">
        <v>30</v>
      </c>
      <c r="M18" s="397">
        <v>0</v>
      </c>
      <c r="N18" s="397">
        <v>0</v>
      </c>
      <c r="O18" s="397">
        <v>0</v>
      </c>
      <c r="P18" s="397">
        <v>0</v>
      </c>
      <c r="Q18" s="141">
        <v>9</v>
      </c>
      <c r="R18" s="397">
        <v>0</v>
      </c>
      <c r="S18" s="397">
        <v>0</v>
      </c>
      <c r="T18" s="397">
        <v>0</v>
      </c>
      <c r="U18" s="397">
        <v>0</v>
      </c>
      <c r="V18" s="397">
        <v>0</v>
      </c>
      <c r="W18" s="397">
        <v>0</v>
      </c>
      <c r="X18" s="397">
        <v>0</v>
      </c>
      <c r="Y18" s="397">
        <v>0</v>
      </c>
      <c r="Z18" s="141">
        <v>163</v>
      </c>
      <c r="AA18" s="397">
        <v>0</v>
      </c>
      <c r="AB18" s="105"/>
    </row>
    <row r="19" spans="1:29" ht="15.75" hidden="1" customHeight="1">
      <c r="B19" s="134"/>
      <c r="C19" s="141"/>
      <c r="D19" s="141"/>
      <c r="E19" s="141"/>
      <c r="F19" s="141"/>
      <c r="G19" s="397"/>
      <c r="H19" s="141"/>
      <c r="I19" s="141"/>
      <c r="J19" s="141"/>
      <c r="K19" s="397"/>
      <c r="L19" s="141"/>
      <c r="M19" s="397"/>
      <c r="N19" s="397"/>
      <c r="O19" s="397"/>
      <c r="P19" s="397"/>
      <c r="Q19" s="141"/>
      <c r="R19" s="397"/>
      <c r="S19" s="397"/>
      <c r="T19" s="397"/>
      <c r="U19" s="397"/>
      <c r="V19" s="397"/>
      <c r="W19" s="397"/>
      <c r="X19" s="397"/>
      <c r="Y19" s="397"/>
      <c r="Z19" s="141"/>
      <c r="AA19" s="397"/>
      <c r="AB19" s="105"/>
    </row>
    <row r="20" spans="1:29" ht="15.75" customHeight="1">
      <c r="A20" s="100">
        <v>100</v>
      </c>
      <c r="B20" s="102" t="s">
        <v>223</v>
      </c>
      <c r="C20" s="141">
        <v>47609</v>
      </c>
      <c r="D20" s="141">
        <v>13464</v>
      </c>
      <c r="E20" s="141">
        <v>1362</v>
      </c>
      <c r="F20" s="141">
        <v>16511</v>
      </c>
      <c r="G20" s="397">
        <v>0</v>
      </c>
      <c r="H20" s="141">
        <v>1210</v>
      </c>
      <c r="I20" s="141">
        <v>426</v>
      </c>
      <c r="J20" s="141">
        <v>6017</v>
      </c>
      <c r="K20" s="397">
        <v>0</v>
      </c>
      <c r="L20" s="141">
        <v>1230</v>
      </c>
      <c r="M20" s="397">
        <v>0</v>
      </c>
      <c r="N20" s="397">
        <v>0</v>
      </c>
      <c r="O20" s="397">
        <v>0</v>
      </c>
      <c r="P20" s="397">
        <v>0</v>
      </c>
      <c r="Q20" s="141">
        <v>740</v>
      </c>
      <c r="R20" s="397">
        <v>0</v>
      </c>
      <c r="S20" s="397">
        <v>0</v>
      </c>
      <c r="T20" s="397">
        <v>0</v>
      </c>
      <c r="U20" s="397">
        <v>0</v>
      </c>
      <c r="V20" s="397">
        <v>0</v>
      </c>
      <c r="W20" s="397">
        <v>0</v>
      </c>
      <c r="X20" s="397">
        <v>0</v>
      </c>
      <c r="Y20" s="397">
        <v>0</v>
      </c>
      <c r="Z20" s="141">
        <v>6649</v>
      </c>
      <c r="AA20" s="397">
        <v>0</v>
      </c>
      <c r="AB20" s="105"/>
      <c r="AC20" s="158"/>
    </row>
    <row r="21" spans="1:29" ht="15.75" customHeight="1">
      <c r="A21" s="100">
        <v>101</v>
      </c>
      <c r="B21" s="102" t="s">
        <v>224</v>
      </c>
      <c r="C21" s="141">
        <v>5826</v>
      </c>
      <c r="D21" s="141">
        <v>1376</v>
      </c>
      <c r="E21" s="141">
        <v>142</v>
      </c>
      <c r="F21" s="141">
        <v>1368</v>
      </c>
      <c r="G21" s="397">
        <v>0</v>
      </c>
      <c r="H21" s="141">
        <v>257</v>
      </c>
      <c r="I21" s="141">
        <v>170</v>
      </c>
      <c r="J21" s="141">
        <v>728</v>
      </c>
      <c r="K21" s="397">
        <v>0</v>
      </c>
      <c r="L21" s="141">
        <v>318</v>
      </c>
      <c r="M21" s="397">
        <v>0</v>
      </c>
      <c r="N21" s="397">
        <v>0</v>
      </c>
      <c r="O21" s="397">
        <v>0</v>
      </c>
      <c r="P21" s="397">
        <v>0</v>
      </c>
      <c r="Q21" s="141">
        <v>243</v>
      </c>
      <c r="R21" s="397">
        <v>0</v>
      </c>
      <c r="S21" s="397">
        <v>0</v>
      </c>
      <c r="T21" s="397">
        <v>0</v>
      </c>
      <c r="U21" s="397">
        <v>0</v>
      </c>
      <c r="V21" s="397">
        <v>0</v>
      </c>
      <c r="W21" s="397">
        <v>0</v>
      </c>
      <c r="X21" s="397">
        <v>0</v>
      </c>
      <c r="Y21" s="397">
        <v>0</v>
      </c>
      <c r="Z21" s="141">
        <v>1224</v>
      </c>
      <c r="AA21" s="397">
        <v>0</v>
      </c>
      <c r="AB21" s="105"/>
      <c r="AC21" s="158"/>
    </row>
    <row r="22" spans="1:29" ht="15.75" customHeight="1">
      <c r="A22" s="100">
        <v>102</v>
      </c>
      <c r="B22" s="102" t="s">
        <v>225</v>
      </c>
      <c r="C22" s="141">
        <v>4610</v>
      </c>
      <c r="D22" s="141">
        <v>1324</v>
      </c>
      <c r="E22" s="141">
        <v>135</v>
      </c>
      <c r="F22" s="141">
        <v>1453</v>
      </c>
      <c r="G22" s="397">
        <v>0</v>
      </c>
      <c r="H22" s="141">
        <v>103</v>
      </c>
      <c r="I22" s="141">
        <v>27</v>
      </c>
      <c r="J22" s="141">
        <v>444</v>
      </c>
      <c r="K22" s="397">
        <v>0</v>
      </c>
      <c r="L22" s="141">
        <v>247</v>
      </c>
      <c r="M22" s="397">
        <v>0</v>
      </c>
      <c r="N22" s="397">
        <v>0</v>
      </c>
      <c r="O22" s="397">
        <v>0</v>
      </c>
      <c r="P22" s="397">
        <v>0</v>
      </c>
      <c r="Q22" s="141">
        <v>74</v>
      </c>
      <c r="R22" s="397">
        <v>0</v>
      </c>
      <c r="S22" s="397">
        <v>0</v>
      </c>
      <c r="T22" s="397">
        <v>0</v>
      </c>
      <c r="U22" s="397">
        <v>0</v>
      </c>
      <c r="V22" s="397">
        <v>0</v>
      </c>
      <c r="W22" s="397">
        <v>0</v>
      </c>
      <c r="X22" s="397">
        <v>0</v>
      </c>
      <c r="Y22" s="397">
        <v>0</v>
      </c>
      <c r="Z22" s="141">
        <v>803</v>
      </c>
      <c r="AA22" s="397">
        <v>0</v>
      </c>
      <c r="AB22" s="105"/>
      <c r="AC22" s="158"/>
    </row>
    <row r="23" spans="1:29" ht="15.75" customHeight="1">
      <c r="A23" s="100">
        <v>105</v>
      </c>
      <c r="B23" s="102" t="s">
        <v>226</v>
      </c>
      <c r="C23" s="141">
        <v>5915</v>
      </c>
      <c r="D23" s="141">
        <v>2046</v>
      </c>
      <c r="E23" s="141">
        <v>127</v>
      </c>
      <c r="F23" s="141">
        <v>1341</v>
      </c>
      <c r="G23" s="397">
        <v>0</v>
      </c>
      <c r="H23" s="141">
        <v>89</v>
      </c>
      <c r="I23" s="141">
        <v>16</v>
      </c>
      <c r="J23" s="141">
        <v>1656</v>
      </c>
      <c r="K23" s="397">
        <v>0</v>
      </c>
      <c r="L23" s="141">
        <v>49</v>
      </c>
      <c r="M23" s="397">
        <v>0</v>
      </c>
      <c r="N23" s="397">
        <v>0</v>
      </c>
      <c r="O23" s="397">
        <v>0</v>
      </c>
      <c r="P23" s="397">
        <v>0</v>
      </c>
      <c r="Q23" s="141">
        <v>112</v>
      </c>
      <c r="R23" s="397">
        <v>0</v>
      </c>
      <c r="S23" s="397">
        <v>0</v>
      </c>
      <c r="T23" s="397">
        <v>0</v>
      </c>
      <c r="U23" s="397">
        <v>0</v>
      </c>
      <c r="V23" s="397">
        <v>0</v>
      </c>
      <c r="W23" s="397">
        <v>0</v>
      </c>
      <c r="X23" s="397">
        <v>0</v>
      </c>
      <c r="Y23" s="397">
        <v>0</v>
      </c>
      <c r="Z23" s="141">
        <v>479</v>
      </c>
      <c r="AA23" s="397">
        <v>0</v>
      </c>
      <c r="AB23" s="105"/>
      <c r="AC23" s="158"/>
    </row>
    <row r="24" spans="1:29" ht="15.75" customHeight="1">
      <c r="A24" s="100">
        <v>106</v>
      </c>
      <c r="B24" s="102" t="s">
        <v>227</v>
      </c>
      <c r="C24" s="141">
        <v>7276</v>
      </c>
      <c r="D24" s="141">
        <v>763</v>
      </c>
      <c r="E24" s="141">
        <v>55</v>
      </c>
      <c r="F24" s="141">
        <v>4289</v>
      </c>
      <c r="G24" s="397">
        <v>0</v>
      </c>
      <c r="H24" s="141">
        <v>94</v>
      </c>
      <c r="I24" s="141">
        <v>17</v>
      </c>
      <c r="J24" s="141">
        <v>1519</v>
      </c>
      <c r="K24" s="397">
        <v>0</v>
      </c>
      <c r="L24" s="141">
        <v>32</v>
      </c>
      <c r="M24" s="397">
        <v>0</v>
      </c>
      <c r="N24" s="397">
        <v>0</v>
      </c>
      <c r="O24" s="397">
        <v>0</v>
      </c>
      <c r="P24" s="397">
        <v>0</v>
      </c>
      <c r="Q24" s="141">
        <v>28</v>
      </c>
      <c r="R24" s="397">
        <v>0</v>
      </c>
      <c r="S24" s="397">
        <v>0</v>
      </c>
      <c r="T24" s="397">
        <v>0</v>
      </c>
      <c r="U24" s="397">
        <v>0</v>
      </c>
      <c r="V24" s="397">
        <v>0</v>
      </c>
      <c r="W24" s="397">
        <v>0</v>
      </c>
      <c r="X24" s="397">
        <v>0</v>
      </c>
      <c r="Y24" s="397">
        <v>0</v>
      </c>
      <c r="Z24" s="141">
        <v>479</v>
      </c>
      <c r="AA24" s="397">
        <v>0</v>
      </c>
      <c r="AB24" s="105"/>
      <c r="AC24" s="158"/>
    </row>
    <row r="25" spans="1:29" ht="15.75" customHeight="1">
      <c r="A25" s="100">
        <v>107</v>
      </c>
      <c r="B25" s="102" t="s">
        <v>228</v>
      </c>
      <c r="C25" s="141">
        <v>3613</v>
      </c>
      <c r="D25" s="141">
        <v>410</v>
      </c>
      <c r="E25" s="141">
        <v>60</v>
      </c>
      <c r="F25" s="141">
        <v>2438</v>
      </c>
      <c r="G25" s="397">
        <v>0</v>
      </c>
      <c r="H25" s="141">
        <v>81</v>
      </c>
      <c r="I25" s="141">
        <v>25</v>
      </c>
      <c r="J25" s="141">
        <v>142</v>
      </c>
      <c r="K25" s="397">
        <v>0</v>
      </c>
      <c r="L25" s="141">
        <v>80</v>
      </c>
      <c r="M25" s="397">
        <v>0</v>
      </c>
      <c r="N25" s="397">
        <v>0</v>
      </c>
      <c r="O25" s="397">
        <v>0</v>
      </c>
      <c r="P25" s="397">
        <v>0</v>
      </c>
      <c r="Q25" s="141">
        <v>19</v>
      </c>
      <c r="R25" s="397">
        <v>0</v>
      </c>
      <c r="S25" s="397">
        <v>0</v>
      </c>
      <c r="T25" s="397">
        <v>0</v>
      </c>
      <c r="U25" s="397">
        <v>0</v>
      </c>
      <c r="V25" s="397">
        <v>0</v>
      </c>
      <c r="W25" s="397">
        <v>0</v>
      </c>
      <c r="X25" s="397">
        <v>0</v>
      </c>
      <c r="Y25" s="397">
        <v>0</v>
      </c>
      <c r="Z25" s="141">
        <v>358</v>
      </c>
      <c r="AA25" s="397">
        <v>0</v>
      </c>
      <c r="AB25" s="105"/>
      <c r="AC25" s="158"/>
    </row>
    <row r="26" spans="1:29" ht="15.75" customHeight="1">
      <c r="A26" s="100">
        <v>108</v>
      </c>
      <c r="B26" s="102" t="s">
        <v>229</v>
      </c>
      <c r="C26" s="141">
        <v>2644</v>
      </c>
      <c r="D26" s="141">
        <v>794</v>
      </c>
      <c r="E26" s="141">
        <v>45</v>
      </c>
      <c r="F26" s="141">
        <v>1056</v>
      </c>
      <c r="G26" s="397">
        <v>0</v>
      </c>
      <c r="H26" s="141">
        <v>88</v>
      </c>
      <c r="I26" s="141">
        <v>25</v>
      </c>
      <c r="J26" s="141">
        <v>77</v>
      </c>
      <c r="K26" s="397">
        <v>0</v>
      </c>
      <c r="L26" s="141">
        <v>102</v>
      </c>
      <c r="M26" s="397">
        <v>0</v>
      </c>
      <c r="N26" s="397">
        <v>0</v>
      </c>
      <c r="O26" s="397">
        <v>0</v>
      </c>
      <c r="P26" s="397">
        <v>0</v>
      </c>
      <c r="Q26" s="141">
        <v>45</v>
      </c>
      <c r="R26" s="397">
        <v>0</v>
      </c>
      <c r="S26" s="397">
        <v>0</v>
      </c>
      <c r="T26" s="397">
        <v>0</v>
      </c>
      <c r="U26" s="397">
        <v>0</v>
      </c>
      <c r="V26" s="397">
        <v>0</v>
      </c>
      <c r="W26" s="397">
        <v>0</v>
      </c>
      <c r="X26" s="397">
        <v>0</v>
      </c>
      <c r="Y26" s="397">
        <v>0</v>
      </c>
      <c r="Z26" s="141">
        <v>412</v>
      </c>
      <c r="AA26" s="397">
        <v>0</v>
      </c>
      <c r="AB26" s="105"/>
      <c r="AC26" s="158"/>
    </row>
    <row r="27" spans="1:29" ht="15.75" customHeight="1">
      <c r="A27" s="100">
        <v>109</v>
      </c>
      <c r="B27" s="102" t="s">
        <v>230</v>
      </c>
      <c r="C27" s="141">
        <v>2139</v>
      </c>
      <c r="D27" s="141">
        <v>389</v>
      </c>
      <c r="E27" s="141">
        <v>100</v>
      </c>
      <c r="F27" s="141">
        <v>959</v>
      </c>
      <c r="G27" s="397">
        <v>0</v>
      </c>
      <c r="H27" s="141">
        <v>63</v>
      </c>
      <c r="I27" s="141">
        <v>75</v>
      </c>
      <c r="J27" s="141">
        <v>116</v>
      </c>
      <c r="K27" s="397">
        <v>0</v>
      </c>
      <c r="L27" s="141">
        <v>85</v>
      </c>
      <c r="M27" s="397">
        <v>0</v>
      </c>
      <c r="N27" s="397">
        <v>0</v>
      </c>
      <c r="O27" s="397">
        <v>0</v>
      </c>
      <c r="P27" s="397">
        <v>0</v>
      </c>
      <c r="Q27" s="141">
        <v>30</v>
      </c>
      <c r="R27" s="397">
        <v>0</v>
      </c>
      <c r="S27" s="397">
        <v>0</v>
      </c>
      <c r="T27" s="397">
        <v>0</v>
      </c>
      <c r="U27" s="397">
        <v>0</v>
      </c>
      <c r="V27" s="397">
        <v>0</v>
      </c>
      <c r="W27" s="397">
        <v>0</v>
      </c>
      <c r="X27" s="397">
        <v>0</v>
      </c>
      <c r="Y27" s="397">
        <v>0</v>
      </c>
      <c r="Z27" s="141">
        <v>322</v>
      </c>
      <c r="AA27" s="397">
        <v>0</v>
      </c>
      <c r="AB27" s="105"/>
      <c r="AC27" s="158"/>
    </row>
    <row r="28" spans="1:29" ht="15.75" customHeight="1">
      <c r="A28" s="100">
        <v>110</v>
      </c>
      <c r="B28" s="102" t="s">
        <v>231</v>
      </c>
      <c r="C28" s="141">
        <v>12926</v>
      </c>
      <c r="D28" s="141">
        <v>5660</v>
      </c>
      <c r="E28" s="141">
        <v>628</v>
      </c>
      <c r="F28" s="141">
        <v>2662</v>
      </c>
      <c r="G28" s="397">
        <v>0</v>
      </c>
      <c r="H28" s="141">
        <v>266</v>
      </c>
      <c r="I28" s="141">
        <v>46</v>
      </c>
      <c r="J28" s="141">
        <v>1001</v>
      </c>
      <c r="K28" s="397">
        <v>0</v>
      </c>
      <c r="L28" s="141">
        <v>275</v>
      </c>
      <c r="M28" s="397">
        <v>0</v>
      </c>
      <c r="N28" s="397">
        <v>0</v>
      </c>
      <c r="O28" s="397">
        <v>0</v>
      </c>
      <c r="P28" s="397">
        <v>0</v>
      </c>
      <c r="Q28" s="141">
        <v>177</v>
      </c>
      <c r="R28" s="397">
        <v>0</v>
      </c>
      <c r="S28" s="397">
        <v>0</v>
      </c>
      <c r="T28" s="397">
        <v>0</v>
      </c>
      <c r="U28" s="397">
        <v>0</v>
      </c>
      <c r="V28" s="397">
        <v>0</v>
      </c>
      <c r="W28" s="397">
        <v>0</v>
      </c>
      <c r="X28" s="397">
        <v>0</v>
      </c>
      <c r="Y28" s="397">
        <v>0</v>
      </c>
      <c r="Z28" s="141">
        <v>2211</v>
      </c>
      <c r="AA28" s="397">
        <v>0</v>
      </c>
      <c r="AB28" s="105"/>
      <c r="AC28" s="158"/>
    </row>
    <row r="29" spans="1:29" ht="15.75" customHeight="1">
      <c r="A29" s="100">
        <v>111</v>
      </c>
      <c r="B29" s="102" t="s">
        <v>232</v>
      </c>
      <c r="C29" s="141">
        <v>2660</v>
      </c>
      <c r="D29" s="141">
        <v>702</v>
      </c>
      <c r="E29" s="141">
        <v>70</v>
      </c>
      <c r="F29" s="141">
        <v>945</v>
      </c>
      <c r="G29" s="397">
        <v>0</v>
      </c>
      <c r="H29" s="141">
        <v>169</v>
      </c>
      <c r="I29" s="141">
        <v>25</v>
      </c>
      <c r="J29" s="141">
        <v>334</v>
      </c>
      <c r="K29" s="397">
        <v>0</v>
      </c>
      <c r="L29" s="141">
        <v>42</v>
      </c>
      <c r="M29" s="397">
        <v>0</v>
      </c>
      <c r="N29" s="397">
        <v>0</v>
      </c>
      <c r="O29" s="397">
        <v>0</v>
      </c>
      <c r="P29" s="397">
        <v>0</v>
      </c>
      <c r="Q29" s="141">
        <v>12</v>
      </c>
      <c r="R29" s="397">
        <v>0</v>
      </c>
      <c r="S29" s="397">
        <v>0</v>
      </c>
      <c r="T29" s="397">
        <v>0</v>
      </c>
      <c r="U29" s="397">
        <v>0</v>
      </c>
      <c r="V29" s="397">
        <v>0</v>
      </c>
      <c r="W29" s="397">
        <v>0</v>
      </c>
      <c r="X29" s="397">
        <v>0</v>
      </c>
      <c r="Y29" s="397">
        <v>0</v>
      </c>
      <c r="Z29" s="141">
        <v>361</v>
      </c>
      <c r="AA29" s="397">
        <v>0</v>
      </c>
      <c r="AB29" s="105"/>
      <c r="AC29" s="158"/>
    </row>
    <row r="30" spans="1:29" ht="15.75" customHeight="1">
      <c r="A30" s="100">
        <v>201</v>
      </c>
      <c r="B30" s="102" t="s">
        <v>234</v>
      </c>
      <c r="C30" s="141">
        <v>10725</v>
      </c>
      <c r="D30" s="141">
        <v>1458</v>
      </c>
      <c r="E30" s="141">
        <v>59</v>
      </c>
      <c r="F30" s="141">
        <v>4442</v>
      </c>
      <c r="G30" s="397">
        <v>0</v>
      </c>
      <c r="H30" s="141">
        <v>478</v>
      </c>
      <c r="I30" s="141">
        <v>125</v>
      </c>
      <c r="J30" s="141">
        <v>2824</v>
      </c>
      <c r="K30" s="397">
        <v>0</v>
      </c>
      <c r="L30" s="141">
        <v>88</v>
      </c>
      <c r="M30" s="397">
        <v>0</v>
      </c>
      <c r="N30" s="397">
        <v>0</v>
      </c>
      <c r="O30" s="397">
        <v>0</v>
      </c>
      <c r="P30" s="397">
        <v>0</v>
      </c>
      <c r="Q30" s="141">
        <v>52</v>
      </c>
      <c r="R30" s="397">
        <v>0</v>
      </c>
      <c r="S30" s="397">
        <v>0</v>
      </c>
      <c r="T30" s="397">
        <v>0</v>
      </c>
      <c r="U30" s="397">
        <v>0</v>
      </c>
      <c r="V30" s="397">
        <v>0</v>
      </c>
      <c r="W30" s="397">
        <v>0</v>
      </c>
      <c r="X30" s="397">
        <v>0</v>
      </c>
      <c r="Y30" s="397">
        <v>0</v>
      </c>
      <c r="Z30" s="141">
        <v>1199</v>
      </c>
      <c r="AA30" s="397">
        <v>0</v>
      </c>
      <c r="AB30" s="105"/>
      <c r="AC30" s="158"/>
    </row>
    <row r="31" spans="1:29" ht="15.75" customHeight="1">
      <c r="A31" s="100">
        <v>202</v>
      </c>
      <c r="B31" s="102" t="s">
        <v>235</v>
      </c>
      <c r="C31" s="141">
        <v>11311</v>
      </c>
      <c r="D31" s="141">
        <v>1627</v>
      </c>
      <c r="E31" s="141">
        <v>130</v>
      </c>
      <c r="F31" s="141">
        <v>6752</v>
      </c>
      <c r="G31" s="397">
        <v>0</v>
      </c>
      <c r="H31" s="141">
        <v>365</v>
      </c>
      <c r="I31" s="141">
        <v>150</v>
      </c>
      <c r="J31" s="141">
        <v>926</v>
      </c>
      <c r="K31" s="397">
        <v>0</v>
      </c>
      <c r="L31" s="141">
        <v>127</v>
      </c>
      <c r="M31" s="397">
        <v>0</v>
      </c>
      <c r="N31" s="397">
        <v>0</v>
      </c>
      <c r="O31" s="397">
        <v>0</v>
      </c>
      <c r="P31" s="397">
        <v>0</v>
      </c>
      <c r="Q31" s="141">
        <v>126</v>
      </c>
      <c r="R31" s="397">
        <v>0</v>
      </c>
      <c r="S31" s="397">
        <v>0</v>
      </c>
      <c r="T31" s="397">
        <v>0</v>
      </c>
      <c r="U31" s="397">
        <v>0</v>
      </c>
      <c r="V31" s="397">
        <v>0</v>
      </c>
      <c r="W31" s="397">
        <v>0</v>
      </c>
      <c r="X31" s="397">
        <v>0</v>
      </c>
      <c r="Y31" s="397">
        <v>0</v>
      </c>
      <c r="Z31" s="141">
        <v>1108</v>
      </c>
      <c r="AA31" s="397">
        <v>0</v>
      </c>
      <c r="AB31" s="105"/>
      <c r="AC31" s="158"/>
    </row>
    <row r="32" spans="1:29" ht="15.75" customHeight="1">
      <c r="A32" s="100">
        <v>203</v>
      </c>
      <c r="B32" s="102" t="s">
        <v>236</v>
      </c>
      <c r="C32" s="141">
        <v>3226</v>
      </c>
      <c r="D32" s="141">
        <v>788</v>
      </c>
      <c r="E32" s="141">
        <v>49</v>
      </c>
      <c r="F32" s="141">
        <v>1117</v>
      </c>
      <c r="G32" s="397">
        <v>0</v>
      </c>
      <c r="H32" s="141">
        <v>204</v>
      </c>
      <c r="I32" s="141">
        <v>143</v>
      </c>
      <c r="J32" s="141">
        <v>314</v>
      </c>
      <c r="K32" s="397">
        <v>0</v>
      </c>
      <c r="L32" s="141">
        <v>61</v>
      </c>
      <c r="M32" s="397">
        <v>0</v>
      </c>
      <c r="N32" s="397">
        <v>0</v>
      </c>
      <c r="O32" s="397">
        <v>0</v>
      </c>
      <c r="P32" s="397">
        <v>0</v>
      </c>
      <c r="Q32" s="141">
        <v>44</v>
      </c>
      <c r="R32" s="397">
        <v>0</v>
      </c>
      <c r="S32" s="397">
        <v>0</v>
      </c>
      <c r="T32" s="397">
        <v>0</v>
      </c>
      <c r="U32" s="397">
        <v>0</v>
      </c>
      <c r="V32" s="397">
        <v>0</v>
      </c>
      <c r="W32" s="397">
        <v>0</v>
      </c>
      <c r="X32" s="397">
        <v>0</v>
      </c>
      <c r="Y32" s="397">
        <v>0</v>
      </c>
      <c r="Z32" s="141">
        <v>506</v>
      </c>
      <c r="AA32" s="397">
        <v>0</v>
      </c>
      <c r="AB32" s="105"/>
      <c r="AC32" s="158"/>
    </row>
    <row r="33" spans="1:29" ht="15.75" customHeight="1">
      <c r="A33" s="100">
        <v>204</v>
      </c>
      <c r="B33" s="102" t="s">
        <v>237</v>
      </c>
      <c r="C33" s="141">
        <v>6615</v>
      </c>
      <c r="D33" s="141">
        <v>1213</v>
      </c>
      <c r="E33" s="141">
        <v>135</v>
      </c>
      <c r="F33" s="141">
        <v>3190</v>
      </c>
      <c r="G33" s="397">
        <v>0</v>
      </c>
      <c r="H33" s="141">
        <v>180</v>
      </c>
      <c r="I33" s="141">
        <v>124</v>
      </c>
      <c r="J33" s="141">
        <v>402</v>
      </c>
      <c r="K33" s="397">
        <v>0</v>
      </c>
      <c r="L33" s="141">
        <v>248</v>
      </c>
      <c r="M33" s="397">
        <v>0</v>
      </c>
      <c r="N33" s="397">
        <v>0</v>
      </c>
      <c r="O33" s="397">
        <v>0</v>
      </c>
      <c r="P33" s="397">
        <v>0</v>
      </c>
      <c r="Q33" s="141">
        <v>111</v>
      </c>
      <c r="R33" s="397">
        <v>0</v>
      </c>
      <c r="S33" s="397">
        <v>0</v>
      </c>
      <c r="T33" s="397">
        <v>0</v>
      </c>
      <c r="U33" s="397">
        <v>0</v>
      </c>
      <c r="V33" s="397">
        <v>0</v>
      </c>
      <c r="W33" s="397">
        <v>0</v>
      </c>
      <c r="X33" s="397">
        <v>0</v>
      </c>
      <c r="Y33" s="397">
        <v>0</v>
      </c>
      <c r="Z33" s="141">
        <v>1012</v>
      </c>
      <c r="AA33" s="397">
        <v>0</v>
      </c>
      <c r="AB33" s="105"/>
      <c r="AC33" s="158"/>
    </row>
    <row r="34" spans="1:29" ht="15.75" customHeight="1">
      <c r="A34" s="100">
        <v>205</v>
      </c>
      <c r="B34" s="102" t="s">
        <v>238</v>
      </c>
      <c r="C34" s="141">
        <v>285</v>
      </c>
      <c r="D34" s="141">
        <v>52</v>
      </c>
      <c r="E34" s="141">
        <v>3</v>
      </c>
      <c r="F34" s="141">
        <v>50</v>
      </c>
      <c r="G34" s="397">
        <v>0</v>
      </c>
      <c r="H34" s="141">
        <v>69</v>
      </c>
      <c r="I34" s="141">
        <v>6</v>
      </c>
      <c r="J34" s="141">
        <v>55</v>
      </c>
      <c r="K34" s="397">
        <v>0</v>
      </c>
      <c r="L34" s="141">
        <v>11</v>
      </c>
      <c r="M34" s="397">
        <v>0</v>
      </c>
      <c r="N34" s="397">
        <v>0</v>
      </c>
      <c r="O34" s="397">
        <v>0</v>
      </c>
      <c r="P34" s="397">
        <v>0</v>
      </c>
      <c r="Q34" s="141">
        <v>3</v>
      </c>
      <c r="R34" s="397">
        <v>0</v>
      </c>
      <c r="S34" s="397">
        <v>0</v>
      </c>
      <c r="T34" s="397">
        <v>0</v>
      </c>
      <c r="U34" s="397">
        <v>0</v>
      </c>
      <c r="V34" s="397">
        <v>0</v>
      </c>
      <c r="W34" s="397">
        <v>0</v>
      </c>
      <c r="X34" s="397">
        <v>0</v>
      </c>
      <c r="Y34" s="397">
        <v>0</v>
      </c>
      <c r="Z34" s="141">
        <v>36</v>
      </c>
      <c r="AA34" s="397">
        <v>0</v>
      </c>
      <c r="AB34" s="105"/>
      <c r="AC34" s="158"/>
    </row>
    <row r="35" spans="1:29" ht="15.75" customHeight="1">
      <c r="A35" s="100">
        <v>206</v>
      </c>
      <c r="B35" s="102" t="s">
        <v>239</v>
      </c>
      <c r="C35" s="141">
        <v>1632</v>
      </c>
      <c r="D35" s="141">
        <v>315</v>
      </c>
      <c r="E35" s="141">
        <v>46</v>
      </c>
      <c r="F35" s="141">
        <v>601</v>
      </c>
      <c r="G35" s="397">
        <v>0</v>
      </c>
      <c r="H35" s="141">
        <v>61</v>
      </c>
      <c r="I35" s="141">
        <v>35</v>
      </c>
      <c r="J35" s="141">
        <v>89</v>
      </c>
      <c r="K35" s="397">
        <v>0</v>
      </c>
      <c r="L35" s="141">
        <v>95</v>
      </c>
      <c r="M35" s="397">
        <v>0</v>
      </c>
      <c r="N35" s="397">
        <v>0</v>
      </c>
      <c r="O35" s="397">
        <v>0</v>
      </c>
      <c r="P35" s="397">
        <v>0</v>
      </c>
      <c r="Q35" s="141">
        <v>13</v>
      </c>
      <c r="R35" s="397">
        <v>0</v>
      </c>
      <c r="S35" s="397">
        <v>0</v>
      </c>
      <c r="T35" s="397">
        <v>0</v>
      </c>
      <c r="U35" s="397">
        <v>0</v>
      </c>
      <c r="V35" s="397">
        <v>0</v>
      </c>
      <c r="W35" s="397">
        <v>0</v>
      </c>
      <c r="X35" s="397">
        <v>0</v>
      </c>
      <c r="Y35" s="397">
        <v>0</v>
      </c>
      <c r="Z35" s="141">
        <v>377</v>
      </c>
      <c r="AA35" s="397">
        <v>0</v>
      </c>
      <c r="AB35" s="105"/>
      <c r="AC35" s="158"/>
    </row>
    <row r="36" spans="1:29" ht="15.75" customHeight="1">
      <c r="A36" s="100">
        <v>207</v>
      </c>
      <c r="B36" s="102" t="s">
        <v>240</v>
      </c>
      <c r="C36" s="141">
        <v>3144</v>
      </c>
      <c r="D36" s="141">
        <v>529</v>
      </c>
      <c r="E36" s="141">
        <v>30</v>
      </c>
      <c r="F36" s="141">
        <v>1749</v>
      </c>
      <c r="G36" s="397">
        <v>0</v>
      </c>
      <c r="H36" s="141">
        <v>84</v>
      </c>
      <c r="I36" s="141">
        <v>73</v>
      </c>
      <c r="J36" s="141">
        <v>225</v>
      </c>
      <c r="K36" s="397">
        <v>0</v>
      </c>
      <c r="L36" s="141">
        <v>31</v>
      </c>
      <c r="M36" s="397">
        <v>0</v>
      </c>
      <c r="N36" s="397">
        <v>0</v>
      </c>
      <c r="O36" s="397">
        <v>0</v>
      </c>
      <c r="P36" s="397">
        <v>0</v>
      </c>
      <c r="Q36" s="141">
        <v>53</v>
      </c>
      <c r="R36" s="397">
        <v>0</v>
      </c>
      <c r="S36" s="397">
        <v>0</v>
      </c>
      <c r="T36" s="397">
        <v>0</v>
      </c>
      <c r="U36" s="397">
        <v>0</v>
      </c>
      <c r="V36" s="397">
        <v>0</v>
      </c>
      <c r="W36" s="397">
        <v>0</v>
      </c>
      <c r="X36" s="397">
        <v>0</v>
      </c>
      <c r="Y36" s="397">
        <v>0</v>
      </c>
      <c r="Z36" s="141">
        <v>370</v>
      </c>
      <c r="AA36" s="397">
        <v>0</v>
      </c>
      <c r="AB36" s="105"/>
      <c r="AC36" s="158"/>
    </row>
    <row r="37" spans="1:29" ht="15.75" customHeight="1">
      <c r="A37" s="100">
        <v>208</v>
      </c>
      <c r="B37" s="102" t="s">
        <v>241</v>
      </c>
      <c r="C37" s="141">
        <v>478</v>
      </c>
      <c r="D37" s="141">
        <v>46</v>
      </c>
      <c r="E37" s="141">
        <v>0</v>
      </c>
      <c r="F37" s="141">
        <v>173</v>
      </c>
      <c r="G37" s="397">
        <v>0</v>
      </c>
      <c r="H37" s="141">
        <v>61</v>
      </c>
      <c r="I37" s="141">
        <v>11</v>
      </c>
      <c r="J37" s="141">
        <v>106</v>
      </c>
      <c r="K37" s="397">
        <v>0</v>
      </c>
      <c r="L37" s="141">
        <v>6</v>
      </c>
      <c r="M37" s="397">
        <v>0</v>
      </c>
      <c r="N37" s="397">
        <v>0</v>
      </c>
      <c r="O37" s="397">
        <v>0</v>
      </c>
      <c r="P37" s="397">
        <v>0</v>
      </c>
      <c r="Q37" s="141">
        <v>2</v>
      </c>
      <c r="R37" s="397">
        <v>0</v>
      </c>
      <c r="S37" s="397">
        <v>0</v>
      </c>
      <c r="T37" s="397">
        <v>0</v>
      </c>
      <c r="U37" s="397">
        <v>0</v>
      </c>
      <c r="V37" s="397">
        <v>0</v>
      </c>
      <c r="W37" s="397">
        <v>0</v>
      </c>
      <c r="X37" s="397">
        <v>0</v>
      </c>
      <c r="Y37" s="397">
        <v>0</v>
      </c>
      <c r="Z37" s="141">
        <v>73</v>
      </c>
      <c r="AA37" s="397">
        <v>0</v>
      </c>
      <c r="AB37" s="105"/>
      <c r="AC37" s="158"/>
    </row>
    <row r="38" spans="1:29" ht="15.75" customHeight="1">
      <c r="A38" s="100">
        <v>209</v>
      </c>
      <c r="B38" s="102" t="s">
        <v>242</v>
      </c>
      <c r="C38" s="141">
        <v>706</v>
      </c>
      <c r="D38" s="141">
        <v>186</v>
      </c>
      <c r="E38" s="141">
        <v>38</v>
      </c>
      <c r="F38" s="141">
        <v>75</v>
      </c>
      <c r="G38" s="397">
        <v>0</v>
      </c>
      <c r="H38" s="141">
        <v>165</v>
      </c>
      <c r="I38" s="141">
        <v>5</v>
      </c>
      <c r="J38" s="141">
        <v>119</v>
      </c>
      <c r="K38" s="397">
        <v>0</v>
      </c>
      <c r="L38" s="141">
        <v>17</v>
      </c>
      <c r="M38" s="397">
        <v>0</v>
      </c>
      <c r="N38" s="397">
        <v>0</v>
      </c>
      <c r="O38" s="397">
        <v>0</v>
      </c>
      <c r="P38" s="397">
        <v>0</v>
      </c>
      <c r="Q38" s="141">
        <v>11</v>
      </c>
      <c r="R38" s="397">
        <v>0</v>
      </c>
      <c r="S38" s="397">
        <v>0</v>
      </c>
      <c r="T38" s="397">
        <v>0</v>
      </c>
      <c r="U38" s="397">
        <v>0</v>
      </c>
      <c r="V38" s="397">
        <v>0</v>
      </c>
      <c r="W38" s="397">
        <v>0</v>
      </c>
      <c r="X38" s="397">
        <v>0</v>
      </c>
      <c r="Y38" s="397">
        <v>0</v>
      </c>
      <c r="Z38" s="141">
        <v>90</v>
      </c>
      <c r="AA38" s="397">
        <v>0</v>
      </c>
      <c r="AB38" s="105"/>
      <c r="AC38" s="158"/>
    </row>
    <row r="39" spans="1:29" ht="15.75" customHeight="1">
      <c r="A39" s="100">
        <v>210</v>
      </c>
      <c r="B39" s="102" t="s">
        <v>14</v>
      </c>
      <c r="C39" s="141">
        <v>2619</v>
      </c>
      <c r="D39" s="141">
        <v>463</v>
      </c>
      <c r="E39" s="141">
        <v>28</v>
      </c>
      <c r="F39" s="141">
        <v>854</v>
      </c>
      <c r="G39" s="397">
        <v>0</v>
      </c>
      <c r="H39" s="141">
        <v>269</v>
      </c>
      <c r="I39" s="141">
        <v>195</v>
      </c>
      <c r="J39" s="141">
        <v>330</v>
      </c>
      <c r="K39" s="397">
        <v>0</v>
      </c>
      <c r="L39" s="141">
        <v>26</v>
      </c>
      <c r="M39" s="397">
        <v>0</v>
      </c>
      <c r="N39" s="397">
        <v>0</v>
      </c>
      <c r="O39" s="397">
        <v>0</v>
      </c>
      <c r="P39" s="397">
        <v>0</v>
      </c>
      <c r="Q39" s="141">
        <v>67</v>
      </c>
      <c r="R39" s="397">
        <v>0</v>
      </c>
      <c r="S39" s="397">
        <v>0</v>
      </c>
      <c r="T39" s="397">
        <v>0</v>
      </c>
      <c r="U39" s="397">
        <v>0</v>
      </c>
      <c r="V39" s="397">
        <v>0</v>
      </c>
      <c r="W39" s="397">
        <v>0</v>
      </c>
      <c r="X39" s="397">
        <v>0</v>
      </c>
      <c r="Y39" s="397">
        <v>0</v>
      </c>
      <c r="Z39" s="141">
        <v>387</v>
      </c>
      <c r="AA39" s="397">
        <v>0</v>
      </c>
      <c r="AB39" s="105"/>
      <c r="AC39" s="158"/>
    </row>
    <row r="40" spans="1:29" ht="15.75" customHeight="1">
      <c r="A40" s="100">
        <v>212</v>
      </c>
      <c r="B40" s="102" t="s">
        <v>243</v>
      </c>
      <c r="C40" s="141">
        <v>341</v>
      </c>
      <c r="D40" s="141">
        <v>62</v>
      </c>
      <c r="E40" s="141">
        <v>4</v>
      </c>
      <c r="F40" s="141">
        <v>105</v>
      </c>
      <c r="G40" s="397">
        <v>0</v>
      </c>
      <c r="H40" s="141">
        <v>39</v>
      </c>
      <c r="I40" s="141">
        <v>27</v>
      </c>
      <c r="J40" s="141">
        <v>46</v>
      </c>
      <c r="K40" s="397">
        <v>0</v>
      </c>
      <c r="L40" s="141">
        <v>11</v>
      </c>
      <c r="M40" s="397">
        <v>0</v>
      </c>
      <c r="N40" s="397">
        <v>0</v>
      </c>
      <c r="O40" s="397">
        <v>0</v>
      </c>
      <c r="P40" s="397">
        <v>0</v>
      </c>
      <c r="Q40" s="141">
        <v>0</v>
      </c>
      <c r="R40" s="397">
        <v>0</v>
      </c>
      <c r="S40" s="397">
        <v>0</v>
      </c>
      <c r="T40" s="397">
        <v>0</v>
      </c>
      <c r="U40" s="397">
        <v>0</v>
      </c>
      <c r="V40" s="397">
        <v>0</v>
      </c>
      <c r="W40" s="397">
        <v>0</v>
      </c>
      <c r="X40" s="397">
        <v>0</v>
      </c>
      <c r="Y40" s="397">
        <v>0</v>
      </c>
      <c r="Z40" s="141">
        <v>47</v>
      </c>
      <c r="AA40" s="397">
        <v>0</v>
      </c>
      <c r="AB40" s="105"/>
      <c r="AC40" s="158"/>
    </row>
    <row r="41" spans="1:29" ht="15.75" customHeight="1">
      <c r="A41" s="100">
        <v>213</v>
      </c>
      <c r="B41" s="102" t="s">
        <v>244</v>
      </c>
      <c r="C41" s="141">
        <v>460</v>
      </c>
      <c r="D41" s="141">
        <v>49</v>
      </c>
      <c r="E41" s="141">
        <v>1</v>
      </c>
      <c r="F41" s="141">
        <v>163</v>
      </c>
      <c r="G41" s="397">
        <v>0</v>
      </c>
      <c r="H41" s="141">
        <v>50</v>
      </c>
      <c r="I41" s="141">
        <v>12</v>
      </c>
      <c r="J41" s="141">
        <v>100</v>
      </c>
      <c r="K41" s="397">
        <v>0</v>
      </c>
      <c r="L41" s="141">
        <v>7</v>
      </c>
      <c r="M41" s="397">
        <v>0</v>
      </c>
      <c r="N41" s="397">
        <v>0</v>
      </c>
      <c r="O41" s="397">
        <v>0</v>
      </c>
      <c r="P41" s="397">
        <v>0</v>
      </c>
      <c r="Q41" s="141">
        <v>11</v>
      </c>
      <c r="R41" s="397">
        <v>0</v>
      </c>
      <c r="S41" s="397">
        <v>0</v>
      </c>
      <c r="T41" s="397">
        <v>0</v>
      </c>
      <c r="U41" s="397">
        <v>0</v>
      </c>
      <c r="V41" s="397">
        <v>0</v>
      </c>
      <c r="W41" s="397">
        <v>0</v>
      </c>
      <c r="X41" s="397">
        <v>0</v>
      </c>
      <c r="Y41" s="397">
        <v>0</v>
      </c>
      <c r="Z41" s="141">
        <v>67</v>
      </c>
      <c r="AA41" s="397">
        <v>0</v>
      </c>
      <c r="AB41" s="105"/>
      <c r="AC41" s="158"/>
    </row>
    <row r="42" spans="1:29" ht="15.75" customHeight="1">
      <c r="A42" s="100">
        <v>214</v>
      </c>
      <c r="B42" s="102" t="s">
        <v>245</v>
      </c>
      <c r="C42" s="141">
        <v>3090</v>
      </c>
      <c r="D42" s="141">
        <v>357</v>
      </c>
      <c r="E42" s="141">
        <v>68</v>
      </c>
      <c r="F42" s="141">
        <v>1725</v>
      </c>
      <c r="G42" s="397">
        <v>0</v>
      </c>
      <c r="H42" s="141">
        <v>138</v>
      </c>
      <c r="I42" s="141">
        <v>124</v>
      </c>
      <c r="J42" s="141">
        <v>65</v>
      </c>
      <c r="K42" s="397">
        <v>0</v>
      </c>
      <c r="L42" s="141">
        <v>105</v>
      </c>
      <c r="M42" s="397">
        <v>0</v>
      </c>
      <c r="N42" s="397">
        <v>0</v>
      </c>
      <c r="O42" s="397">
        <v>0</v>
      </c>
      <c r="P42" s="397">
        <v>0</v>
      </c>
      <c r="Q42" s="141">
        <v>33</v>
      </c>
      <c r="R42" s="397">
        <v>0</v>
      </c>
      <c r="S42" s="397">
        <v>0</v>
      </c>
      <c r="T42" s="397">
        <v>0</v>
      </c>
      <c r="U42" s="397">
        <v>0</v>
      </c>
      <c r="V42" s="397">
        <v>0</v>
      </c>
      <c r="W42" s="397">
        <v>0</v>
      </c>
      <c r="X42" s="397">
        <v>0</v>
      </c>
      <c r="Y42" s="397">
        <v>0</v>
      </c>
      <c r="Z42" s="141">
        <v>475</v>
      </c>
      <c r="AA42" s="397">
        <v>0</v>
      </c>
      <c r="AB42" s="105"/>
      <c r="AC42" s="158"/>
    </row>
    <row r="43" spans="1:29" ht="15.75" customHeight="1">
      <c r="A43" s="100">
        <v>215</v>
      </c>
      <c r="B43" s="102" t="s">
        <v>246</v>
      </c>
      <c r="C43" s="141">
        <v>1316</v>
      </c>
      <c r="D43" s="141">
        <v>160</v>
      </c>
      <c r="E43" s="141">
        <v>9</v>
      </c>
      <c r="F43" s="141">
        <v>244</v>
      </c>
      <c r="G43" s="397">
        <v>0</v>
      </c>
      <c r="H43" s="141">
        <v>96</v>
      </c>
      <c r="I43" s="141">
        <v>225</v>
      </c>
      <c r="J43" s="141">
        <v>251</v>
      </c>
      <c r="K43" s="397">
        <v>0</v>
      </c>
      <c r="L43" s="141">
        <v>13</v>
      </c>
      <c r="M43" s="397">
        <v>0</v>
      </c>
      <c r="N43" s="397">
        <v>0</v>
      </c>
      <c r="O43" s="397">
        <v>0</v>
      </c>
      <c r="P43" s="397">
        <v>0</v>
      </c>
      <c r="Q43" s="141">
        <v>15</v>
      </c>
      <c r="R43" s="397">
        <v>0</v>
      </c>
      <c r="S43" s="397">
        <v>0</v>
      </c>
      <c r="T43" s="397">
        <v>0</v>
      </c>
      <c r="U43" s="397">
        <v>0</v>
      </c>
      <c r="V43" s="397">
        <v>0</v>
      </c>
      <c r="W43" s="397">
        <v>0</v>
      </c>
      <c r="X43" s="397">
        <v>0</v>
      </c>
      <c r="Y43" s="397">
        <v>0</v>
      </c>
      <c r="Z43" s="141">
        <v>303</v>
      </c>
      <c r="AA43" s="397">
        <v>0</v>
      </c>
      <c r="AB43" s="105"/>
      <c r="AC43" s="158"/>
    </row>
    <row r="44" spans="1:29" ht="15.75" customHeight="1">
      <c r="A44" s="100">
        <v>216</v>
      </c>
      <c r="B44" s="102" t="s">
        <v>247</v>
      </c>
      <c r="C44" s="141">
        <v>1111</v>
      </c>
      <c r="D44" s="141">
        <v>82</v>
      </c>
      <c r="E44" s="141">
        <v>7</v>
      </c>
      <c r="F44" s="141">
        <v>565</v>
      </c>
      <c r="G44" s="397">
        <v>0</v>
      </c>
      <c r="H44" s="141">
        <v>92</v>
      </c>
      <c r="I44" s="141">
        <v>22</v>
      </c>
      <c r="J44" s="141">
        <v>122</v>
      </c>
      <c r="K44" s="397">
        <v>0</v>
      </c>
      <c r="L44" s="141">
        <v>7</v>
      </c>
      <c r="M44" s="397">
        <v>0</v>
      </c>
      <c r="N44" s="397">
        <v>0</v>
      </c>
      <c r="O44" s="397">
        <v>0</v>
      </c>
      <c r="P44" s="397">
        <v>0</v>
      </c>
      <c r="Q44" s="141">
        <v>4</v>
      </c>
      <c r="R44" s="397">
        <v>0</v>
      </c>
      <c r="S44" s="397">
        <v>0</v>
      </c>
      <c r="T44" s="397">
        <v>0</v>
      </c>
      <c r="U44" s="397">
        <v>0</v>
      </c>
      <c r="V44" s="397">
        <v>0</v>
      </c>
      <c r="W44" s="397">
        <v>0</v>
      </c>
      <c r="X44" s="397">
        <v>0</v>
      </c>
      <c r="Y44" s="397">
        <v>0</v>
      </c>
      <c r="Z44" s="141">
        <v>210</v>
      </c>
      <c r="AA44" s="397">
        <v>0</v>
      </c>
      <c r="AB44" s="105"/>
      <c r="AC44" s="158"/>
    </row>
    <row r="45" spans="1:29" ht="15.75" customHeight="1">
      <c r="A45" s="100">
        <v>217</v>
      </c>
      <c r="B45" s="102" t="s">
        <v>248</v>
      </c>
      <c r="C45" s="141">
        <v>1282</v>
      </c>
      <c r="D45" s="141">
        <v>188</v>
      </c>
      <c r="E45" s="141">
        <v>14</v>
      </c>
      <c r="F45" s="141">
        <v>684</v>
      </c>
      <c r="G45" s="397">
        <v>0</v>
      </c>
      <c r="H45" s="141">
        <v>31</v>
      </c>
      <c r="I45" s="141">
        <v>22</v>
      </c>
      <c r="J45" s="141">
        <v>77</v>
      </c>
      <c r="K45" s="397">
        <v>0</v>
      </c>
      <c r="L45" s="141">
        <v>47</v>
      </c>
      <c r="M45" s="397">
        <v>0</v>
      </c>
      <c r="N45" s="397">
        <v>0</v>
      </c>
      <c r="O45" s="397">
        <v>0</v>
      </c>
      <c r="P45" s="397">
        <v>0</v>
      </c>
      <c r="Q45" s="141">
        <v>41</v>
      </c>
      <c r="R45" s="397">
        <v>0</v>
      </c>
      <c r="S45" s="397">
        <v>0</v>
      </c>
      <c r="T45" s="397">
        <v>0</v>
      </c>
      <c r="U45" s="397">
        <v>0</v>
      </c>
      <c r="V45" s="397">
        <v>0</v>
      </c>
      <c r="W45" s="397">
        <v>0</v>
      </c>
      <c r="X45" s="397">
        <v>0</v>
      </c>
      <c r="Y45" s="397">
        <v>0</v>
      </c>
      <c r="Z45" s="141">
        <v>178</v>
      </c>
      <c r="AA45" s="397">
        <v>0</v>
      </c>
      <c r="AB45" s="105"/>
      <c r="AC45" s="158"/>
    </row>
    <row r="46" spans="1:29" ht="15.75" customHeight="1">
      <c r="A46" s="100">
        <v>218</v>
      </c>
      <c r="B46" s="102" t="s">
        <v>249</v>
      </c>
      <c r="C46" s="141">
        <v>710</v>
      </c>
      <c r="D46" s="141">
        <v>56</v>
      </c>
      <c r="E46" s="141">
        <v>19</v>
      </c>
      <c r="F46" s="141">
        <v>111</v>
      </c>
      <c r="G46" s="397">
        <v>0</v>
      </c>
      <c r="H46" s="141">
        <v>77</v>
      </c>
      <c r="I46" s="141">
        <v>121</v>
      </c>
      <c r="J46" s="141">
        <v>199</v>
      </c>
      <c r="K46" s="397">
        <v>0</v>
      </c>
      <c r="L46" s="141">
        <v>8</v>
      </c>
      <c r="M46" s="397">
        <v>0</v>
      </c>
      <c r="N46" s="397">
        <v>0</v>
      </c>
      <c r="O46" s="397">
        <v>0</v>
      </c>
      <c r="P46" s="397">
        <v>0</v>
      </c>
      <c r="Q46" s="141">
        <v>10</v>
      </c>
      <c r="R46" s="397">
        <v>0</v>
      </c>
      <c r="S46" s="397">
        <v>0</v>
      </c>
      <c r="T46" s="397">
        <v>0</v>
      </c>
      <c r="U46" s="397">
        <v>0</v>
      </c>
      <c r="V46" s="397">
        <v>0</v>
      </c>
      <c r="W46" s="397">
        <v>0</v>
      </c>
      <c r="X46" s="397">
        <v>0</v>
      </c>
      <c r="Y46" s="397">
        <v>0</v>
      </c>
      <c r="Z46" s="141">
        <v>109</v>
      </c>
      <c r="AA46" s="397">
        <v>0</v>
      </c>
      <c r="AB46" s="105"/>
      <c r="AC46" s="158"/>
    </row>
    <row r="47" spans="1:29" ht="15.75" customHeight="1">
      <c r="A47" s="100">
        <v>219</v>
      </c>
      <c r="B47" s="102" t="s">
        <v>250</v>
      </c>
      <c r="C47" s="141">
        <v>1118</v>
      </c>
      <c r="D47" s="141">
        <v>202</v>
      </c>
      <c r="E47" s="141">
        <v>21</v>
      </c>
      <c r="F47" s="141">
        <v>402</v>
      </c>
      <c r="G47" s="397">
        <v>0</v>
      </c>
      <c r="H47" s="141">
        <v>46</v>
      </c>
      <c r="I47" s="141">
        <v>19</v>
      </c>
      <c r="J47" s="141">
        <v>116</v>
      </c>
      <c r="K47" s="397">
        <v>0</v>
      </c>
      <c r="L47" s="141">
        <v>34</v>
      </c>
      <c r="M47" s="397">
        <v>0</v>
      </c>
      <c r="N47" s="397">
        <v>0</v>
      </c>
      <c r="O47" s="397">
        <v>0</v>
      </c>
      <c r="P47" s="397">
        <v>0</v>
      </c>
      <c r="Q47" s="141">
        <v>17</v>
      </c>
      <c r="R47" s="397">
        <v>0</v>
      </c>
      <c r="S47" s="397">
        <v>0</v>
      </c>
      <c r="T47" s="397">
        <v>0</v>
      </c>
      <c r="U47" s="397">
        <v>0</v>
      </c>
      <c r="V47" s="397">
        <v>0</v>
      </c>
      <c r="W47" s="397">
        <v>0</v>
      </c>
      <c r="X47" s="397">
        <v>0</v>
      </c>
      <c r="Y47" s="397">
        <v>0</v>
      </c>
      <c r="Z47" s="141">
        <v>261</v>
      </c>
      <c r="AA47" s="397">
        <v>0</v>
      </c>
      <c r="AB47" s="105"/>
      <c r="AC47" s="158"/>
    </row>
    <row r="48" spans="1:29" ht="15.75" customHeight="1">
      <c r="A48" s="100">
        <v>220</v>
      </c>
      <c r="B48" s="102" t="s">
        <v>251</v>
      </c>
      <c r="C48" s="141">
        <v>931</v>
      </c>
      <c r="D48" s="141">
        <v>294</v>
      </c>
      <c r="E48" s="141">
        <v>1</v>
      </c>
      <c r="F48" s="141">
        <v>56</v>
      </c>
      <c r="G48" s="397">
        <v>0</v>
      </c>
      <c r="H48" s="141">
        <v>32</v>
      </c>
      <c r="I48" s="141">
        <v>103</v>
      </c>
      <c r="J48" s="141">
        <v>320</v>
      </c>
      <c r="K48" s="397">
        <v>0</v>
      </c>
      <c r="L48" s="141">
        <v>6</v>
      </c>
      <c r="M48" s="397">
        <v>0</v>
      </c>
      <c r="N48" s="397">
        <v>0</v>
      </c>
      <c r="O48" s="397">
        <v>0</v>
      </c>
      <c r="P48" s="397">
        <v>0</v>
      </c>
      <c r="Q48" s="141">
        <v>6</v>
      </c>
      <c r="R48" s="397">
        <v>0</v>
      </c>
      <c r="S48" s="397">
        <v>0</v>
      </c>
      <c r="T48" s="397">
        <v>0</v>
      </c>
      <c r="U48" s="397">
        <v>0</v>
      </c>
      <c r="V48" s="397">
        <v>0</v>
      </c>
      <c r="W48" s="397">
        <v>0</v>
      </c>
      <c r="X48" s="397">
        <v>0</v>
      </c>
      <c r="Y48" s="397">
        <v>0</v>
      </c>
      <c r="Z48" s="141">
        <v>113</v>
      </c>
      <c r="AA48" s="397">
        <v>0</v>
      </c>
      <c r="AB48" s="105"/>
      <c r="AC48" s="158"/>
    </row>
    <row r="49" spans="1:29" ht="15.75" customHeight="1">
      <c r="A49" s="100">
        <v>221</v>
      </c>
      <c r="B49" s="102" t="s">
        <v>252</v>
      </c>
      <c r="C49" s="141">
        <v>634</v>
      </c>
      <c r="D49" s="141">
        <v>74</v>
      </c>
      <c r="E49" s="141">
        <v>3</v>
      </c>
      <c r="F49" s="141">
        <v>80</v>
      </c>
      <c r="G49" s="397">
        <v>0</v>
      </c>
      <c r="H49" s="141">
        <v>80</v>
      </c>
      <c r="I49" s="141">
        <v>159</v>
      </c>
      <c r="J49" s="141">
        <v>152</v>
      </c>
      <c r="K49" s="397">
        <v>0</v>
      </c>
      <c r="L49" s="141">
        <v>13</v>
      </c>
      <c r="M49" s="397">
        <v>0</v>
      </c>
      <c r="N49" s="397">
        <v>0</v>
      </c>
      <c r="O49" s="397">
        <v>0</v>
      </c>
      <c r="P49" s="397">
        <v>0</v>
      </c>
      <c r="Q49" s="141">
        <v>15</v>
      </c>
      <c r="R49" s="397">
        <v>0</v>
      </c>
      <c r="S49" s="397">
        <v>0</v>
      </c>
      <c r="T49" s="397">
        <v>0</v>
      </c>
      <c r="U49" s="397">
        <v>0</v>
      </c>
      <c r="V49" s="397">
        <v>0</v>
      </c>
      <c r="W49" s="397">
        <v>0</v>
      </c>
      <c r="X49" s="397">
        <v>0</v>
      </c>
      <c r="Y49" s="397">
        <v>0</v>
      </c>
      <c r="Z49" s="141">
        <v>58</v>
      </c>
      <c r="AA49" s="397">
        <v>0</v>
      </c>
      <c r="AB49" s="105"/>
      <c r="AC49" s="158"/>
    </row>
    <row r="50" spans="1:29" ht="15.75" customHeight="1">
      <c r="A50" s="100">
        <v>222</v>
      </c>
      <c r="B50" s="102" t="s">
        <v>253</v>
      </c>
      <c r="C50" s="141">
        <v>113</v>
      </c>
      <c r="D50" s="141">
        <v>42</v>
      </c>
      <c r="E50" s="141">
        <v>4</v>
      </c>
      <c r="F50" s="141">
        <v>6</v>
      </c>
      <c r="G50" s="397">
        <v>0</v>
      </c>
      <c r="H50" s="141">
        <v>24</v>
      </c>
      <c r="I50" s="141">
        <v>0</v>
      </c>
      <c r="J50" s="141">
        <v>18</v>
      </c>
      <c r="K50" s="397">
        <v>0</v>
      </c>
      <c r="L50" s="141">
        <v>5</v>
      </c>
      <c r="M50" s="397">
        <v>0</v>
      </c>
      <c r="N50" s="397">
        <v>0</v>
      </c>
      <c r="O50" s="397">
        <v>0</v>
      </c>
      <c r="P50" s="397">
        <v>0</v>
      </c>
      <c r="Q50" s="141">
        <v>0</v>
      </c>
      <c r="R50" s="397">
        <v>0</v>
      </c>
      <c r="S50" s="397">
        <v>0</v>
      </c>
      <c r="T50" s="397">
        <v>0</v>
      </c>
      <c r="U50" s="397">
        <v>0</v>
      </c>
      <c r="V50" s="397">
        <v>0</v>
      </c>
      <c r="W50" s="397">
        <v>0</v>
      </c>
      <c r="X50" s="397">
        <v>0</v>
      </c>
      <c r="Y50" s="397">
        <v>0</v>
      </c>
      <c r="Z50" s="141">
        <v>14</v>
      </c>
      <c r="AA50" s="397">
        <v>0</v>
      </c>
      <c r="AB50" s="105"/>
      <c r="AC50" s="158"/>
    </row>
    <row r="51" spans="1:29" ht="15.75" customHeight="1">
      <c r="A51" s="100">
        <v>223</v>
      </c>
      <c r="B51" s="102" t="s">
        <v>254</v>
      </c>
      <c r="C51" s="141">
        <v>838</v>
      </c>
      <c r="D51" s="141">
        <v>279</v>
      </c>
      <c r="E51" s="141">
        <v>0</v>
      </c>
      <c r="F51" s="141">
        <v>60</v>
      </c>
      <c r="G51" s="397">
        <v>0</v>
      </c>
      <c r="H51" s="141">
        <v>87</v>
      </c>
      <c r="I51" s="141">
        <v>97</v>
      </c>
      <c r="J51" s="141">
        <v>241</v>
      </c>
      <c r="K51" s="397">
        <v>0</v>
      </c>
      <c r="L51" s="141">
        <v>11</v>
      </c>
      <c r="M51" s="397">
        <v>0</v>
      </c>
      <c r="N51" s="397">
        <v>0</v>
      </c>
      <c r="O51" s="397">
        <v>0</v>
      </c>
      <c r="P51" s="397">
        <v>0</v>
      </c>
      <c r="Q51" s="141">
        <v>0</v>
      </c>
      <c r="R51" s="397">
        <v>0</v>
      </c>
      <c r="S51" s="397">
        <v>0</v>
      </c>
      <c r="T51" s="397">
        <v>0</v>
      </c>
      <c r="U51" s="397">
        <v>0</v>
      </c>
      <c r="V51" s="397">
        <v>0</v>
      </c>
      <c r="W51" s="397">
        <v>0</v>
      </c>
      <c r="X51" s="397">
        <v>0</v>
      </c>
      <c r="Y51" s="397">
        <v>0</v>
      </c>
      <c r="Z51" s="141">
        <v>63</v>
      </c>
      <c r="AA51" s="397">
        <v>0</v>
      </c>
      <c r="AB51" s="105"/>
      <c r="AC51" s="158"/>
    </row>
    <row r="52" spans="1:29" ht="15.75" customHeight="1">
      <c r="A52" s="100">
        <v>224</v>
      </c>
      <c r="B52" s="102" t="s">
        <v>255</v>
      </c>
      <c r="C52" s="141">
        <v>350</v>
      </c>
      <c r="D52" s="141">
        <v>99</v>
      </c>
      <c r="E52" s="141">
        <v>5</v>
      </c>
      <c r="F52" s="141">
        <v>36</v>
      </c>
      <c r="G52" s="397">
        <v>0</v>
      </c>
      <c r="H52" s="141">
        <v>47</v>
      </c>
      <c r="I52" s="141">
        <v>10</v>
      </c>
      <c r="J52" s="141">
        <v>102</v>
      </c>
      <c r="K52" s="397">
        <v>0</v>
      </c>
      <c r="L52" s="141">
        <v>10</v>
      </c>
      <c r="M52" s="397">
        <v>0</v>
      </c>
      <c r="N52" s="397">
        <v>0</v>
      </c>
      <c r="O52" s="397">
        <v>0</v>
      </c>
      <c r="P52" s="397">
        <v>0</v>
      </c>
      <c r="Q52" s="141">
        <v>0</v>
      </c>
      <c r="R52" s="397">
        <v>0</v>
      </c>
      <c r="S52" s="397">
        <v>0</v>
      </c>
      <c r="T52" s="397">
        <v>0</v>
      </c>
      <c r="U52" s="397">
        <v>0</v>
      </c>
      <c r="V52" s="397">
        <v>0</v>
      </c>
      <c r="W52" s="397">
        <v>0</v>
      </c>
      <c r="X52" s="397">
        <v>0</v>
      </c>
      <c r="Y52" s="397">
        <v>0</v>
      </c>
      <c r="Z52" s="141">
        <v>41</v>
      </c>
      <c r="AA52" s="397">
        <v>0</v>
      </c>
      <c r="AB52" s="105"/>
      <c r="AC52" s="158"/>
    </row>
    <row r="53" spans="1:29" ht="15.75" customHeight="1">
      <c r="A53" s="100">
        <v>225</v>
      </c>
      <c r="B53" s="102" t="s">
        <v>256</v>
      </c>
      <c r="C53" s="141">
        <v>276</v>
      </c>
      <c r="D53" s="141">
        <v>75</v>
      </c>
      <c r="E53" s="141">
        <v>1</v>
      </c>
      <c r="F53" s="141">
        <v>13</v>
      </c>
      <c r="G53" s="397">
        <v>0</v>
      </c>
      <c r="H53" s="141">
        <v>52</v>
      </c>
      <c r="I53" s="141">
        <v>16</v>
      </c>
      <c r="J53" s="141">
        <v>64</v>
      </c>
      <c r="K53" s="397">
        <v>0</v>
      </c>
      <c r="L53" s="141">
        <v>7</v>
      </c>
      <c r="M53" s="397">
        <v>0</v>
      </c>
      <c r="N53" s="397">
        <v>0</v>
      </c>
      <c r="O53" s="397">
        <v>0</v>
      </c>
      <c r="P53" s="397">
        <v>0</v>
      </c>
      <c r="Q53" s="141">
        <v>8</v>
      </c>
      <c r="R53" s="397">
        <v>0</v>
      </c>
      <c r="S53" s="397">
        <v>0</v>
      </c>
      <c r="T53" s="397">
        <v>0</v>
      </c>
      <c r="U53" s="397">
        <v>0</v>
      </c>
      <c r="V53" s="397">
        <v>0</v>
      </c>
      <c r="W53" s="397">
        <v>0</v>
      </c>
      <c r="X53" s="397">
        <v>0</v>
      </c>
      <c r="Y53" s="397">
        <v>0</v>
      </c>
      <c r="Z53" s="141">
        <v>40</v>
      </c>
      <c r="AA53" s="397">
        <v>0</v>
      </c>
      <c r="AB53" s="105"/>
      <c r="AC53" s="158"/>
    </row>
    <row r="54" spans="1:29" ht="15.75" customHeight="1">
      <c r="A54" s="100">
        <v>226</v>
      </c>
      <c r="B54" s="102" t="s">
        <v>257</v>
      </c>
      <c r="C54" s="141">
        <v>317</v>
      </c>
      <c r="D54" s="141">
        <v>46</v>
      </c>
      <c r="E54" s="141">
        <v>6</v>
      </c>
      <c r="F54" s="141">
        <v>49</v>
      </c>
      <c r="G54" s="397">
        <v>0</v>
      </c>
      <c r="H54" s="141">
        <v>51</v>
      </c>
      <c r="I54" s="141">
        <v>0</v>
      </c>
      <c r="J54" s="141">
        <v>64</v>
      </c>
      <c r="K54" s="397">
        <v>0</v>
      </c>
      <c r="L54" s="141">
        <v>9</v>
      </c>
      <c r="M54" s="397">
        <v>0</v>
      </c>
      <c r="N54" s="397">
        <v>0</v>
      </c>
      <c r="O54" s="397">
        <v>0</v>
      </c>
      <c r="P54" s="397">
        <v>0</v>
      </c>
      <c r="Q54" s="141">
        <v>6</v>
      </c>
      <c r="R54" s="397">
        <v>0</v>
      </c>
      <c r="S54" s="397">
        <v>0</v>
      </c>
      <c r="T54" s="397">
        <v>0</v>
      </c>
      <c r="U54" s="397">
        <v>0</v>
      </c>
      <c r="V54" s="397">
        <v>0</v>
      </c>
      <c r="W54" s="397">
        <v>0</v>
      </c>
      <c r="X54" s="397">
        <v>0</v>
      </c>
      <c r="Y54" s="397">
        <v>0</v>
      </c>
      <c r="Z54" s="141">
        <v>86</v>
      </c>
      <c r="AA54" s="397">
        <v>0</v>
      </c>
      <c r="AB54" s="105"/>
      <c r="AC54" s="158"/>
    </row>
    <row r="55" spans="1:29" ht="15.75" customHeight="1">
      <c r="A55" s="100">
        <v>227</v>
      </c>
      <c r="B55" s="102" t="s">
        <v>258</v>
      </c>
      <c r="C55" s="141">
        <v>192</v>
      </c>
      <c r="D55" s="141">
        <v>54</v>
      </c>
      <c r="E55" s="141">
        <v>2</v>
      </c>
      <c r="F55" s="141">
        <v>24</v>
      </c>
      <c r="G55" s="397">
        <v>0</v>
      </c>
      <c r="H55" s="141">
        <v>28</v>
      </c>
      <c r="I55" s="141">
        <v>2</v>
      </c>
      <c r="J55" s="141">
        <v>41</v>
      </c>
      <c r="K55" s="397">
        <v>0</v>
      </c>
      <c r="L55" s="141">
        <v>12</v>
      </c>
      <c r="M55" s="397">
        <v>0</v>
      </c>
      <c r="N55" s="397">
        <v>0</v>
      </c>
      <c r="O55" s="397">
        <v>0</v>
      </c>
      <c r="P55" s="397">
        <v>0</v>
      </c>
      <c r="Q55" s="141">
        <v>1</v>
      </c>
      <c r="R55" s="397">
        <v>0</v>
      </c>
      <c r="S55" s="397">
        <v>0</v>
      </c>
      <c r="T55" s="397">
        <v>0</v>
      </c>
      <c r="U55" s="397">
        <v>0</v>
      </c>
      <c r="V55" s="397">
        <v>0</v>
      </c>
      <c r="W55" s="397">
        <v>0</v>
      </c>
      <c r="X55" s="397">
        <v>0</v>
      </c>
      <c r="Y55" s="397">
        <v>0</v>
      </c>
      <c r="Z55" s="141">
        <v>28</v>
      </c>
      <c r="AA55" s="397">
        <v>0</v>
      </c>
      <c r="AB55" s="105"/>
      <c r="AC55" s="158"/>
    </row>
    <row r="56" spans="1:29" ht="15.75" customHeight="1">
      <c r="A56" s="100">
        <v>228</v>
      </c>
      <c r="B56" s="102" t="s">
        <v>410</v>
      </c>
      <c r="C56" s="141">
        <v>1180</v>
      </c>
      <c r="D56" s="141">
        <v>119</v>
      </c>
      <c r="E56" s="141">
        <v>8</v>
      </c>
      <c r="F56" s="141">
        <v>52</v>
      </c>
      <c r="G56" s="397">
        <v>0</v>
      </c>
      <c r="H56" s="141">
        <v>37</v>
      </c>
      <c r="I56" s="141">
        <v>135</v>
      </c>
      <c r="J56" s="141">
        <v>665</v>
      </c>
      <c r="K56" s="397">
        <v>0</v>
      </c>
      <c r="L56" s="141">
        <v>4</v>
      </c>
      <c r="M56" s="397">
        <v>0</v>
      </c>
      <c r="N56" s="397">
        <v>0</v>
      </c>
      <c r="O56" s="397">
        <v>0</v>
      </c>
      <c r="P56" s="397">
        <v>0</v>
      </c>
      <c r="Q56" s="141">
        <v>5</v>
      </c>
      <c r="R56" s="397">
        <v>0</v>
      </c>
      <c r="S56" s="397">
        <v>0</v>
      </c>
      <c r="T56" s="397">
        <v>0</v>
      </c>
      <c r="U56" s="397">
        <v>0</v>
      </c>
      <c r="V56" s="397">
        <v>0</v>
      </c>
      <c r="W56" s="397">
        <v>0</v>
      </c>
      <c r="X56" s="397">
        <v>0</v>
      </c>
      <c r="Y56" s="397">
        <v>0</v>
      </c>
      <c r="Z56" s="141">
        <v>155</v>
      </c>
      <c r="AA56" s="397">
        <v>0</v>
      </c>
      <c r="AB56" s="105"/>
      <c r="AC56" s="158"/>
    </row>
    <row r="57" spans="1:29" ht="15.75" customHeight="1">
      <c r="A57" s="100">
        <v>229</v>
      </c>
      <c r="B57" s="102" t="s">
        <v>259</v>
      </c>
      <c r="C57" s="141">
        <v>501</v>
      </c>
      <c r="D57" s="141">
        <v>123</v>
      </c>
      <c r="E57" s="141">
        <v>5</v>
      </c>
      <c r="F57" s="141">
        <v>86</v>
      </c>
      <c r="G57" s="397">
        <v>0</v>
      </c>
      <c r="H57" s="141">
        <v>24</v>
      </c>
      <c r="I57" s="141">
        <v>14</v>
      </c>
      <c r="J57" s="141">
        <v>115</v>
      </c>
      <c r="K57" s="397">
        <v>0</v>
      </c>
      <c r="L57" s="141">
        <v>14</v>
      </c>
      <c r="M57" s="397">
        <v>0</v>
      </c>
      <c r="N57" s="397">
        <v>0</v>
      </c>
      <c r="O57" s="397">
        <v>0</v>
      </c>
      <c r="P57" s="397">
        <v>0</v>
      </c>
      <c r="Q57" s="141">
        <v>5</v>
      </c>
      <c r="R57" s="397">
        <v>0</v>
      </c>
      <c r="S57" s="397">
        <v>0</v>
      </c>
      <c r="T57" s="397">
        <v>0</v>
      </c>
      <c r="U57" s="397">
        <v>0</v>
      </c>
      <c r="V57" s="397">
        <v>0</v>
      </c>
      <c r="W57" s="397">
        <v>0</v>
      </c>
      <c r="X57" s="397">
        <v>0</v>
      </c>
      <c r="Y57" s="397">
        <v>0</v>
      </c>
      <c r="Z57" s="141">
        <v>115</v>
      </c>
      <c r="AA57" s="397">
        <v>0</v>
      </c>
      <c r="AB57" s="105"/>
      <c r="AC57" s="158"/>
    </row>
    <row r="58" spans="1:29" ht="15.75" customHeight="1">
      <c r="A58" s="100">
        <v>301</v>
      </c>
      <c r="B58" s="102" t="s">
        <v>261</v>
      </c>
      <c r="C58" s="141">
        <v>169</v>
      </c>
      <c r="D58" s="141">
        <v>15</v>
      </c>
      <c r="E58" s="141">
        <v>2</v>
      </c>
      <c r="F58" s="141">
        <v>78</v>
      </c>
      <c r="G58" s="397">
        <v>0</v>
      </c>
      <c r="H58" s="141">
        <v>7</v>
      </c>
      <c r="I58" s="141">
        <v>5</v>
      </c>
      <c r="J58" s="141">
        <v>33</v>
      </c>
      <c r="K58" s="397">
        <v>0</v>
      </c>
      <c r="L58" s="141">
        <v>5</v>
      </c>
      <c r="M58" s="397">
        <v>0</v>
      </c>
      <c r="N58" s="397">
        <v>0</v>
      </c>
      <c r="O58" s="397">
        <v>0</v>
      </c>
      <c r="P58" s="397">
        <v>0</v>
      </c>
      <c r="Q58" s="141">
        <v>0</v>
      </c>
      <c r="R58" s="397">
        <v>0</v>
      </c>
      <c r="S58" s="397">
        <v>0</v>
      </c>
      <c r="T58" s="397">
        <v>0</v>
      </c>
      <c r="U58" s="397">
        <v>0</v>
      </c>
      <c r="V58" s="397">
        <v>0</v>
      </c>
      <c r="W58" s="397">
        <v>0</v>
      </c>
      <c r="X58" s="397">
        <v>0</v>
      </c>
      <c r="Y58" s="397">
        <v>0</v>
      </c>
      <c r="Z58" s="141">
        <v>24</v>
      </c>
      <c r="AA58" s="397">
        <v>0</v>
      </c>
      <c r="AB58" s="105"/>
      <c r="AC58" s="158"/>
    </row>
    <row r="59" spans="1:29" ht="15.75" customHeight="1">
      <c r="A59" s="100">
        <v>365</v>
      </c>
      <c r="B59" s="102" t="s">
        <v>265</v>
      </c>
      <c r="C59" s="141">
        <v>192</v>
      </c>
      <c r="D59" s="141">
        <v>94</v>
      </c>
      <c r="E59" s="141">
        <v>1</v>
      </c>
      <c r="F59" s="141">
        <v>14</v>
      </c>
      <c r="G59" s="397">
        <v>0</v>
      </c>
      <c r="H59" s="141">
        <v>42</v>
      </c>
      <c r="I59" s="141">
        <v>4</v>
      </c>
      <c r="J59" s="141">
        <v>31</v>
      </c>
      <c r="K59" s="397">
        <v>0</v>
      </c>
      <c r="L59" s="141">
        <v>2</v>
      </c>
      <c r="M59" s="397">
        <v>0</v>
      </c>
      <c r="N59" s="397">
        <v>0</v>
      </c>
      <c r="O59" s="397">
        <v>0</v>
      </c>
      <c r="P59" s="397">
        <v>0</v>
      </c>
      <c r="Q59" s="141">
        <v>0</v>
      </c>
      <c r="R59" s="397">
        <v>0</v>
      </c>
      <c r="S59" s="397">
        <v>0</v>
      </c>
      <c r="T59" s="397">
        <v>0</v>
      </c>
      <c r="U59" s="397">
        <v>0</v>
      </c>
      <c r="V59" s="397">
        <v>0</v>
      </c>
      <c r="W59" s="397">
        <v>0</v>
      </c>
      <c r="X59" s="397">
        <v>0</v>
      </c>
      <c r="Y59" s="397">
        <v>0</v>
      </c>
      <c r="Z59" s="141">
        <v>4</v>
      </c>
      <c r="AA59" s="397">
        <v>0</v>
      </c>
      <c r="AB59" s="105"/>
      <c r="AC59" s="158"/>
    </row>
    <row r="60" spans="1:29" ht="15.75" customHeight="1">
      <c r="A60" s="100">
        <v>381</v>
      </c>
      <c r="B60" s="102" t="s">
        <v>266</v>
      </c>
      <c r="C60" s="141">
        <v>380</v>
      </c>
      <c r="D60" s="141">
        <v>39</v>
      </c>
      <c r="E60" s="141">
        <v>6</v>
      </c>
      <c r="F60" s="141">
        <v>49</v>
      </c>
      <c r="G60" s="397">
        <v>0</v>
      </c>
      <c r="H60" s="141">
        <v>50</v>
      </c>
      <c r="I60" s="141">
        <v>13</v>
      </c>
      <c r="J60" s="141">
        <v>132</v>
      </c>
      <c r="K60" s="397">
        <v>0</v>
      </c>
      <c r="L60" s="141">
        <v>0</v>
      </c>
      <c r="M60" s="397">
        <v>0</v>
      </c>
      <c r="N60" s="397">
        <v>0</v>
      </c>
      <c r="O60" s="397">
        <v>0</v>
      </c>
      <c r="P60" s="397">
        <v>0</v>
      </c>
      <c r="Q60" s="141">
        <v>1</v>
      </c>
      <c r="R60" s="397">
        <v>0</v>
      </c>
      <c r="S60" s="397">
        <v>0</v>
      </c>
      <c r="T60" s="397">
        <v>0</v>
      </c>
      <c r="U60" s="397">
        <v>0</v>
      </c>
      <c r="V60" s="397">
        <v>0</v>
      </c>
      <c r="W60" s="397">
        <v>0</v>
      </c>
      <c r="X60" s="397">
        <v>0</v>
      </c>
      <c r="Y60" s="397">
        <v>0</v>
      </c>
      <c r="Z60" s="141">
        <v>90</v>
      </c>
      <c r="AA60" s="397">
        <v>0</v>
      </c>
      <c r="AB60" s="105"/>
      <c r="AC60" s="158"/>
    </row>
    <row r="61" spans="1:29" ht="15.75" customHeight="1">
      <c r="A61" s="100">
        <v>382</v>
      </c>
      <c r="B61" s="102" t="s">
        <v>267</v>
      </c>
      <c r="C61" s="141">
        <v>428</v>
      </c>
      <c r="D61" s="141">
        <v>98</v>
      </c>
      <c r="E61" s="141">
        <v>2</v>
      </c>
      <c r="F61" s="141">
        <v>95</v>
      </c>
      <c r="G61" s="397">
        <v>0</v>
      </c>
      <c r="H61" s="141">
        <v>61</v>
      </c>
      <c r="I61" s="141">
        <v>41</v>
      </c>
      <c r="J61" s="141">
        <v>74</v>
      </c>
      <c r="K61" s="397">
        <v>0</v>
      </c>
      <c r="L61" s="141">
        <v>5</v>
      </c>
      <c r="M61" s="397">
        <v>0</v>
      </c>
      <c r="N61" s="397">
        <v>0</v>
      </c>
      <c r="O61" s="397">
        <v>0</v>
      </c>
      <c r="P61" s="397">
        <v>0</v>
      </c>
      <c r="Q61" s="141">
        <v>0</v>
      </c>
      <c r="R61" s="397">
        <v>0</v>
      </c>
      <c r="S61" s="397">
        <v>0</v>
      </c>
      <c r="T61" s="397">
        <v>0</v>
      </c>
      <c r="U61" s="397">
        <v>0</v>
      </c>
      <c r="V61" s="397">
        <v>0</v>
      </c>
      <c r="W61" s="397">
        <v>0</v>
      </c>
      <c r="X61" s="397">
        <v>0</v>
      </c>
      <c r="Y61" s="397">
        <v>0</v>
      </c>
      <c r="Z61" s="141">
        <v>52</v>
      </c>
      <c r="AA61" s="397">
        <v>0</v>
      </c>
      <c r="AB61" s="105"/>
      <c r="AC61" s="158"/>
    </row>
    <row r="62" spans="1:29" ht="15.75" customHeight="1">
      <c r="A62" s="100">
        <v>442</v>
      </c>
      <c r="B62" s="102" t="s">
        <v>270</v>
      </c>
      <c r="C62" s="141">
        <v>110</v>
      </c>
      <c r="D62" s="141">
        <v>42</v>
      </c>
      <c r="E62" s="141">
        <v>0</v>
      </c>
      <c r="F62" s="141">
        <v>5</v>
      </c>
      <c r="G62" s="397">
        <v>0</v>
      </c>
      <c r="H62" s="141">
        <v>11</v>
      </c>
      <c r="I62" s="141">
        <v>0</v>
      </c>
      <c r="J62" s="141">
        <v>27</v>
      </c>
      <c r="K62" s="397">
        <v>0</v>
      </c>
      <c r="L62" s="141">
        <v>2</v>
      </c>
      <c r="M62" s="397">
        <v>0</v>
      </c>
      <c r="N62" s="397">
        <v>0</v>
      </c>
      <c r="O62" s="397">
        <v>0</v>
      </c>
      <c r="P62" s="397">
        <v>0</v>
      </c>
      <c r="Q62" s="141">
        <v>0</v>
      </c>
      <c r="R62" s="397">
        <v>0</v>
      </c>
      <c r="S62" s="397">
        <v>0</v>
      </c>
      <c r="T62" s="397">
        <v>0</v>
      </c>
      <c r="U62" s="397">
        <v>0</v>
      </c>
      <c r="V62" s="397">
        <v>0</v>
      </c>
      <c r="W62" s="397">
        <v>0</v>
      </c>
      <c r="X62" s="397">
        <v>0</v>
      </c>
      <c r="Y62" s="397">
        <v>0</v>
      </c>
      <c r="Z62" s="141">
        <v>23</v>
      </c>
      <c r="AA62" s="397">
        <v>0</v>
      </c>
      <c r="AB62" s="105"/>
      <c r="AC62" s="158"/>
    </row>
    <row r="63" spans="1:29" ht="15.75" customHeight="1">
      <c r="A63" s="100">
        <v>443</v>
      </c>
      <c r="B63" s="102" t="s">
        <v>271</v>
      </c>
      <c r="C63" s="141">
        <v>462</v>
      </c>
      <c r="D63" s="141">
        <v>250</v>
      </c>
      <c r="E63" s="141">
        <v>0</v>
      </c>
      <c r="F63" s="141">
        <v>20</v>
      </c>
      <c r="G63" s="397">
        <v>0</v>
      </c>
      <c r="H63" s="141">
        <v>6</v>
      </c>
      <c r="I63" s="141">
        <v>3</v>
      </c>
      <c r="J63" s="141">
        <v>128</v>
      </c>
      <c r="K63" s="397">
        <v>0</v>
      </c>
      <c r="L63" s="141">
        <v>2</v>
      </c>
      <c r="M63" s="397">
        <v>0</v>
      </c>
      <c r="N63" s="397">
        <v>0</v>
      </c>
      <c r="O63" s="397">
        <v>0</v>
      </c>
      <c r="P63" s="397">
        <v>0</v>
      </c>
      <c r="Q63" s="141">
        <v>3</v>
      </c>
      <c r="R63" s="397">
        <v>0</v>
      </c>
      <c r="S63" s="397">
        <v>0</v>
      </c>
      <c r="T63" s="397">
        <v>0</v>
      </c>
      <c r="U63" s="397">
        <v>0</v>
      </c>
      <c r="V63" s="397">
        <v>0</v>
      </c>
      <c r="W63" s="397">
        <v>0</v>
      </c>
      <c r="X63" s="397">
        <v>0</v>
      </c>
      <c r="Y63" s="397">
        <v>0</v>
      </c>
      <c r="Z63" s="141">
        <v>50</v>
      </c>
      <c r="AA63" s="397">
        <v>0</v>
      </c>
      <c r="AB63" s="105"/>
      <c r="AC63" s="158"/>
    </row>
    <row r="64" spans="1:29" ht="15.75" customHeight="1">
      <c r="A64" s="100">
        <v>446</v>
      </c>
      <c r="B64" s="102" t="s">
        <v>273</v>
      </c>
      <c r="C64" s="141">
        <v>43</v>
      </c>
      <c r="D64" s="141">
        <v>7</v>
      </c>
      <c r="E64" s="141">
        <v>0</v>
      </c>
      <c r="F64" s="141">
        <v>6</v>
      </c>
      <c r="G64" s="397">
        <v>0</v>
      </c>
      <c r="H64" s="141">
        <v>3</v>
      </c>
      <c r="I64" s="141">
        <v>6</v>
      </c>
      <c r="J64" s="141">
        <v>7</v>
      </c>
      <c r="K64" s="397">
        <v>0</v>
      </c>
      <c r="L64" s="141">
        <v>3</v>
      </c>
      <c r="M64" s="397">
        <v>0</v>
      </c>
      <c r="N64" s="397">
        <v>0</v>
      </c>
      <c r="O64" s="397">
        <v>0</v>
      </c>
      <c r="P64" s="397">
        <v>0</v>
      </c>
      <c r="Q64" s="141">
        <v>5</v>
      </c>
      <c r="R64" s="397">
        <v>0</v>
      </c>
      <c r="S64" s="397">
        <v>0</v>
      </c>
      <c r="T64" s="397">
        <v>0</v>
      </c>
      <c r="U64" s="397">
        <v>0</v>
      </c>
      <c r="V64" s="397">
        <v>0</v>
      </c>
      <c r="W64" s="397">
        <v>0</v>
      </c>
      <c r="X64" s="397">
        <v>0</v>
      </c>
      <c r="Y64" s="397">
        <v>0</v>
      </c>
      <c r="Z64" s="141">
        <v>6</v>
      </c>
      <c r="AA64" s="397">
        <v>0</v>
      </c>
      <c r="AB64" s="105"/>
      <c r="AC64" s="158"/>
    </row>
    <row r="65" spans="1:29" ht="15.75" customHeight="1">
      <c r="A65" s="100">
        <v>464</v>
      </c>
      <c r="B65" s="102" t="s">
        <v>274</v>
      </c>
      <c r="C65" s="141">
        <v>243</v>
      </c>
      <c r="D65" s="141">
        <v>15</v>
      </c>
      <c r="E65" s="141">
        <v>2</v>
      </c>
      <c r="F65" s="141">
        <v>77</v>
      </c>
      <c r="G65" s="397">
        <v>0</v>
      </c>
      <c r="H65" s="141">
        <v>17</v>
      </c>
      <c r="I65" s="141">
        <v>8</v>
      </c>
      <c r="J65" s="141">
        <v>67</v>
      </c>
      <c r="K65" s="397">
        <v>0</v>
      </c>
      <c r="L65" s="141">
        <v>0</v>
      </c>
      <c r="M65" s="397">
        <v>0</v>
      </c>
      <c r="N65" s="397">
        <v>0</v>
      </c>
      <c r="O65" s="397">
        <v>0</v>
      </c>
      <c r="P65" s="397">
        <v>0</v>
      </c>
      <c r="Q65" s="141">
        <v>3</v>
      </c>
      <c r="R65" s="397">
        <v>0</v>
      </c>
      <c r="S65" s="397">
        <v>0</v>
      </c>
      <c r="T65" s="397">
        <v>0</v>
      </c>
      <c r="U65" s="397">
        <v>0</v>
      </c>
      <c r="V65" s="397">
        <v>0</v>
      </c>
      <c r="W65" s="397">
        <v>0</v>
      </c>
      <c r="X65" s="397">
        <v>0</v>
      </c>
      <c r="Y65" s="397">
        <v>0</v>
      </c>
      <c r="Z65" s="141">
        <v>54</v>
      </c>
      <c r="AA65" s="397">
        <v>0</v>
      </c>
      <c r="AB65" s="105"/>
      <c r="AC65" s="158"/>
    </row>
    <row r="66" spans="1:29" ht="15.75" customHeight="1">
      <c r="A66" s="100">
        <v>481</v>
      </c>
      <c r="B66" s="102" t="s">
        <v>275</v>
      </c>
      <c r="C66" s="141">
        <v>118</v>
      </c>
      <c r="D66" s="141">
        <v>9</v>
      </c>
      <c r="E66" s="141">
        <v>0</v>
      </c>
      <c r="F66" s="141">
        <v>32</v>
      </c>
      <c r="G66" s="397">
        <v>0</v>
      </c>
      <c r="H66" s="141">
        <v>31</v>
      </c>
      <c r="I66" s="141">
        <v>0</v>
      </c>
      <c r="J66" s="141">
        <v>31</v>
      </c>
      <c r="K66" s="397">
        <v>0</v>
      </c>
      <c r="L66" s="141">
        <v>3</v>
      </c>
      <c r="M66" s="397">
        <v>0</v>
      </c>
      <c r="N66" s="397">
        <v>0</v>
      </c>
      <c r="O66" s="397">
        <v>0</v>
      </c>
      <c r="P66" s="397">
        <v>0</v>
      </c>
      <c r="Q66" s="141">
        <v>0</v>
      </c>
      <c r="R66" s="397">
        <v>0</v>
      </c>
      <c r="S66" s="397">
        <v>0</v>
      </c>
      <c r="T66" s="397">
        <v>0</v>
      </c>
      <c r="U66" s="397">
        <v>0</v>
      </c>
      <c r="V66" s="397">
        <v>0</v>
      </c>
      <c r="W66" s="397">
        <v>0</v>
      </c>
      <c r="X66" s="397">
        <v>0</v>
      </c>
      <c r="Y66" s="397">
        <v>0</v>
      </c>
      <c r="Z66" s="141">
        <v>12</v>
      </c>
      <c r="AA66" s="397">
        <v>0</v>
      </c>
      <c r="AB66" s="105"/>
      <c r="AC66" s="158"/>
    </row>
    <row r="67" spans="1:29" ht="15.75" customHeight="1">
      <c r="A67" s="100">
        <v>501</v>
      </c>
      <c r="B67" s="102" t="s">
        <v>276</v>
      </c>
      <c r="C67" s="141">
        <v>109</v>
      </c>
      <c r="D67" s="141">
        <v>27</v>
      </c>
      <c r="E67" s="141">
        <v>9</v>
      </c>
      <c r="F67" s="141">
        <v>14</v>
      </c>
      <c r="G67" s="397">
        <v>0</v>
      </c>
      <c r="H67" s="141">
        <v>2</v>
      </c>
      <c r="I67" s="141">
        <v>2</v>
      </c>
      <c r="J67" s="141">
        <v>28</v>
      </c>
      <c r="K67" s="397">
        <v>0</v>
      </c>
      <c r="L67" s="141">
        <v>2</v>
      </c>
      <c r="M67" s="397">
        <v>0</v>
      </c>
      <c r="N67" s="397">
        <v>0</v>
      </c>
      <c r="O67" s="397">
        <v>0</v>
      </c>
      <c r="P67" s="397">
        <v>0</v>
      </c>
      <c r="Q67" s="141">
        <v>0</v>
      </c>
      <c r="R67" s="397">
        <v>0</v>
      </c>
      <c r="S67" s="397">
        <v>0</v>
      </c>
      <c r="T67" s="397">
        <v>0</v>
      </c>
      <c r="U67" s="397">
        <v>0</v>
      </c>
      <c r="V67" s="397">
        <v>0</v>
      </c>
      <c r="W67" s="397">
        <v>0</v>
      </c>
      <c r="X67" s="397">
        <v>0</v>
      </c>
      <c r="Y67" s="397">
        <v>0</v>
      </c>
      <c r="Z67" s="141">
        <v>25</v>
      </c>
      <c r="AA67" s="397">
        <v>0</v>
      </c>
      <c r="AB67" s="105"/>
      <c r="AC67" s="158"/>
    </row>
    <row r="68" spans="1:29" ht="15.75" customHeight="1">
      <c r="A68" s="100">
        <v>585</v>
      </c>
      <c r="B68" s="102" t="s">
        <v>278</v>
      </c>
      <c r="C68" s="141">
        <v>133</v>
      </c>
      <c r="D68" s="141">
        <v>25</v>
      </c>
      <c r="E68" s="141">
        <v>0</v>
      </c>
      <c r="F68" s="141">
        <v>11</v>
      </c>
      <c r="G68" s="397">
        <v>0</v>
      </c>
      <c r="H68" s="141">
        <v>25</v>
      </c>
      <c r="I68" s="141">
        <v>0</v>
      </c>
      <c r="J68" s="141">
        <v>38</v>
      </c>
      <c r="K68" s="397">
        <v>0</v>
      </c>
      <c r="L68" s="141">
        <v>3</v>
      </c>
      <c r="M68" s="397">
        <v>0</v>
      </c>
      <c r="N68" s="397">
        <v>0</v>
      </c>
      <c r="O68" s="397">
        <v>0</v>
      </c>
      <c r="P68" s="397">
        <v>0</v>
      </c>
      <c r="Q68" s="141">
        <v>0</v>
      </c>
      <c r="R68" s="397">
        <v>0</v>
      </c>
      <c r="S68" s="397">
        <v>0</v>
      </c>
      <c r="T68" s="397">
        <v>0</v>
      </c>
      <c r="U68" s="397">
        <v>0</v>
      </c>
      <c r="V68" s="397">
        <v>0</v>
      </c>
      <c r="W68" s="397">
        <v>0</v>
      </c>
      <c r="X68" s="397">
        <v>0</v>
      </c>
      <c r="Y68" s="397">
        <v>0</v>
      </c>
      <c r="Z68" s="141">
        <v>31</v>
      </c>
      <c r="AA68" s="397">
        <v>0</v>
      </c>
      <c r="AB68" s="105"/>
      <c r="AC68" s="158"/>
    </row>
    <row r="69" spans="1:29" ht="15.75" customHeight="1">
      <c r="A69" s="100">
        <v>586</v>
      </c>
      <c r="B69" s="102" t="s">
        <v>279</v>
      </c>
      <c r="C69" s="141">
        <v>116</v>
      </c>
      <c r="D69" s="141">
        <v>30</v>
      </c>
      <c r="E69" s="141">
        <v>0</v>
      </c>
      <c r="F69" s="141">
        <v>8</v>
      </c>
      <c r="G69" s="397">
        <v>0</v>
      </c>
      <c r="H69" s="141">
        <v>2</v>
      </c>
      <c r="I69" s="141">
        <v>0</v>
      </c>
      <c r="J69" s="141">
        <v>11</v>
      </c>
      <c r="K69" s="397">
        <v>0</v>
      </c>
      <c r="L69" s="141">
        <v>1</v>
      </c>
      <c r="M69" s="397">
        <v>0</v>
      </c>
      <c r="N69" s="397">
        <v>0</v>
      </c>
      <c r="O69" s="397">
        <v>0</v>
      </c>
      <c r="P69" s="397">
        <v>0</v>
      </c>
      <c r="Q69" s="141">
        <v>0</v>
      </c>
      <c r="R69" s="397">
        <v>0</v>
      </c>
      <c r="S69" s="397">
        <v>0</v>
      </c>
      <c r="T69" s="397">
        <v>0</v>
      </c>
      <c r="U69" s="397">
        <v>0</v>
      </c>
      <c r="V69" s="397">
        <v>0</v>
      </c>
      <c r="W69" s="397">
        <v>0</v>
      </c>
      <c r="X69" s="397">
        <v>0</v>
      </c>
      <c r="Y69" s="397">
        <v>0</v>
      </c>
      <c r="Z69" s="141">
        <v>64</v>
      </c>
      <c r="AA69" s="397">
        <v>0</v>
      </c>
      <c r="AB69" s="105"/>
      <c r="AC69" s="158"/>
    </row>
    <row r="70" spans="1:29" ht="15.7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05"/>
    </row>
    <row r="71" spans="1:29" ht="15.75" customHeight="1">
      <c r="A71" s="100" t="s">
        <v>435</v>
      </c>
      <c r="B71" s="12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</row>
    <row r="72" spans="1:29"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  <c r="AB72" s="105"/>
    </row>
    <row r="73" spans="1:29"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  <c r="AB73" s="105"/>
    </row>
    <row r="74" spans="1:29"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</row>
    <row r="75" spans="1:29"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  <row r="76" spans="1:29"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</row>
    <row r="77" spans="1:29"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</row>
    <row r="78" spans="1:29"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</row>
    <row r="79" spans="1:29"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</row>
    <row r="80" spans="1:29"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</row>
  </sheetData>
  <mergeCells count="1">
    <mergeCell ref="A3:B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FD1F-FC74-4D97-A506-E58D84FC1338}">
  <sheetPr>
    <tabColor theme="7" tint="0.59999389629810485"/>
  </sheetPr>
  <dimension ref="A1:AG473"/>
  <sheetViews>
    <sheetView workbookViewId="0">
      <pane xSplit="2" ySplit="2" topLeftCell="V3" activePane="bottomRight" state="frozen"/>
      <selection pane="topRight" activeCell="C1" sqref="C1"/>
      <selection pane="bottomLeft" activeCell="A3" sqref="A3"/>
      <selection pane="bottomRight" activeCell="AE15" sqref="AE15:AG15"/>
    </sheetView>
  </sheetViews>
  <sheetFormatPr defaultColWidth="9" defaultRowHeight="13"/>
  <cols>
    <col min="1" max="1" width="5.33203125" style="4" customWidth="1"/>
    <col min="2" max="2" width="12.08203125" style="4" customWidth="1"/>
    <col min="3" max="30" width="9.58203125" style="4" customWidth="1"/>
    <col min="31" max="16384" width="9" style="4"/>
  </cols>
  <sheetData>
    <row r="1" spans="1:33" ht="15.75" customHeight="1">
      <c r="A1" s="14" t="s">
        <v>770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14"/>
      <c r="O1" s="14"/>
      <c r="P1" s="14"/>
      <c r="Q1" s="14"/>
      <c r="R1" s="14"/>
      <c r="S1" s="14"/>
      <c r="T1" s="4" t="s">
        <v>479</v>
      </c>
      <c r="AA1" s="189">
        <v>45432</v>
      </c>
      <c r="AC1" s="1" t="s">
        <v>106</v>
      </c>
    </row>
    <row r="2" spans="1:33" ht="15.75" customHeight="1">
      <c r="A2" s="29"/>
      <c r="B2" s="23"/>
      <c r="C2" s="187" t="s">
        <v>480</v>
      </c>
      <c r="D2" s="187" t="s">
        <v>481</v>
      </c>
      <c r="E2" s="187" t="s">
        <v>482</v>
      </c>
      <c r="F2" s="187" t="s">
        <v>483</v>
      </c>
      <c r="G2" s="187" t="s">
        <v>484</v>
      </c>
      <c r="H2" s="183" t="s">
        <v>473</v>
      </c>
      <c r="I2" s="183" t="s">
        <v>474</v>
      </c>
      <c r="J2" s="183" t="s">
        <v>475</v>
      </c>
      <c r="K2" s="183" t="s">
        <v>476</v>
      </c>
      <c r="L2" s="183" t="s">
        <v>477</v>
      </c>
      <c r="M2" s="183" t="s">
        <v>478</v>
      </c>
      <c r="N2" s="183" t="s">
        <v>110</v>
      </c>
      <c r="O2" s="183" t="s">
        <v>111</v>
      </c>
      <c r="P2" s="183" t="s">
        <v>112</v>
      </c>
      <c r="Q2" s="183" t="s">
        <v>113</v>
      </c>
      <c r="R2" s="183" t="s">
        <v>114</v>
      </c>
      <c r="S2" s="183" t="s">
        <v>115</v>
      </c>
      <c r="T2" s="5" t="s">
        <v>116</v>
      </c>
      <c r="U2" s="5" t="s">
        <v>117</v>
      </c>
      <c r="V2" s="5" t="s">
        <v>118</v>
      </c>
      <c r="W2" s="5" t="s">
        <v>119</v>
      </c>
      <c r="X2" s="5" t="s">
        <v>120</v>
      </c>
      <c r="Y2" s="5" t="s">
        <v>121</v>
      </c>
      <c r="Z2" s="5" t="s">
        <v>122</v>
      </c>
      <c r="AA2" s="5" t="s">
        <v>123</v>
      </c>
      <c r="AB2" s="5" t="s">
        <v>124</v>
      </c>
      <c r="AC2" s="5" t="s">
        <v>125</v>
      </c>
      <c r="AD2" s="5" t="s">
        <v>126</v>
      </c>
      <c r="AE2" s="5" t="s">
        <v>822</v>
      </c>
      <c r="AF2" s="312" t="s">
        <v>1228</v>
      </c>
      <c r="AG2" s="470">
        <v>45809</v>
      </c>
    </row>
    <row r="3" spans="1:33" ht="15.75" customHeight="1">
      <c r="A3" s="30"/>
      <c r="B3" s="34" t="s">
        <v>127</v>
      </c>
      <c r="C3" s="33">
        <f t="shared" ref="C3:G3" si="0">SUM(C4:C13)</f>
        <v>97542</v>
      </c>
      <c r="D3" s="33">
        <f t="shared" si="0"/>
        <v>98168</v>
      </c>
      <c r="E3" s="33">
        <f t="shared" si="0"/>
        <v>99530</v>
      </c>
      <c r="F3" s="33">
        <f t="shared" si="0"/>
        <v>99839</v>
      </c>
      <c r="G3" s="33">
        <f t="shared" si="0"/>
        <v>99654</v>
      </c>
      <c r="H3" s="33">
        <f t="shared" ref="H3:M3" si="1">SUM(H4:H13)</f>
        <v>99639</v>
      </c>
      <c r="I3" s="33">
        <f t="shared" si="1"/>
        <v>101931</v>
      </c>
      <c r="J3" s="33">
        <f t="shared" si="1"/>
        <v>102529</v>
      </c>
      <c r="K3" s="33">
        <f t="shared" si="1"/>
        <v>102721</v>
      </c>
      <c r="L3" s="33">
        <f t="shared" si="1"/>
        <v>101865</v>
      </c>
      <c r="M3" s="33">
        <f t="shared" si="1"/>
        <v>102954</v>
      </c>
      <c r="N3" s="33">
        <f>SUM(N4:N13)</f>
        <v>101691</v>
      </c>
      <c r="O3" s="33">
        <f t="shared" ref="O3:AD3" si="2">SUM(O4:O13)</f>
        <v>101294</v>
      </c>
      <c r="P3" s="33">
        <f t="shared" si="2"/>
        <v>101773</v>
      </c>
      <c r="Q3" s="33">
        <f t="shared" si="2"/>
        <v>101297</v>
      </c>
      <c r="R3" s="33">
        <f t="shared" si="2"/>
        <v>99767</v>
      </c>
      <c r="S3" s="33">
        <f t="shared" si="2"/>
        <v>98206</v>
      </c>
      <c r="T3" s="33">
        <f t="shared" si="2"/>
        <v>97164</v>
      </c>
      <c r="U3" s="33">
        <f t="shared" si="2"/>
        <v>96541</v>
      </c>
      <c r="V3" s="33">
        <f t="shared" si="2"/>
        <v>96530</v>
      </c>
      <c r="W3" s="33">
        <f t="shared" si="2"/>
        <v>98625</v>
      </c>
      <c r="X3" s="33">
        <f t="shared" si="2"/>
        <v>101562</v>
      </c>
      <c r="Y3" s="33">
        <f t="shared" si="2"/>
        <v>105613</v>
      </c>
      <c r="Z3" s="33">
        <f t="shared" si="2"/>
        <v>110005</v>
      </c>
      <c r="AA3" s="33">
        <f t="shared" si="2"/>
        <v>115681</v>
      </c>
      <c r="AB3" s="33">
        <f t="shared" si="2"/>
        <v>114806</v>
      </c>
      <c r="AC3" s="33">
        <f t="shared" si="2"/>
        <v>111940</v>
      </c>
      <c r="AD3" s="33">
        <f t="shared" si="2"/>
        <v>123125</v>
      </c>
      <c r="AE3" s="33">
        <f t="shared" ref="AE3:AG3" si="3">SUM(AE4:AE13)</f>
        <v>131756</v>
      </c>
      <c r="AF3" s="33">
        <f t="shared" si="3"/>
        <v>142676</v>
      </c>
      <c r="AG3" s="33">
        <f t="shared" si="3"/>
        <v>148569</v>
      </c>
    </row>
    <row r="4" spans="1:33" ht="15.75" customHeight="1">
      <c r="A4" s="31"/>
      <c r="B4" s="34" t="s">
        <v>4</v>
      </c>
      <c r="C4" s="33">
        <f t="shared" ref="C4:G4" si="4">C15</f>
        <v>41981</v>
      </c>
      <c r="D4" s="33">
        <f t="shared" si="4"/>
        <v>41789</v>
      </c>
      <c r="E4" s="33">
        <f t="shared" si="4"/>
        <v>42085</v>
      </c>
      <c r="F4" s="33">
        <f t="shared" si="4"/>
        <v>42442</v>
      </c>
      <c r="G4" s="33">
        <f t="shared" si="4"/>
        <v>42700</v>
      </c>
      <c r="H4" s="33">
        <f t="shared" ref="H4:M4" si="5">H15</f>
        <v>43082</v>
      </c>
      <c r="I4" s="33">
        <f t="shared" si="5"/>
        <v>44082</v>
      </c>
      <c r="J4" s="33">
        <f t="shared" si="5"/>
        <v>44743</v>
      </c>
      <c r="K4" s="33">
        <f t="shared" si="5"/>
        <v>44852</v>
      </c>
      <c r="L4" s="33">
        <f t="shared" si="5"/>
        <v>44276</v>
      </c>
      <c r="M4" s="33">
        <f t="shared" si="5"/>
        <v>44650</v>
      </c>
      <c r="N4" s="33">
        <f>N15</f>
        <v>44099</v>
      </c>
      <c r="O4" s="33">
        <f t="shared" ref="O4:AD4" si="6">O15</f>
        <v>43736</v>
      </c>
      <c r="P4" s="33">
        <f t="shared" ref="P4" si="7">P15</f>
        <v>44065</v>
      </c>
      <c r="Q4" s="33">
        <f t="shared" si="6"/>
        <v>44455</v>
      </c>
      <c r="R4" s="33">
        <f t="shared" si="6"/>
        <v>44312</v>
      </c>
      <c r="S4" s="33">
        <f t="shared" si="6"/>
        <v>43705</v>
      </c>
      <c r="T4" s="33">
        <f t="shared" si="6"/>
        <v>43151</v>
      </c>
      <c r="U4" s="33">
        <f t="shared" si="6"/>
        <v>43039</v>
      </c>
      <c r="V4" s="33">
        <f t="shared" si="6"/>
        <v>43247</v>
      </c>
      <c r="W4" s="33">
        <f t="shared" si="6"/>
        <v>44614</v>
      </c>
      <c r="X4" s="33">
        <f t="shared" si="6"/>
        <v>45885</v>
      </c>
      <c r="Y4" s="33">
        <f t="shared" si="6"/>
        <v>47609</v>
      </c>
      <c r="Z4" s="33">
        <f t="shared" si="6"/>
        <v>48936</v>
      </c>
      <c r="AA4" s="33">
        <f t="shared" si="6"/>
        <v>50155</v>
      </c>
      <c r="AB4" s="33">
        <f t="shared" si="6"/>
        <v>49215</v>
      </c>
      <c r="AC4" s="33">
        <f t="shared" si="6"/>
        <v>48048</v>
      </c>
      <c r="AD4" s="33">
        <f t="shared" si="6"/>
        <v>52706</v>
      </c>
      <c r="AE4" s="33">
        <f t="shared" ref="AE4:AG4" si="8">AE15</f>
        <v>55421</v>
      </c>
      <c r="AF4" s="33">
        <f t="shared" si="8"/>
        <v>60211</v>
      </c>
      <c r="AG4" s="33">
        <f t="shared" si="8"/>
        <v>62808</v>
      </c>
    </row>
    <row r="5" spans="1:33" ht="15.75" customHeight="1">
      <c r="A5" s="31"/>
      <c r="B5" s="34" t="s">
        <v>128</v>
      </c>
      <c r="C5" s="33">
        <f t="shared" ref="C5:G5" si="9">C26+C28+C30</f>
        <v>21848</v>
      </c>
      <c r="D5" s="33">
        <f t="shared" si="9"/>
        <v>21923</v>
      </c>
      <c r="E5" s="33">
        <f t="shared" si="9"/>
        <v>21937</v>
      </c>
      <c r="F5" s="33">
        <f t="shared" si="9"/>
        <v>21798</v>
      </c>
      <c r="G5" s="33">
        <f t="shared" si="9"/>
        <v>21556</v>
      </c>
      <c r="H5" s="33">
        <f t="shared" ref="H5:M5" si="10">H26+H28+H30</f>
        <v>21364</v>
      </c>
      <c r="I5" s="33">
        <f t="shared" si="10"/>
        <v>21474</v>
      </c>
      <c r="J5" s="33">
        <f t="shared" si="10"/>
        <v>21617</v>
      </c>
      <c r="K5" s="33">
        <f t="shared" si="10"/>
        <v>21694</v>
      </c>
      <c r="L5" s="33">
        <f t="shared" si="10"/>
        <v>21417</v>
      </c>
      <c r="M5" s="33">
        <f t="shared" si="10"/>
        <v>21423</v>
      </c>
      <c r="N5" s="33">
        <f>N26+N28+N30</f>
        <v>20911</v>
      </c>
      <c r="O5" s="33">
        <f t="shared" ref="O5:AD5" si="11">O26+O28+O30</f>
        <v>20819</v>
      </c>
      <c r="P5" s="33">
        <f t="shared" ref="P5" si="12">P26+P28+P30</f>
        <v>20711</v>
      </c>
      <c r="Q5" s="33">
        <f t="shared" si="11"/>
        <v>20578</v>
      </c>
      <c r="R5" s="33">
        <f t="shared" si="11"/>
        <v>20184</v>
      </c>
      <c r="S5" s="33">
        <f t="shared" si="11"/>
        <v>19439</v>
      </c>
      <c r="T5" s="33">
        <f t="shared" si="11"/>
        <v>19242</v>
      </c>
      <c r="U5" s="33">
        <f t="shared" si="11"/>
        <v>19079</v>
      </c>
      <c r="V5" s="33">
        <f t="shared" si="11"/>
        <v>18780</v>
      </c>
      <c r="W5" s="33">
        <f t="shared" si="11"/>
        <v>18955</v>
      </c>
      <c r="X5" s="33">
        <f t="shared" si="11"/>
        <v>19229</v>
      </c>
      <c r="Y5" s="33">
        <f t="shared" si="11"/>
        <v>19558</v>
      </c>
      <c r="Z5" s="33">
        <f t="shared" si="11"/>
        <v>20083</v>
      </c>
      <c r="AA5" s="33">
        <f t="shared" si="11"/>
        <v>20973</v>
      </c>
      <c r="AB5" s="33">
        <f t="shared" si="11"/>
        <v>21020</v>
      </c>
      <c r="AC5" s="33">
        <f t="shared" si="11"/>
        <v>20575</v>
      </c>
      <c r="AD5" s="33">
        <f t="shared" si="11"/>
        <v>22316</v>
      </c>
      <c r="AE5" s="33">
        <f t="shared" ref="AE5:AG5" si="13">AE26+AE28+AE30</f>
        <v>23629</v>
      </c>
      <c r="AF5" s="33">
        <f t="shared" si="13"/>
        <v>25596</v>
      </c>
      <c r="AG5" s="33">
        <f t="shared" si="13"/>
        <v>26888</v>
      </c>
    </row>
    <row r="6" spans="1:33" ht="15.75" customHeight="1">
      <c r="A6" s="31"/>
      <c r="B6" s="34" t="s">
        <v>129</v>
      </c>
      <c r="C6" s="33">
        <f t="shared" ref="C6:G6" si="14">C31+C37+C40+C42+C53</f>
        <v>9769</v>
      </c>
      <c r="D6" s="33">
        <f t="shared" si="14"/>
        <v>9866</v>
      </c>
      <c r="E6" s="33">
        <f t="shared" si="14"/>
        <v>9965</v>
      </c>
      <c r="F6" s="33">
        <f t="shared" si="14"/>
        <v>10045</v>
      </c>
      <c r="G6" s="33">
        <f t="shared" si="14"/>
        <v>9930</v>
      </c>
      <c r="H6" s="33">
        <f t="shared" ref="H6:M6" si="15">H31+H37+H40+H42+H53</f>
        <v>9794</v>
      </c>
      <c r="I6" s="33">
        <f t="shared" si="15"/>
        <v>9880</v>
      </c>
      <c r="J6" s="33">
        <f t="shared" si="15"/>
        <v>9780</v>
      </c>
      <c r="K6" s="33">
        <f t="shared" si="15"/>
        <v>9696</v>
      </c>
      <c r="L6" s="33">
        <f t="shared" si="15"/>
        <v>9463</v>
      </c>
      <c r="M6" s="33">
        <f t="shared" si="15"/>
        <v>9431</v>
      </c>
      <c r="N6" s="33">
        <f>N31+N37+N40+N42+N53</f>
        <v>9262</v>
      </c>
      <c r="O6" s="33">
        <f t="shared" ref="O6:AD6" si="16">O31+O37+O40+O42+O53</f>
        <v>9214</v>
      </c>
      <c r="P6" s="33">
        <f t="shared" ref="P6" si="17">P31+P37+P40+P42+P53</f>
        <v>9225</v>
      </c>
      <c r="Q6" s="33">
        <f t="shared" si="16"/>
        <v>9140</v>
      </c>
      <c r="R6" s="33">
        <f t="shared" si="16"/>
        <v>8968</v>
      </c>
      <c r="S6" s="33">
        <f t="shared" si="16"/>
        <v>8861</v>
      </c>
      <c r="T6" s="33">
        <f t="shared" si="16"/>
        <v>8831</v>
      </c>
      <c r="U6" s="33">
        <f t="shared" si="16"/>
        <v>8624</v>
      </c>
      <c r="V6" s="33">
        <f t="shared" si="16"/>
        <v>8532</v>
      </c>
      <c r="W6" s="33">
        <f t="shared" si="16"/>
        <v>8486</v>
      </c>
      <c r="X6" s="33">
        <f t="shared" si="16"/>
        <v>8553</v>
      </c>
      <c r="Y6" s="33">
        <f t="shared" si="16"/>
        <v>8803</v>
      </c>
      <c r="Z6" s="33">
        <f t="shared" si="16"/>
        <v>8868</v>
      </c>
      <c r="AA6" s="33">
        <f t="shared" si="16"/>
        <v>9265</v>
      </c>
      <c r="AB6" s="33">
        <f t="shared" si="16"/>
        <v>9218</v>
      </c>
      <c r="AC6" s="33">
        <f t="shared" si="16"/>
        <v>8916</v>
      </c>
      <c r="AD6" s="33">
        <f t="shared" si="16"/>
        <v>9763</v>
      </c>
      <c r="AE6" s="33">
        <f t="shared" ref="AE6:AG6" si="18">AE31+AE37+AE40+AE42+AE53</f>
        <v>10373</v>
      </c>
      <c r="AF6" s="33">
        <f t="shared" si="18"/>
        <v>10910</v>
      </c>
      <c r="AG6" s="33">
        <f t="shared" si="18"/>
        <v>11384</v>
      </c>
    </row>
    <row r="7" spans="1:33" ht="15.75" customHeight="1">
      <c r="A7" s="31"/>
      <c r="B7" s="34" t="s">
        <v>130</v>
      </c>
      <c r="C7" s="33">
        <f t="shared" ref="C7:G7" si="19">C27+C34+C39+C55+C56</f>
        <v>6972</v>
      </c>
      <c r="D7" s="33">
        <f t="shared" si="19"/>
        <v>7344</v>
      </c>
      <c r="E7" s="33">
        <f t="shared" si="19"/>
        <v>7923</v>
      </c>
      <c r="F7" s="33">
        <f t="shared" si="19"/>
        <v>7654</v>
      </c>
      <c r="G7" s="33">
        <f t="shared" si="19"/>
        <v>7478</v>
      </c>
      <c r="H7" s="33">
        <f t="shared" ref="H7:M7" si="20">H27+H34+H39+H55+H56</f>
        <v>7289</v>
      </c>
      <c r="I7" s="33">
        <f t="shared" si="20"/>
        <v>7315</v>
      </c>
      <c r="J7" s="33">
        <f t="shared" si="20"/>
        <v>7199</v>
      </c>
      <c r="K7" s="33">
        <f t="shared" si="20"/>
        <v>7009</v>
      </c>
      <c r="L7" s="33">
        <f t="shared" si="20"/>
        <v>6996</v>
      </c>
      <c r="M7" s="33">
        <f t="shared" si="20"/>
        <v>7032</v>
      </c>
      <c r="N7" s="33">
        <f>N27+N34+N39+N55+N56</f>
        <v>7185</v>
      </c>
      <c r="O7" s="33">
        <f t="shared" ref="O7:AD7" si="21">O27+O34+O39+O55+O56</f>
        <v>7432</v>
      </c>
      <c r="P7" s="33">
        <f t="shared" ref="P7" si="22">P27+P34+P39+P55+P56</f>
        <v>7523</v>
      </c>
      <c r="Q7" s="33">
        <f t="shared" si="21"/>
        <v>7383</v>
      </c>
      <c r="R7" s="33">
        <f t="shared" si="21"/>
        <v>7284</v>
      </c>
      <c r="S7" s="33">
        <f t="shared" si="21"/>
        <v>7280</v>
      </c>
      <c r="T7" s="33">
        <f t="shared" si="21"/>
        <v>7195</v>
      </c>
      <c r="U7" s="33">
        <f t="shared" si="21"/>
        <v>7118</v>
      </c>
      <c r="V7" s="33">
        <f t="shared" si="21"/>
        <v>7280</v>
      </c>
      <c r="W7" s="33">
        <f t="shared" si="21"/>
        <v>7315</v>
      </c>
      <c r="X7" s="33">
        <f t="shared" si="21"/>
        <v>7492</v>
      </c>
      <c r="Y7" s="33">
        <f t="shared" si="21"/>
        <v>7764</v>
      </c>
      <c r="Z7" s="33">
        <f t="shared" si="21"/>
        <v>8183</v>
      </c>
      <c r="AA7" s="33">
        <f t="shared" si="21"/>
        <v>8989</v>
      </c>
      <c r="AB7" s="33">
        <f t="shared" si="21"/>
        <v>8803</v>
      </c>
      <c r="AC7" s="33">
        <f t="shared" si="21"/>
        <v>8682</v>
      </c>
      <c r="AD7" s="33">
        <f t="shared" si="21"/>
        <v>9348</v>
      </c>
      <c r="AE7" s="33">
        <f t="shared" ref="AE7:AG7" si="23">AE27+AE34+AE39+AE55+AE56</f>
        <v>10224</v>
      </c>
      <c r="AF7" s="33">
        <f t="shared" si="23"/>
        <v>11045</v>
      </c>
      <c r="AG7" s="33">
        <f t="shared" si="23"/>
        <v>11509</v>
      </c>
    </row>
    <row r="8" spans="1:33" ht="15.75" customHeight="1">
      <c r="A8" s="31"/>
      <c r="B8" s="34" t="s">
        <v>131</v>
      </c>
      <c r="C8" s="33">
        <f t="shared" ref="C8:G8" si="24">C36+C38+C41+C43+C51+C54</f>
        <v>2783</v>
      </c>
      <c r="D8" s="33">
        <f t="shared" si="24"/>
        <v>2849</v>
      </c>
      <c r="E8" s="33">
        <f t="shared" si="24"/>
        <v>3034</v>
      </c>
      <c r="F8" s="33">
        <f t="shared" si="24"/>
        <v>3115</v>
      </c>
      <c r="G8" s="33">
        <f t="shared" si="24"/>
        <v>3025</v>
      </c>
      <c r="H8" s="33">
        <f t="shared" ref="H8:M8" si="25">H36+H38+H41+H43+H51+H54</f>
        <v>2950</v>
      </c>
      <c r="I8" s="33">
        <f t="shared" si="25"/>
        <v>3214</v>
      </c>
      <c r="J8" s="33">
        <f t="shared" si="25"/>
        <v>3173</v>
      </c>
      <c r="K8" s="33">
        <f t="shared" si="25"/>
        <v>3252</v>
      </c>
      <c r="L8" s="33">
        <f t="shared" si="25"/>
        <v>3296</v>
      </c>
      <c r="M8" s="33">
        <f t="shared" si="25"/>
        <v>3531</v>
      </c>
      <c r="N8" s="33">
        <f>N36+N38+N41+N43+N51+N54</f>
        <v>3559</v>
      </c>
      <c r="O8" s="33">
        <f t="shared" ref="O8:AD8" si="26">O36+O38+O41+O43+O51+O54</f>
        <v>3555</v>
      </c>
      <c r="P8" s="33">
        <f t="shared" ref="P8" si="27">P36+P38+P41+P43+P51+P54</f>
        <v>3670</v>
      </c>
      <c r="Q8" s="33">
        <f t="shared" si="26"/>
        <v>3509</v>
      </c>
      <c r="R8" s="33">
        <f t="shared" si="26"/>
        <v>3312</v>
      </c>
      <c r="S8" s="33">
        <f t="shared" si="26"/>
        <v>3429</v>
      </c>
      <c r="T8" s="33">
        <f t="shared" si="26"/>
        <v>3527</v>
      </c>
      <c r="U8" s="33">
        <f t="shared" si="26"/>
        <v>3492</v>
      </c>
      <c r="V8" s="33">
        <f t="shared" si="26"/>
        <v>3537</v>
      </c>
      <c r="W8" s="33">
        <f t="shared" si="26"/>
        <v>3790</v>
      </c>
      <c r="X8" s="33">
        <f t="shared" si="26"/>
        <v>4229</v>
      </c>
      <c r="Y8" s="33">
        <f t="shared" si="26"/>
        <v>4789</v>
      </c>
      <c r="Z8" s="33">
        <f t="shared" si="26"/>
        <v>5746</v>
      </c>
      <c r="AA8" s="33">
        <f t="shared" si="26"/>
        <v>6829</v>
      </c>
      <c r="AB8" s="33">
        <f t="shared" si="26"/>
        <v>7101</v>
      </c>
      <c r="AC8" s="33">
        <f t="shared" si="26"/>
        <v>6628</v>
      </c>
      <c r="AD8" s="33">
        <f t="shared" si="26"/>
        <v>7467</v>
      </c>
      <c r="AE8" s="33">
        <f t="shared" ref="AE8:AG8" si="28">AE36+AE38+AE41+AE43+AE51+AE54</f>
        <v>8342</v>
      </c>
      <c r="AF8" s="33">
        <f t="shared" si="28"/>
        <v>9210</v>
      </c>
      <c r="AG8" s="33">
        <f t="shared" si="28"/>
        <v>9620</v>
      </c>
    </row>
    <row r="9" spans="1:33" ht="15.75" customHeight="1">
      <c r="A9" s="31"/>
      <c r="B9" s="34" t="s">
        <v>132</v>
      </c>
      <c r="C9" s="33">
        <f t="shared" ref="C9:G9" si="29">C25+C57+C58+C59</f>
        <v>10582</v>
      </c>
      <c r="D9" s="33">
        <f t="shared" si="29"/>
        <v>10615</v>
      </c>
      <c r="E9" s="33">
        <f t="shared" si="29"/>
        <v>10741</v>
      </c>
      <c r="F9" s="33">
        <f t="shared" si="29"/>
        <v>10885</v>
      </c>
      <c r="G9" s="33">
        <f t="shared" si="29"/>
        <v>10980</v>
      </c>
      <c r="H9" s="33">
        <f t="shared" ref="H9:M9" si="30">H25+H57+H58+H59</f>
        <v>10909</v>
      </c>
      <c r="I9" s="33">
        <f t="shared" si="30"/>
        <v>11407</v>
      </c>
      <c r="J9" s="33">
        <f t="shared" si="30"/>
        <v>11466</v>
      </c>
      <c r="K9" s="33">
        <f t="shared" si="30"/>
        <v>11679</v>
      </c>
      <c r="L9" s="33">
        <f t="shared" si="30"/>
        <v>11713</v>
      </c>
      <c r="M9" s="33">
        <f t="shared" si="30"/>
        <v>11913</v>
      </c>
      <c r="N9" s="33">
        <f>N25+N57+N58+N59</f>
        <v>11708</v>
      </c>
      <c r="O9" s="33">
        <f t="shared" ref="O9:AD9" si="31">O25+O57+O58+O59</f>
        <v>11564</v>
      </c>
      <c r="P9" s="33">
        <f t="shared" ref="P9" si="32">P25+P57+P58+P59</f>
        <v>11558</v>
      </c>
      <c r="Q9" s="33">
        <f t="shared" si="31"/>
        <v>11255</v>
      </c>
      <c r="R9" s="33">
        <f t="shared" si="31"/>
        <v>10961</v>
      </c>
      <c r="S9" s="33">
        <f t="shared" si="31"/>
        <v>10816</v>
      </c>
      <c r="T9" s="33">
        <f t="shared" si="31"/>
        <v>10576</v>
      </c>
      <c r="U9" s="33">
        <f t="shared" si="31"/>
        <v>10626</v>
      </c>
      <c r="V9" s="33">
        <f t="shared" si="31"/>
        <v>10591</v>
      </c>
      <c r="W9" s="33">
        <f t="shared" si="31"/>
        <v>10756</v>
      </c>
      <c r="X9" s="33">
        <f t="shared" si="31"/>
        <v>10987</v>
      </c>
      <c r="Y9" s="33">
        <f t="shared" si="31"/>
        <v>11340</v>
      </c>
      <c r="Z9" s="33">
        <f t="shared" si="31"/>
        <v>11843</v>
      </c>
      <c r="AA9" s="33">
        <f t="shared" si="31"/>
        <v>12383</v>
      </c>
      <c r="AB9" s="33">
        <f t="shared" si="31"/>
        <v>12284</v>
      </c>
      <c r="AC9" s="33">
        <f t="shared" si="31"/>
        <v>11957</v>
      </c>
      <c r="AD9" s="33">
        <f t="shared" si="31"/>
        <v>12994</v>
      </c>
      <c r="AE9" s="33">
        <f t="shared" ref="AE9:AG9" si="33">AE25+AE57+AE58+AE59</f>
        <v>14086</v>
      </c>
      <c r="AF9" s="33">
        <f t="shared" si="33"/>
        <v>15186</v>
      </c>
      <c r="AG9" s="33">
        <f t="shared" si="33"/>
        <v>15534</v>
      </c>
    </row>
    <row r="10" spans="1:33" ht="15.75" customHeight="1">
      <c r="A10" s="31"/>
      <c r="B10" s="34" t="s">
        <v>133</v>
      </c>
      <c r="C10" s="26">
        <f t="shared" ref="C10:G10" si="34">C32+C35+C50+C52+C60+C61+C62</f>
        <v>1633</v>
      </c>
      <c r="D10" s="26">
        <f t="shared" si="34"/>
        <v>1674</v>
      </c>
      <c r="E10" s="26">
        <f t="shared" si="34"/>
        <v>1647</v>
      </c>
      <c r="F10" s="26">
        <f t="shared" si="34"/>
        <v>1694</v>
      </c>
      <c r="G10" s="26">
        <f t="shared" si="34"/>
        <v>1667</v>
      </c>
      <c r="H10" s="26">
        <f t="shared" ref="H10:M10" si="35">H32+H35+H50+H52+H60+H61+H62</f>
        <v>1660</v>
      </c>
      <c r="I10" s="26">
        <f>I32+I35+I50+I52+I60+I61+I62</f>
        <v>1744</v>
      </c>
      <c r="J10" s="26">
        <f t="shared" si="35"/>
        <v>1737</v>
      </c>
      <c r="K10" s="26">
        <f>K32+K35+K50+K52+K60+K61+K62</f>
        <v>1723</v>
      </c>
      <c r="L10" s="26">
        <f t="shared" si="35"/>
        <v>1756</v>
      </c>
      <c r="M10" s="26">
        <f t="shared" si="35"/>
        <v>1808</v>
      </c>
      <c r="N10" s="26">
        <f>N32+N35+N50+N52+N60+N61+N62</f>
        <v>1869</v>
      </c>
      <c r="O10" s="26">
        <f t="shared" ref="O10:AD10" si="36">O32+O35+O50+O52+O60+O61+O62</f>
        <v>1873</v>
      </c>
      <c r="P10" s="26">
        <f t="shared" ref="P10" si="37">P32+P35+P50+P52+P60+P61+P62</f>
        <v>1917</v>
      </c>
      <c r="Q10" s="26">
        <f t="shared" si="36"/>
        <v>1888</v>
      </c>
      <c r="R10" s="26">
        <f t="shared" si="36"/>
        <v>1799</v>
      </c>
      <c r="S10" s="26">
        <f t="shared" si="36"/>
        <v>1754</v>
      </c>
      <c r="T10" s="26">
        <f t="shared" si="36"/>
        <v>1700</v>
      </c>
      <c r="U10" s="26">
        <f t="shared" si="36"/>
        <v>1669</v>
      </c>
      <c r="V10" s="26">
        <f t="shared" si="36"/>
        <v>1698</v>
      </c>
      <c r="W10" s="26">
        <f t="shared" si="36"/>
        <v>1704</v>
      </c>
      <c r="X10" s="26">
        <f t="shared" si="36"/>
        <v>1874</v>
      </c>
      <c r="Y10" s="26">
        <f t="shared" si="36"/>
        <v>1982</v>
      </c>
      <c r="Z10" s="26">
        <f t="shared" si="36"/>
        <v>2163</v>
      </c>
      <c r="AA10" s="26">
        <f t="shared" si="36"/>
        <v>2429</v>
      </c>
      <c r="AB10" s="26">
        <f t="shared" si="36"/>
        <v>2476</v>
      </c>
      <c r="AC10" s="26">
        <f t="shared" si="36"/>
        <v>2515</v>
      </c>
      <c r="AD10" s="26">
        <f t="shared" si="36"/>
        <v>3002</v>
      </c>
      <c r="AE10" s="26">
        <f t="shared" ref="AE10:AG10" si="38">AE32+AE35+AE50+AE52+AE60+AE61+AE62</f>
        <v>3350</v>
      </c>
      <c r="AF10" s="26">
        <f t="shared" si="38"/>
        <v>3629</v>
      </c>
      <c r="AG10" s="26">
        <f t="shared" si="38"/>
        <v>3718</v>
      </c>
    </row>
    <row r="11" spans="1:33" ht="15.75" customHeight="1">
      <c r="A11" s="31"/>
      <c r="B11" s="34" t="s">
        <v>134</v>
      </c>
      <c r="C11" s="26">
        <f t="shared" ref="C11:G11" si="39">C33+C45+C48+C63+C64</f>
        <v>818</v>
      </c>
      <c r="D11" s="26">
        <f t="shared" si="39"/>
        <v>867</v>
      </c>
      <c r="E11" s="26">
        <f t="shared" si="39"/>
        <v>942</v>
      </c>
      <c r="F11" s="26">
        <f t="shared" si="39"/>
        <v>906</v>
      </c>
      <c r="G11" s="26">
        <f t="shared" si="39"/>
        <v>871</v>
      </c>
      <c r="H11" s="26">
        <f t="shared" ref="H11:M11" si="40">H33+H45+H48+H63+H64</f>
        <v>973</v>
      </c>
      <c r="I11" s="26">
        <f t="shared" si="40"/>
        <v>1071</v>
      </c>
      <c r="J11" s="26">
        <f t="shared" si="40"/>
        <v>1085</v>
      </c>
      <c r="K11" s="26">
        <f t="shared" si="40"/>
        <v>1112</v>
      </c>
      <c r="L11" s="26">
        <f t="shared" si="40"/>
        <v>1153</v>
      </c>
      <c r="M11" s="26">
        <f t="shared" si="40"/>
        <v>1207</v>
      </c>
      <c r="N11" s="26">
        <f>N33+N45+N48+N63+N64</f>
        <v>1198</v>
      </c>
      <c r="O11" s="26">
        <f t="shared" ref="O11:AD11" si="41">O33+O45+O48+O63+O64</f>
        <v>1229</v>
      </c>
      <c r="P11" s="26">
        <f t="shared" ref="P11" si="42">P33+P45+P48+P63+P64</f>
        <v>1214</v>
      </c>
      <c r="Q11" s="26">
        <f t="shared" si="41"/>
        <v>1184</v>
      </c>
      <c r="R11" s="26">
        <f t="shared" si="41"/>
        <v>1075</v>
      </c>
      <c r="S11" s="26">
        <f t="shared" si="41"/>
        <v>1030</v>
      </c>
      <c r="T11" s="26">
        <f t="shared" si="41"/>
        <v>1042</v>
      </c>
      <c r="U11" s="26">
        <f t="shared" si="41"/>
        <v>1035</v>
      </c>
      <c r="V11" s="26">
        <f t="shared" si="41"/>
        <v>1023</v>
      </c>
      <c r="W11" s="26">
        <f t="shared" si="41"/>
        <v>1063</v>
      </c>
      <c r="X11" s="26">
        <f t="shared" si="41"/>
        <v>1167</v>
      </c>
      <c r="Y11" s="26">
        <f t="shared" si="41"/>
        <v>1344</v>
      </c>
      <c r="Z11" s="26">
        <f t="shared" si="41"/>
        <v>1459</v>
      </c>
      <c r="AA11" s="26">
        <f t="shared" si="41"/>
        <v>1572</v>
      </c>
      <c r="AB11" s="26">
        <f t="shared" si="41"/>
        <v>1543</v>
      </c>
      <c r="AC11" s="26">
        <f t="shared" si="41"/>
        <v>1529</v>
      </c>
      <c r="AD11" s="26">
        <f t="shared" si="41"/>
        <v>1808</v>
      </c>
      <c r="AE11" s="26">
        <f t="shared" ref="AE11:AG11" si="43">AE33+AE45+AE48+AE63+AE64</f>
        <v>2067</v>
      </c>
      <c r="AF11" s="26">
        <f t="shared" si="43"/>
        <v>2314</v>
      </c>
      <c r="AG11" s="26">
        <f t="shared" si="43"/>
        <v>2321</v>
      </c>
    </row>
    <row r="12" spans="1:33" ht="15.75" customHeight="1">
      <c r="A12" s="31"/>
      <c r="B12" s="34" t="s">
        <v>135</v>
      </c>
      <c r="C12" s="26">
        <f t="shared" ref="C12:G12" si="44">C44+C46</f>
        <v>666</v>
      </c>
      <c r="D12" s="26">
        <f t="shared" si="44"/>
        <v>748</v>
      </c>
      <c r="E12" s="26">
        <f t="shared" si="44"/>
        <v>825</v>
      </c>
      <c r="F12" s="26">
        <f t="shared" si="44"/>
        <v>872</v>
      </c>
      <c r="G12" s="26">
        <f t="shared" si="44"/>
        <v>982</v>
      </c>
      <c r="H12" s="26">
        <f t="shared" ref="H12:M12" si="45">H44+H46</f>
        <v>1069</v>
      </c>
      <c r="I12" s="26">
        <f t="shared" si="45"/>
        <v>1189</v>
      </c>
      <c r="J12" s="26">
        <f t="shared" si="45"/>
        <v>1147</v>
      </c>
      <c r="K12" s="26">
        <f t="shared" si="45"/>
        <v>1114</v>
      </c>
      <c r="L12" s="26">
        <f t="shared" si="45"/>
        <v>1201</v>
      </c>
      <c r="M12" s="26">
        <f t="shared" si="45"/>
        <v>1373</v>
      </c>
      <c r="N12" s="26">
        <f>N44+N46</f>
        <v>1302</v>
      </c>
      <c r="O12" s="26">
        <f t="shared" ref="O12:AD12" si="46">O44+O46</f>
        <v>1262</v>
      </c>
      <c r="P12" s="26">
        <f t="shared" ref="P12" si="47">P44+P46</f>
        <v>1246</v>
      </c>
      <c r="Q12" s="26">
        <f t="shared" si="46"/>
        <v>1209</v>
      </c>
      <c r="R12" s="26">
        <f t="shared" si="46"/>
        <v>1204</v>
      </c>
      <c r="S12" s="26">
        <f t="shared" si="46"/>
        <v>1213</v>
      </c>
      <c r="T12" s="26">
        <f t="shared" si="46"/>
        <v>1226</v>
      </c>
      <c r="U12" s="26">
        <f t="shared" si="46"/>
        <v>1183</v>
      </c>
      <c r="V12" s="26">
        <f t="shared" si="46"/>
        <v>1167</v>
      </c>
      <c r="W12" s="26">
        <f t="shared" si="46"/>
        <v>1204</v>
      </c>
      <c r="X12" s="26">
        <f t="shared" si="46"/>
        <v>1323</v>
      </c>
      <c r="Y12" s="26">
        <f t="shared" si="46"/>
        <v>1472</v>
      </c>
      <c r="Z12" s="26">
        <f t="shared" si="46"/>
        <v>1728</v>
      </c>
      <c r="AA12" s="26">
        <f t="shared" si="46"/>
        <v>1879</v>
      </c>
      <c r="AB12" s="26">
        <f t="shared" si="46"/>
        <v>1864</v>
      </c>
      <c r="AC12" s="26">
        <f t="shared" si="46"/>
        <v>1810</v>
      </c>
      <c r="AD12" s="26">
        <f t="shared" si="46"/>
        <v>2135</v>
      </c>
      <c r="AE12" s="26">
        <f t="shared" ref="AE12:AG12" si="48">AE44+AE46</f>
        <v>2355</v>
      </c>
      <c r="AF12" s="26">
        <f t="shared" si="48"/>
        <v>2503</v>
      </c>
      <c r="AG12" s="26">
        <f t="shared" si="48"/>
        <v>2563</v>
      </c>
    </row>
    <row r="13" spans="1:33" ht="15.75" customHeight="1">
      <c r="A13" s="31"/>
      <c r="B13" s="34" t="s">
        <v>136</v>
      </c>
      <c r="C13" s="26">
        <f t="shared" ref="C13:G13" si="49">C29+C47+C49</f>
        <v>490</v>
      </c>
      <c r="D13" s="26">
        <f t="shared" si="49"/>
        <v>493</v>
      </c>
      <c r="E13" s="26">
        <f t="shared" si="49"/>
        <v>431</v>
      </c>
      <c r="F13" s="26">
        <f t="shared" si="49"/>
        <v>428</v>
      </c>
      <c r="G13" s="26">
        <f t="shared" si="49"/>
        <v>465</v>
      </c>
      <c r="H13" s="26">
        <f t="shared" ref="H13:M13" si="50">H29+H47+H49</f>
        <v>549</v>
      </c>
      <c r="I13" s="26">
        <f t="shared" si="50"/>
        <v>555</v>
      </c>
      <c r="J13" s="26">
        <f t="shared" si="50"/>
        <v>582</v>
      </c>
      <c r="K13" s="26">
        <f t="shared" si="50"/>
        <v>590</v>
      </c>
      <c r="L13" s="26">
        <f t="shared" si="50"/>
        <v>594</v>
      </c>
      <c r="M13" s="26">
        <f t="shared" si="50"/>
        <v>586</v>
      </c>
      <c r="N13" s="26">
        <f>N29+N47+N49</f>
        <v>598</v>
      </c>
      <c r="O13" s="26">
        <f t="shared" ref="O13:AD13" si="51">O29+O47+O49</f>
        <v>610</v>
      </c>
      <c r="P13" s="26">
        <f t="shared" ref="P13" si="52">P29+P47+P49</f>
        <v>644</v>
      </c>
      <c r="Q13" s="26">
        <f t="shared" si="51"/>
        <v>696</v>
      </c>
      <c r="R13" s="26">
        <f t="shared" si="51"/>
        <v>668</v>
      </c>
      <c r="S13" s="26">
        <f t="shared" si="51"/>
        <v>679</v>
      </c>
      <c r="T13" s="26">
        <f t="shared" si="51"/>
        <v>674</v>
      </c>
      <c r="U13" s="26">
        <f t="shared" si="51"/>
        <v>676</v>
      </c>
      <c r="V13" s="26">
        <f t="shared" si="51"/>
        <v>675</v>
      </c>
      <c r="W13" s="26">
        <f t="shared" si="51"/>
        <v>738</v>
      </c>
      <c r="X13" s="26">
        <f t="shared" si="51"/>
        <v>823</v>
      </c>
      <c r="Y13" s="26">
        <f t="shared" si="51"/>
        <v>952</v>
      </c>
      <c r="Z13" s="26">
        <f t="shared" si="51"/>
        <v>996</v>
      </c>
      <c r="AA13" s="26">
        <f t="shared" si="51"/>
        <v>1207</v>
      </c>
      <c r="AB13" s="26">
        <f t="shared" si="51"/>
        <v>1282</v>
      </c>
      <c r="AC13" s="26">
        <f t="shared" si="51"/>
        <v>1280</v>
      </c>
      <c r="AD13" s="26">
        <f t="shared" si="51"/>
        <v>1586</v>
      </c>
      <c r="AE13" s="26">
        <f t="shared" ref="AE13:AG13" si="53">AE29+AE47+AE49</f>
        <v>1909</v>
      </c>
      <c r="AF13" s="26">
        <f t="shared" si="53"/>
        <v>2072</v>
      </c>
      <c r="AG13" s="26">
        <f t="shared" si="53"/>
        <v>2224</v>
      </c>
    </row>
    <row r="14" spans="1:33" ht="15.75" customHeight="1">
      <c r="A14" s="31"/>
      <c r="B14" s="34"/>
      <c r="C14" s="188"/>
      <c r="D14" s="188"/>
      <c r="E14" s="188"/>
      <c r="F14" s="188"/>
      <c r="G14" s="188"/>
      <c r="H14" s="34"/>
      <c r="I14" s="34"/>
      <c r="J14" s="34"/>
      <c r="K14" s="34"/>
      <c r="L14" s="34"/>
      <c r="M14" s="34"/>
      <c r="N14" s="190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15.75" customHeight="1">
      <c r="A15" s="100">
        <v>100</v>
      </c>
      <c r="B15" s="102" t="s">
        <v>223</v>
      </c>
      <c r="C15" s="32">
        <f>'95'!B10</f>
        <v>41981</v>
      </c>
      <c r="D15" s="32">
        <f>'96'!B10</f>
        <v>41789</v>
      </c>
      <c r="E15" s="32">
        <f>'97'!B10</f>
        <v>42085</v>
      </c>
      <c r="F15" s="32">
        <f>'98'!B10</f>
        <v>42442</v>
      </c>
      <c r="G15" s="32">
        <f>'99'!B12</f>
        <v>42700</v>
      </c>
      <c r="H15" s="26">
        <f t="shared" ref="H15:M15" si="54">SUM(H16:H24)</f>
        <v>43082</v>
      </c>
      <c r="I15" s="26">
        <f t="shared" si="54"/>
        <v>44082</v>
      </c>
      <c r="J15" s="26">
        <f t="shared" si="54"/>
        <v>44743</v>
      </c>
      <c r="K15" s="26">
        <f t="shared" si="54"/>
        <v>44852</v>
      </c>
      <c r="L15" s="26">
        <f t="shared" si="54"/>
        <v>44276</v>
      </c>
      <c r="M15" s="26">
        <f t="shared" si="54"/>
        <v>44650</v>
      </c>
      <c r="N15" s="26">
        <f>SUM(N16:N24)</f>
        <v>44099</v>
      </c>
      <c r="O15" s="26">
        <f t="shared" ref="O15:AD15" si="55">SUM(O16:O24)</f>
        <v>43736</v>
      </c>
      <c r="P15" s="26">
        <f t="shared" si="55"/>
        <v>44065</v>
      </c>
      <c r="Q15" s="26">
        <f t="shared" si="55"/>
        <v>44455</v>
      </c>
      <c r="R15" s="26">
        <f t="shared" si="55"/>
        <v>44312</v>
      </c>
      <c r="S15" s="26">
        <f t="shared" si="55"/>
        <v>43705</v>
      </c>
      <c r="T15" s="26">
        <f t="shared" si="55"/>
        <v>43151</v>
      </c>
      <c r="U15" s="26">
        <f t="shared" si="55"/>
        <v>43039</v>
      </c>
      <c r="V15" s="26">
        <f t="shared" si="55"/>
        <v>43247</v>
      </c>
      <c r="W15" s="26">
        <f t="shared" si="55"/>
        <v>44614</v>
      </c>
      <c r="X15" s="26">
        <f t="shared" si="55"/>
        <v>45885</v>
      </c>
      <c r="Y15" s="26">
        <f t="shared" si="55"/>
        <v>47609</v>
      </c>
      <c r="Z15" s="26">
        <f t="shared" si="55"/>
        <v>48936</v>
      </c>
      <c r="AA15" s="26">
        <f t="shared" si="55"/>
        <v>50155</v>
      </c>
      <c r="AB15" s="26">
        <f t="shared" si="55"/>
        <v>49215</v>
      </c>
      <c r="AC15" s="26">
        <f t="shared" si="55"/>
        <v>48048</v>
      </c>
      <c r="AD15" s="26">
        <f t="shared" si="55"/>
        <v>52706</v>
      </c>
      <c r="AE15" s="28">
        <f t="shared" ref="AE15:AG15" si="56">SUM(AE16:AE24)</f>
        <v>55421</v>
      </c>
      <c r="AF15" s="28">
        <f t="shared" si="56"/>
        <v>60211</v>
      </c>
      <c r="AG15" s="28">
        <f t="shared" si="56"/>
        <v>62808</v>
      </c>
    </row>
    <row r="16" spans="1:33" ht="15.75" customHeight="1">
      <c r="A16" s="191">
        <v>101</v>
      </c>
      <c r="B16" s="191" t="s">
        <v>224</v>
      </c>
      <c r="C16" s="192">
        <f t="shared" ref="C16:C22" si="57">ROUND(C$15*C70/C$69,0)</f>
        <v>3719</v>
      </c>
      <c r="D16" s="192">
        <f t="shared" ref="D16:G16" si="58">ROUND(D$15*D70/D$69,0)</f>
        <v>3845</v>
      </c>
      <c r="E16" s="192">
        <f t="shared" si="58"/>
        <v>4209</v>
      </c>
      <c r="F16" s="192">
        <f t="shared" si="58"/>
        <v>4575</v>
      </c>
      <c r="G16" s="192">
        <f t="shared" si="58"/>
        <v>4631</v>
      </c>
      <c r="H16" s="193">
        <f>H70</f>
        <v>4766</v>
      </c>
      <c r="I16" s="193">
        <f>I169</f>
        <v>5055</v>
      </c>
      <c r="J16" s="193">
        <f t="shared" ref="J16:K16" si="59">J169</f>
        <v>5105</v>
      </c>
      <c r="K16" s="193">
        <f t="shared" si="59"/>
        <v>5025</v>
      </c>
      <c r="L16" s="193">
        <f>L268</f>
        <v>5037</v>
      </c>
      <c r="M16" s="193">
        <f>M359</f>
        <v>5350</v>
      </c>
      <c r="N16" s="78">
        <f>'06'!C21</f>
        <v>5179</v>
      </c>
      <c r="O16" s="20">
        <f>'07'!C21</f>
        <v>5115</v>
      </c>
      <c r="P16" s="20">
        <f>'08'!C21</f>
        <v>5192</v>
      </c>
      <c r="Q16" s="20">
        <f>'09'!C21</f>
        <v>5188</v>
      </c>
      <c r="R16" s="20">
        <f>'10'!C21</f>
        <v>5088</v>
      </c>
      <c r="S16" s="20">
        <f>'11'!C21</f>
        <v>5058</v>
      </c>
      <c r="T16" s="20">
        <f>'12'!C21</f>
        <v>4928</v>
      </c>
      <c r="U16" s="20">
        <f>'13'!C21</f>
        <v>4866</v>
      </c>
      <c r="V16" s="20">
        <f>'14'!C21</f>
        <v>4961</v>
      </c>
      <c r="W16" s="20">
        <f>'15'!C21</f>
        <v>5176</v>
      </c>
      <c r="X16" s="20">
        <f>'16'!C21</f>
        <v>5405</v>
      </c>
      <c r="Y16" s="20">
        <f>'17'!C21</f>
        <v>5826</v>
      </c>
      <c r="Z16" s="20">
        <f>'18'!C21</f>
        <v>6083</v>
      </c>
      <c r="AA16" s="20">
        <f>'19'!C21</f>
        <v>6505</v>
      </c>
      <c r="AB16" s="20">
        <f>'20'!C21</f>
        <v>6459</v>
      </c>
      <c r="AC16" s="20">
        <f>'21'!C21</f>
        <v>6457</v>
      </c>
      <c r="AD16" s="20">
        <f>'22'!C21</f>
        <v>6874</v>
      </c>
      <c r="AE16" s="515">
        <f>'23'!D8</f>
        <v>7148</v>
      </c>
      <c r="AF16" s="515">
        <f>'24'!C6</f>
        <v>8333</v>
      </c>
      <c r="AG16" s="515">
        <f>'25_6'!C6</f>
        <v>8826</v>
      </c>
    </row>
    <row r="17" spans="1:33" ht="15.75" customHeight="1">
      <c r="A17" s="100">
        <v>102</v>
      </c>
      <c r="B17" s="100" t="s">
        <v>225</v>
      </c>
      <c r="C17" s="194">
        <f t="shared" si="57"/>
        <v>3378</v>
      </c>
      <c r="D17" s="194">
        <f t="shared" ref="D17:G22" si="60">ROUND(D$15*D71/D$69,0)</f>
        <v>3181</v>
      </c>
      <c r="E17" s="194">
        <f t="shared" si="60"/>
        <v>3262</v>
      </c>
      <c r="F17" s="194">
        <f t="shared" si="60"/>
        <v>3440</v>
      </c>
      <c r="G17" s="194">
        <f t="shared" si="60"/>
        <v>3564</v>
      </c>
      <c r="H17" s="166">
        <f t="shared" ref="H17:H24" si="61">H71</f>
        <v>3632</v>
      </c>
      <c r="I17" s="166">
        <f t="shared" ref="I17:K17" si="62">I170</f>
        <v>3761</v>
      </c>
      <c r="J17" s="166">
        <f t="shared" si="62"/>
        <v>3813</v>
      </c>
      <c r="K17" s="166">
        <f t="shared" si="62"/>
        <v>3859</v>
      </c>
      <c r="L17" s="166">
        <f t="shared" ref="L17:L24" si="63">L269</f>
        <v>3811</v>
      </c>
      <c r="M17" s="166">
        <f t="shared" ref="M17:M24" si="64">M360</f>
        <v>3819</v>
      </c>
      <c r="N17" s="26">
        <f>'06'!C22</f>
        <v>3808</v>
      </c>
      <c r="O17" s="17">
        <f>'07'!C22</f>
        <v>3816</v>
      </c>
      <c r="P17" s="17">
        <f>'08'!C22</f>
        <v>3845</v>
      </c>
      <c r="Q17" s="17">
        <f>'09'!C22</f>
        <v>3963</v>
      </c>
      <c r="R17" s="17">
        <f>'10'!C22</f>
        <v>4008</v>
      </c>
      <c r="S17" s="17">
        <f>'11'!C22</f>
        <v>4061</v>
      </c>
      <c r="T17" s="17">
        <f>'12'!C22</f>
        <v>4047</v>
      </c>
      <c r="U17" s="17">
        <f>'13'!C22</f>
        <v>4281</v>
      </c>
      <c r="V17" s="17">
        <f>'14'!C22</f>
        <v>4213</v>
      </c>
      <c r="W17" s="17">
        <f>'15'!C22</f>
        <v>4423</v>
      </c>
      <c r="X17" s="17">
        <f>'16'!C22</f>
        <v>4536</v>
      </c>
      <c r="Y17" s="17">
        <f>'17'!C22</f>
        <v>4610</v>
      </c>
      <c r="Z17" s="17">
        <f>'18'!C22</f>
        <v>4817</v>
      </c>
      <c r="AA17" s="17">
        <f>'19'!C22</f>
        <v>4794</v>
      </c>
      <c r="AB17" s="17">
        <f>'20'!C22</f>
        <v>4420</v>
      </c>
      <c r="AC17" s="17">
        <f>'21'!C22</f>
        <v>4177</v>
      </c>
      <c r="AD17" s="17">
        <f>'22'!C22</f>
        <v>4693</v>
      </c>
      <c r="AE17" s="515">
        <f>'23'!D9</f>
        <v>4709</v>
      </c>
      <c r="AF17" s="515">
        <f>'24'!C7</f>
        <v>5126</v>
      </c>
      <c r="AG17" s="515">
        <f>'25_6'!C7</f>
        <v>5392</v>
      </c>
    </row>
    <row r="18" spans="1:33" ht="15.75" customHeight="1">
      <c r="A18" s="100">
        <v>105</v>
      </c>
      <c r="B18" s="100" t="s">
        <v>226</v>
      </c>
      <c r="C18" s="194">
        <f t="shared" si="57"/>
        <v>2855</v>
      </c>
      <c r="D18" s="194">
        <f t="shared" si="60"/>
        <v>2786</v>
      </c>
      <c r="E18" s="194">
        <f t="shared" si="60"/>
        <v>2836</v>
      </c>
      <c r="F18" s="194">
        <f t="shared" si="60"/>
        <v>2987</v>
      </c>
      <c r="G18" s="194">
        <f t="shared" si="60"/>
        <v>3091</v>
      </c>
      <c r="H18" s="166">
        <f t="shared" si="61"/>
        <v>3315</v>
      </c>
      <c r="I18" s="166">
        <f t="shared" ref="I18:K18" si="65">I171</f>
        <v>3517</v>
      </c>
      <c r="J18" s="166">
        <f t="shared" si="65"/>
        <v>3773</v>
      </c>
      <c r="K18" s="166">
        <f t="shared" si="65"/>
        <v>3989</v>
      </c>
      <c r="L18" s="166">
        <f t="shared" si="63"/>
        <v>3910</v>
      </c>
      <c r="M18" s="166">
        <f t="shared" si="64"/>
        <v>3945</v>
      </c>
      <c r="N18" s="26">
        <f>'06'!C23</f>
        <v>3984</v>
      </c>
      <c r="O18" s="17">
        <f>'07'!C23</f>
        <v>3974</v>
      </c>
      <c r="P18" s="17">
        <f>'08'!C23</f>
        <v>4094</v>
      </c>
      <c r="Q18" s="17">
        <f>'09'!C23</f>
        <v>4358</v>
      </c>
      <c r="R18" s="17">
        <f>'10'!C23</f>
        <v>4413</v>
      </c>
      <c r="S18" s="17">
        <f>'11'!C23</f>
        <v>4343</v>
      </c>
      <c r="T18" s="17">
        <f>'12'!C23</f>
        <v>4238</v>
      </c>
      <c r="U18" s="17">
        <f>'13'!C23</f>
        <v>4215</v>
      </c>
      <c r="V18" s="17">
        <f>'14'!C23</f>
        <v>4298</v>
      </c>
      <c r="W18" s="17">
        <f>'15'!C23</f>
        <v>4856</v>
      </c>
      <c r="X18" s="17">
        <f>'16'!C23</f>
        <v>5317</v>
      </c>
      <c r="Y18" s="17">
        <f>'17'!C23</f>
        <v>5915</v>
      </c>
      <c r="Z18" s="17">
        <f>'18'!C23</f>
        <v>6287</v>
      </c>
      <c r="AA18" s="17">
        <f>'19'!C23</f>
        <v>6359</v>
      </c>
      <c r="AB18" s="17">
        <f>'20'!C23</f>
        <v>6265</v>
      </c>
      <c r="AC18" s="17">
        <f>'21'!C23</f>
        <v>6074</v>
      </c>
      <c r="AD18" s="17">
        <f>'22'!C23</f>
        <v>7128</v>
      </c>
      <c r="AE18" s="515">
        <f>'23'!D10</f>
        <v>7541</v>
      </c>
      <c r="AF18" s="515">
        <f>'24'!C8</f>
        <v>8230</v>
      </c>
      <c r="AG18" s="515">
        <f>'25_6'!C8</f>
        <v>8768</v>
      </c>
    </row>
    <row r="19" spans="1:33" ht="15.75" customHeight="1">
      <c r="A19" s="100">
        <v>106</v>
      </c>
      <c r="B19" s="100" t="s">
        <v>227</v>
      </c>
      <c r="C19" s="194">
        <f t="shared" si="57"/>
        <v>9850</v>
      </c>
      <c r="D19" s="194">
        <f t="shared" si="60"/>
        <v>9276</v>
      </c>
      <c r="E19" s="194">
        <f t="shared" si="60"/>
        <v>9120</v>
      </c>
      <c r="F19" s="194">
        <f t="shared" si="60"/>
        <v>8839</v>
      </c>
      <c r="G19" s="194">
        <f t="shared" si="60"/>
        <v>8635</v>
      </c>
      <c r="H19" s="166">
        <f t="shared" si="61"/>
        <v>8397</v>
      </c>
      <c r="I19" s="166">
        <f t="shared" ref="I19:K19" si="66">I172</f>
        <v>8345</v>
      </c>
      <c r="J19" s="166">
        <f t="shared" si="66"/>
        <v>8251</v>
      </c>
      <c r="K19" s="166">
        <f t="shared" si="66"/>
        <v>8123</v>
      </c>
      <c r="L19" s="166">
        <f t="shared" si="63"/>
        <v>8018</v>
      </c>
      <c r="M19" s="166">
        <f t="shared" si="64"/>
        <v>7853</v>
      </c>
      <c r="N19" s="26">
        <f>'06'!C24</f>
        <v>7696</v>
      </c>
      <c r="O19" s="17">
        <f>'07'!C24</f>
        <v>7561</v>
      </c>
      <c r="P19" s="17">
        <f>'08'!C24</f>
        <v>7437</v>
      </c>
      <c r="Q19" s="17">
        <f>'09'!C24</f>
        <v>7322</v>
      </c>
      <c r="R19" s="17">
        <f>'10'!C24</f>
        <v>7221</v>
      </c>
      <c r="S19" s="17">
        <f>'11'!C24</f>
        <v>7102</v>
      </c>
      <c r="T19" s="17">
        <f>'12'!C24</f>
        <v>7059</v>
      </c>
      <c r="U19" s="17">
        <f>'13'!C24</f>
        <v>7090</v>
      </c>
      <c r="V19" s="17">
        <f>'14'!C24</f>
        <v>7155</v>
      </c>
      <c r="W19" s="17">
        <f>'15'!C24</f>
        <v>7160</v>
      </c>
      <c r="X19" s="17">
        <f>'16'!C24</f>
        <v>7238</v>
      </c>
      <c r="Y19" s="17">
        <f>'17'!C24</f>
        <v>7276</v>
      </c>
      <c r="Z19" s="17">
        <f>'18'!C24</f>
        <v>7157</v>
      </c>
      <c r="AA19" s="17">
        <f>'19'!C24</f>
        <v>7143</v>
      </c>
      <c r="AB19" s="17">
        <f>'20'!C24</f>
        <v>7076</v>
      </c>
      <c r="AC19" s="17">
        <f>'21'!C24</f>
        <v>6902</v>
      </c>
      <c r="AD19" s="17">
        <f>'22'!C24</f>
        <v>7580</v>
      </c>
      <c r="AE19" s="515">
        <f>'23'!D11</f>
        <v>7946</v>
      </c>
      <c r="AF19" s="515">
        <f>'24'!C9</f>
        <v>8492</v>
      </c>
      <c r="AG19" s="515">
        <f>'25_6'!C9</f>
        <v>8685</v>
      </c>
    </row>
    <row r="20" spans="1:33" ht="15.75" customHeight="1">
      <c r="A20" s="100">
        <v>107</v>
      </c>
      <c r="B20" s="100" t="s">
        <v>228</v>
      </c>
      <c r="C20" s="194">
        <f t="shared" si="57"/>
        <v>5154</v>
      </c>
      <c r="D20" s="194">
        <f t="shared" si="60"/>
        <v>5165</v>
      </c>
      <c r="E20" s="194">
        <f t="shared" si="60"/>
        <v>5180</v>
      </c>
      <c r="F20" s="194">
        <f t="shared" si="60"/>
        <v>5078</v>
      </c>
      <c r="G20" s="194">
        <f t="shared" si="60"/>
        <v>5134</v>
      </c>
      <c r="H20" s="166">
        <f t="shared" si="61"/>
        <v>5021</v>
      </c>
      <c r="I20" s="166">
        <f t="shared" ref="I20:K20" si="67">I173</f>
        <v>4970</v>
      </c>
      <c r="J20" s="166">
        <f t="shared" si="67"/>
        <v>4878</v>
      </c>
      <c r="K20" s="166">
        <f t="shared" si="67"/>
        <v>4795</v>
      </c>
      <c r="L20" s="166">
        <f t="shared" si="63"/>
        <v>4679</v>
      </c>
      <c r="M20" s="166">
        <f t="shared" si="64"/>
        <v>4605</v>
      </c>
      <c r="N20" s="26">
        <f>'06'!C25</f>
        <v>4379</v>
      </c>
      <c r="O20" s="17">
        <f>'07'!C25</f>
        <v>4288</v>
      </c>
      <c r="P20" s="17">
        <f>'08'!C25</f>
        <v>4221</v>
      </c>
      <c r="Q20" s="17">
        <f>'09'!C25</f>
        <v>4197</v>
      </c>
      <c r="R20" s="17">
        <f>'10'!C25</f>
        <v>4105</v>
      </c>
      <c r="S20" s="17">
        <f>'11'!C25</f>
        <v>3992</v>
      </c>
      <c r="T20" s="17">
        <f>'12'!C25</f>
        <v>3849</v>
      </c>
      <c r="U20" s="17">
        <f>'13'!C25</f>
        <v>3745</v>
      </c>
      <c r="V20" s="17">
        <f>'14'!C25</f>
        <v>3720</v>
      </c>
      <c r="W20" s="17">
        <f>'15'!C25</f>
        <v>3606</v>
      </c>
      <c r="X20" s="17">
        <f>'16'!C25</f>
        <v>3590</v>
      </c>
      <c r="Y20" s="17">
        <f>'17'!C25</f>
        <v>3613</v>
      </c>
      <c r="Z20" s="17">
        <f>'18'!C25</f>
        <v>3590</v>
      </c>
      <c r="AA20" s="17">
        <f>'19'!C25</f>
        <v>3557</v>
      </c>
      <c r="AB20" s="17">
        <f>'20'!C25</f>
        <v>3549</v>
      </c>
      <c r="AC20" s="17">
        <f>'21'!C25</f>
        <v>3485</v>
      </c>
      <c r="AD20" s="17">
        <f>'22'!C25</f>
        <v>3586</v>
      </c>
      <c r="AE20" s="515">
        <f>'23'!D12</f>
        <v>3674</v>
      </c>
      <c r="AF20" s="515">
        <f>'24'!C10</f>
        <v>3762</v>
      </c>
      <c r="AG20" s="515">
        <f>'25_6'!C10</f>
        <v>3763</v>
      </c>
    </row>
    <row r="21" spans="1:33" ht="15.75" customHeight="1">
      <c r="A21" s="100">
        <v>108</v>
      </c>
      <c r="B21" s="100" t="s">
        <v>229</v>
      </c>
      <c r="C21" s="194">
        <f t="shared" si="57"/>
        <v>2848</v>
      </c>
      <c r="D21" s="194">
        <f t="shared" si="60"/>
        <v>3006</v>
      </c>
      <c r="E21" s="194">
        <f t="shared" si="60"/>
        <v>3038</v>
      </c>
      <c r="F21" s="194">
        <f t="shared" si="60"/>
        <v>2957</v>
      </c>
      <c r="G21" s="194">
        <f t="shared" si="60"/>
        <v>3020</v>
      </c>
      <c r="H21" s="166">
        <f t="shared" si="61"/>
        <v>2920</v>
      </c>
      <c r="I21" s="166">
        <f t="shared" ref="I21:K21" si="68">I174</f>
        <v>2937</v>
      </c>
      <c r="J21" s="166">
        <f t="shared" si="68"/>
        <v>2988</v>
      </c>
      <c r="K21" s="166">
        <f t="shared" si="68"/>
        <v>2985</v>
      </c>
      <c r="L21" s="166">
        <f t="shared" si="63"/>
        <v>2904</v>
      </c>
      <c r="M21" s="166">
        <f t="shared" si="64"/>
        <v>2895</v>
      </c>
      <c r="N21" s="26">
        <f>'06'!C26</f>
        <v>2856</v>
      </c>
      <c r="O21" s="17">
        <f>'07'!C26</f>
        <v>2776</v>
      </c>
      <c r="P21" s="17">
        <f>'08'!C26</f>
        <v>2771</v>
      </c>
      <c r="Q21" s="17">
        <f>'09'!C26</f>
        <v>2762</v>
      </c>
      <c r="R21" s="17">
        <f>'10'!C26</f>
        <v>2743</v>
      </c>
      <c r="S21" s="17">
        <f>'11'!C26</f>
        <v>2683</v>
      </c>
      <c r="T21" s="17">
        <f>'12'!C26</f>
        <v>2671</v>
      </c>
      <c r="U21" s="17">
        <f>'13'!C26</f>
        <v>2622</v>
      </c>
      <c r="V21" s="17">
        <f>'14'!C26</f>
        <v>2601</v>
      </c>
      <c r="W21" s="17">
        <f>'15'!C26</f>
        <v>2620</v>
      </c>
      <c r="X21" s="17">
        <f>'16'!C26</f>
        <v>2646</v>
      </c>
      <c r="Y21" s="17">
        <f>'17'!C26</f>
        <v>2644</v>
      </c>
      <c r="Z21" s="17">
        <f>'18'!C26</f>
        <v>2709</v>
      </c>
      <c r="AA21" s="17">
        <f>'19'!C26</f>
        <v>2771</v>
      </c>
      <c r="AB21" s="17">
        <f>'20'!C26</f>
        <v>2748</v>
      </c>
      <c r="AC21" s="17">
        <f>'21'!C26</f>
        <v>2732</v>
      </c>
      <c r="AD21" s="17">
        <f>'22'!C26</f>
        <v>2946</v>
      </c>
      <c r="AE21" s="515">
        <f>'23'!D13</f>
        <v>3058</v>
      </c>
      <c r="AF21" s="515">
        <f>'24'!C11</f>
        <v>3253</v>
      </c>
      <c r="AG21" s="515">
        <f>'25_6'!C11</f>
        <v>3336</v>
      </c>
    </row>
    <row r="22" spans="1:33" ht="15.75" customHeight="1">
      <c r="A22" s="100">
        <v>109</v>
      </c>
      <c r="B22" s="100" t="s">
        <v>230</v>
      </c>
      <c r="C22" s="194">
        <f t="shared" si="57"/>
        <v>2450</v>
      </c>
      <c r="D22" s="194">
        <f t="shared" si="60"/>
        <v>2630</v>
      </c>
      <c r="E22" s="194">
        <f t="shared" si="60"/>
        <v>2605</v>
      </c>
      <c r="F22" s="194">
        <f t="shared" si="60"/>
        <v>2580</v>
      </c>
      <c r="G22" s="194">
        <f t="shared" si="60"/>
        <v>2465</v>
      </c>
      <c r="H22" s="166">
        <f t="shared" si="61"/>
        <v>2297</v>
      </c>
      <c r="I22" s="166">
        <f t="shared" ref="I22:K22" si="69">I175</f>
        <v>2252</v>
      </c>
      <c r="J22" s="166">
        <f t="shared" si="69"/>
        <v>2230</v>
      </c>
      <c r="K22" s="166">
        <f t="shared" si="69"/>
        <v>2153</v>
      </c>
      <c r="L22" s="166">
        <f t="shared" si="63"/>
        <v>2143</v>
      </c>
      <c r="M22" s="166">
        <f t="shared" si="64"/>
        <v>2170</v>
      </c>
      <c r="N22" s="26">
        <f>'06'!C27</f>
        <v>2108</v>
      </c>
      <c r="O22" s="17">
        <f>'07'!C27</f>
        <v>2111</v>
      </c>
      <c r="P22" s="17">
        <f>'08'!C27</f>
        <v>2054</v>
      </c>
      <c r="Q22" s="17">
        <f>'09'!C27</f>
        <v>1999</v>
      </c>
      <c r="R22" s="17">
        <f>'10'!C27</f>
        <v>2001</v>
      </c>
      <c r="S22" s="17">
        <f>'11'!C27</f>
        <v>1982</v>
      </c>
      <c r="T22" s="17">
        <f>'12'!C27</f>
        <v>1966</v>
      </c>
      <c r="U22" s="17">
        <f>'13'!C27</f>
        <v>1970</v>
      </c>
      <c r="V22" s="17">
        <f>'14'!C27</f>
        <v>1939</v>
      </c>
      <c r="W22" s="17">
        <f>'15'!C27</f>
        <v>1984</v>
      </c>
      <c r="X22" s="17">
        <f>'16'!C27</f>
        <v>2029</v>
      </c>
      <c r="Y22" s="17">
        <f>'17'!C27</f>
        <v>2139</v>
      </c>
      <c r="Z22" s="17">
        <f>'18'!C27</f>
        <v>2168</v>
      </c>
      <c r="AA22" s="17">
        <f>'19'!C27</f>
        <v>2369</v>
      </c>
      <c r="AB22" s="17">
        <f>'20'!C27</f>
        <v>2362</v>
      </c>
      <c r="AC22" s="17">
        <f>'21'!C27</f>
        <v>2415</v>
      </c>
      <c r="AD22" s="17">
        <f>'22'!C27</f>
        <v>2749</v>
      </c>
      <c r="AE22" s="515">
        <f>'23'!D14</f>
        <v>3060</v>
      </c>
      <c r="AF22" s="515">
        <f>'24'!C12</f>
        <v>3368</v>
      </c>
      <c r="AG22" s="515">
        <f>'25_6'!C12</f>
        <v>3526</v>
      </c>
    </row>
    <row r="23" spans="1:33" ht="15.75" customHeight="1">
      <c r="A23" s="100">
        <v>110</v>
      </c>
      <c r="B23" s="100" t="s">
        <v>231</v>
      </c>
      <c r="C23" s="207">
        <f>C15-SUM(C16:C22)-C24</f>
        <v>9932</v>
      </c>
      <c r="D23" s="207">
        <f t="shared" ref="D23:G23" si="70">D15-SUM(D16:D22)-D24</f>
        <v>9739</v>
      </c>
      <c r="E23" s="207">
        <f t="shared" si="70"/>
        <v>9477</v>
      </c>
      <c r="F23" s="207">
        <f t="shared" si="70"/>
        <v>9466</v>
      </c>
      <c r="G23" s="207">
        <f t="shared" si="70"/>
        <v>9613</v>
      </c>
      <c r="H23" s="166">
        <f t="shared" si="61"/>
        <v>10223</v>
      </c>
      <c r="I23" s="166">
        <f t="shared" ref="I23:K23" si="71">I176</f>
        <v>10709</v>
      </c>
      <c r="J23" s="166">
        <f t="shared" si="71"/>
        <v>11158</v>
      </c>
      <c r="K23" s="166">
        <f t="shared" si="71"/>
        <v>11440</v>
      </c>
      <c r="L23" s="166">
        <f t="shared" si="63"/>
        <v>11361</v>
      </c>
      <c r="M23" s="166">
        <f t="shared" si="64"/>
        <v>11615</v>
      </c>
      <c r="N23" s="26">
        <f>'06'!C28</f>
        <v>11707</v>
      </c>
      <c r="O23" s="17">
        <f>'07'!C28</f>
        <v>11695</v>
      </c>
      <c r="P23" s="17">
        <f>'08'!C28</f>
        <v>11965</v>
      </c>
      <c r="Q23" s="17">
        <f>'09'!C28</f>
        <v>12175</v>
      </c>
      <c r="R23" s="17">
        <f>'10'!C28</f>
        <v>12247</v>
      </c>
      <c r="S23" s="17">
        <f>'11'!C28</f>
        <v>11999</v>
      </c>
      <c r="T23" s="17">
        <f>'12'!C28</f>
        <v>11899</v>
      </c>
      <c r="U23" s="17">
        <f>'13'!C28</f>
        <v>11734</v>
      </c>
      <c r="V23" s="17">
        <f>'14'!C28</f>
        <v>11884</v>
      </c>
      <c r="W23" s="17">
        <f>'15'!C28</f>
        <v>12305</v>
      </c>
      <c r="X23" s="17">
        <f>'16'!C28</f>
        <v>12569</v>
      </c>
      <c r="Y23" s="17">
        <f>'17'!C28</f>
        <v>12926</v>
      </c>
      <c r="Z23" s="17">
        <f>'18'!C28</f>
        <v>13293</v>
      </c>
      <c r="AA23" s="17">
        <f>'19'!C28</f>
        <v>13553</v>
      </c>
      <c r="AB23" s="17">
        <f>'20'!C28</f>
        <v>13162</v>
      </c>
      <c r="AC23" s="17">
        <f>'21'!C28</f>
        <v>12607</v>
      </c>
      <c r="AD23" s="17">
        <f>'22'!C28</f>
        <v>13604</v>
      </c>
      <c r="AE23" s="515">
        <f>'23'!D15</f>
        <v>14397</v>
      </c>
      <c r="AF23" s="515">
        <f>'24'!C13</f>
        <v>15441</v>
      </c>
      <c r="AG23" s="515">
        <f>'25_6'!C13</f>
        <v>16130</v>
      </c>
    </row>
    <row r="24" spans="1:33" ht="15.75" customHeight="1">
      <c r="A24" s="101">
        <v>111</v>
      </c>
      <c r="B24" s="101" t="s">
        <v>232</v>
      </c>
      <c r="C24" s="195">
        <f>ROUND(C$15*C78/C$69,0)</f>
        <v>1795</v>
      </c>
      <c r="D24" s="195">
        <f>ROUND(D$15*D78/D$69,0)</f>
        <v>2161</v>
      </c>
      <c r="E24" s="195">
        <f>ROUND(E$15*E78/E$69,0)</f>
        <v>2358</v>
      </c>
      <c r="F24" s="195">
        <f>ROUND(F$15*F78/F$69,0)</f>
        <v>2520</v>
      </c>
      <c r="G24" s="195">
        <f>ROUND(G$15*G78/G$69,0)</f>
        <v>2547</v>
      </c>
      <c r="H24" s="196">
        <f t="shared" si="61"/>
        <v>2511</v>
      </c>
      <c r="I24" s="196">
        <f t="shared" ref="I24:K24" si="72">I177</f>
        <v>2536</v>
      </c>
      <c r="J24" s="196">
        <f t="shared" si="72"/>
        <v>2547</v>
      </c>
      <c r="K24" s="196">
        <f t="shared" si="72"/>
        <v>2483</v>
      </c>
      <c r="L24" s="196">
        <f t="shared" si="63"/>
        <v>2413</v>
      </c>
      <c r="M24" s="196">
        <f t="shared" si="64"/>
        <v>2398</v>
      </c>
      <c r="N24" s="28">
        <f>'06'!C29</f>
        <v>2382</v>
      </c>
      <c r="O24" s="18">
        <f>'07'!C29</f>
        <v>2400</v>
      </c>
      <c r="P24" s="18">
        <f>'08'!C29</f>
        <v>2486</v>
      </c>
      <c r="Q24" s="18">
        <f>'09'!C29</f>
        <v>2491</v>
      </c>
      <c r="R24" s="18">
        <f>'10'!C29</f>
        <v>2486</v>
      </c>
      <c r="S24" s="18">
        <f>'11'!C29</f>
        <v>2485</v>
      </c>
      <c r="T24" s="18">
        <f>'12'!C29</f>
        <v>2494</v>
      </c>
      <c r="U24" s="18">
        <f>'13'!C29</f>
        <v>2516</v>
      </c>
      <c r="V24" s="18">
        <f>'14'!C29</f>
        <v>2476</v>
      </c>
      <c r="W24" s="18">
        <f>'15'!C29</f>
        <v>2484</v>
      </c>
      <c r="X24" s="18">
        <f>'16'!C29</f>
        <v>2555</v>
      </c>
      <c r="Y24" s="18">
        <f>'17'!C29</f>
        <v>2660</v>
      </c>
      <c r="Z24" s="18">
        <f>'18'!C29</f>
        <v>2832</v>
      </c>
      <c r="AA24" s="18">
        <f>'19'!C29</f>
        <v>3104</v>
      </c>
      <c r="AB24" s="18">
        <f>'20'!C29</f>
        <v>3174</v>
      </c>
      <c r="AC24" s="18">
        <f>'21'!C29</f>
        <v>3199</v>
      </c>
      <c r="AD24" s="18">
        <f>'22'!C29</f>
        <v>3546</v>
      </c>
      <c r="AE24" s="515">
        <f>'23'!D16</f>
        <v>3888</v>
      </c>
      <c r="AF24" s="515">
        <f>'24'!C14</f>
        <v>4206</v>
      </c>
      <c r="AG24" s="515">
        <f>'25_6'!C14</f>
        <v>4382</v>
      </c>
    </row>
    <row r="25" spans="1:33" ht="15.75" customHeight="1">
      <c r="A25" s="197">
        <v>201</v>
      </c>
      <c r="B25" s="198" t="s">
        <v>234</v>
      </c>
      <c r="C25" s="199">
        <f>'95'!B39+C422+C452+C444</f>
        <v>10345</v>
      </c>
      <c r="D25" s="199">
        <f>'96'!B36+D422+D452+D444</f>
        <v>10383</v>
      </c>
      <c r="E25" s="199">
        <f>'97'!B36+E422+E452+E444</f>
        <v>10518</v>
      </c>
      <c r="F25" s="199">
        <f>'98'!B39+F422+F452+F444</f>
        <v>10637</v>
      </c>
      <c r="G25" s="199">
        <f>'99'!B42+G422+G452+G444</f>
        <v>10717</v>
      </c>
      <c r="H25" s="200">
        <f>H79+H111+H112+H116+H128</f>
        <v>10599</v>
      </c>
      <c r="I25" s="200">
        <f>I178+I210+I211+I215+I227</f>
        <v>10996</v>
      </c>
      <c r="J25" s="200">
        <f t="shared" ref="J25:K25" si="73">J178+J210+J211+J215+J227</f>
        <v>11037</v>
      </c>
      <c r="K25" s="200">
        <f t="shared" si="73"/>
        <v>11218</v>
      </c>
      <c r="L25" s="200">
        <f>L277+L311+L312+L316+L328</f>
        <v>11202</v>
      </c>
      <c r="M25" s="200">
        <f>M368+M402+M403+M406+M411</f>
        <v>11354</v>
      </c>
      <c r="N25" s="26">
        <f>'06'!C30</f>
        <v>11132</v>
      </c>
      <c r="O25" s="17">
        <f>'07'!C30</f>
        <v>10988</v>
      </c>
      <c r="P25" s="17">
        <f>'08'!C30</f>
        <v>10967</v>
      </c>
      <c r="Q25" s="17">
        <f>'09'!C30</f>
        <v>10703</v>
      </c>
      <c r="R25" s="17">
        <f>'10'!C30</f>
        <v>10450</v>
      </c>
      <c r="S25" s="17">
        <f>'11'!C30</f>
        <v>10356</v>
      </c>
      <c r="T25" s="17">
        <f>'12'!C30</f>
        <v>10154</v>
      </c>
      <c r="U25" s="17">
        <f>'13'!C30</f>
        <v>10189</v>
      </c>
      <c r="V25" s="17">
        <f>'14'!C30</f>
        <v>10158</v>
      </c>
      <c r="W25" s="17">
        <f>'15'!C30</f>
        <v>10272</v>
      </c>
      <c r="X25" s="17">
        <f>'16'!C30</f>
        <v>10419</v>
      </c>
      <c r="Y25" s="17">
        <f>'17'!C30</f>
        <v>10725</v>
      </c>
      <c r="Z25" s="17">
        <f>'18'!C30</f>
        <v>11123</v>
      </c>
      <c r="AA25" s="17">
        <f>'19'!C30</f>
        <v>11605</v>
      </c>
      <c r="AB25" s="17">
        <f>'20'!C30</f>
        <v>11591</v>
      </c>
      <c r="AC25" s="17">
        <f>'21'!C30</f>
        <v>11367</v>
      </c>
      <c r="AD25" s="17">
        <f>'22'!C30</f>
        <v>12335</v>
      </c>
      <c r="AE25" s="515">
        <f>'23'!D17</f>
        <v>13273</v>
      </c>
      <c r="AF25" s="515">
        <f>'24'!C15</f>
        <v>14327</v>
      </c>
      <c r="AG25" s="515">
        <f>'25_6'!C15</f>
        <v>14652</v>
      </c>
    </row>
    <row r="26" spans="1:33" ht="15.75" customHeight="1">
      <c r="A26" s="100">
        <v>202</v>
      </c>
      <c r="B26" s="102" t="s">
        <v>235</v>
      </c>
      <c r="C26" s="32">
        <f>'95'!B14</f>
        <v>13766</v>
      </c>
      <c r="D26" s="32">
        <f>'96'!B13</f>
        <v>13783</v>
      </c>
      <c r="E26" s="32">
        <f>'97'!B13</f>
        <v>13618</v>
      </c>
      <c r="F26" s="32">
        <f>'98'!B14</f>
        <v>13313</v>
      </c>
      <c r="G26" s="32">
        <f>'99'!B15</f>
        <v>13107</v>
      </c>
      <c r="H26" s="166">
        <f>H80</f>
        <v>12901</v>
      </c>
      <c r="I26" s="166">
        <f>I179</f>
        <v>12955</v>
      </c>
      <c r="J26" s="166">
        <f t="shared" ref="J26:K26" si="74">J179</f>
        <v>12973</v>
      </c>
      <c r="K26" s="166">
        <f t="shared" si="74"/>
        <v>12981</v>
      </c>
      <c r="L26" s="166">
        <f>L278</f>
        <v>12848</v>
      </c>
      <c r="M26" s="166">
        <f>M369</f>
        <v>12718</v>
      </c>
      <c r="N26" s="26">
        <f>'06'!C31</f>
        <v>12324</v>
      </c>
      <c r="O26" s="17">
        <f>'07'!C31</f>
        <v>12201</v>
      </c>
      <c r="P26" s="17">
        <f>'08'!C31</f>
        <v>12196</v>
      </c>
      <c r="Q26" s="17">
        <f>'09'!C31</f>
        <v>12145</v>
      </c>
      <c r="R26" s="17">
        <f>'10'!C31</f>
        <v>11885</v>
      </c>
      <c r="S26" s="17">
        <f>'11'!C31</f>
        <v>11463</v>
      </c>
      <c r="T26" s="17">
        <f>'12'!C31</f>
        <v>11370</v>
      </c>
      <c r="U26" s="17">
        <f>'13'!C31</f>
        <v>11234</v>
      </c>
      <c r="V26" s="17">
        <f>'14'!C31</f>
        <v>10949</v>
      </c>
      <c r="W26" s="17">
        <f>'15'!C31</f>
        <v>11025</v>
      </c>
      <c r="X26" s="17">
        <f>'16'!C31</f>
        <v>11190</v>
      </c>
      <c r="Y26" s="17">
        <f>'17'!C31</f>
        <v>11311</v>
      </c>
      <c r="Z26" s="17">
        <f>'18'!C31</f>
        <v>11545</v>
      </c>
      <c r="AA26" s="17">
        <f>'19'!C31</f>
        <v>12002</v>
      </c>
      <c r="AB26" s="17">
        <f>'20'!C31</f>
        <v>12056</v>
      </c>
      <c r="AC26" s="17">
        <f>'21'!C31</f>
        <v>11819</v>
      </c>
      <c r="AD26" s="17">
        <f>'22'!C31</f>
        <v>12485</v>
      </c>
      <c r="AE26" s="515">
        <f>'23'!D18</f>
        <v>13244</v>
      </c>
      <c r="AF26" s="515">
        <f>'24'!C16</f>
        <v>14437</v>
      </c>
      <c r="AG26" s="515">
        <f>'25_6'!C16</f>
        <v>15252</v>
      </c>
    </row>
    <row r="27" spans="1:33" ht="15.75" customHeight="1">
      <c r="A27" s="100">
        <v>203</v>
      </c>
      <c r="B27" s="102" t="s">
        <v>236</v>
      </c>
      <c r="C27" s="32">
        <f>'95'!B25</f>
        <v>3177</v>
      </c>
      <c r="D27" s="32">
        <f>'96'!B23</f>
        <v>3320</v>
      </c>
      <c r="E27" s="32">
        <f>'97'!B23</f>
        <v>3751</v>
      </c>
      <c r="F27" s="32">
        <f>'98'!B25</f>
        <v>3535</v>
      </c>
      <c r="G27" s="32">
        <f>'99'!B27</f>
        <v>3378</v>
      </c>
      <c r="H27" s="166">
        <f t="shared" ref="H27:H28" si="75">H81</f>
        <v>3247</v>
      </c>
      <c r="I27" s="166">
        <f t="shared" ref="I27:K28" si="76">I180</f>
        <v>3220</v>
      </c>
      <c r="J27" s="166">
        <f t="shared" si="76"/>
        <v>3148</v>
      </c>
      <c r="K27" s="166">
        <f t="shared" si="76"/>
        <v>3070</v>
      </c>
      <c r="L27" s="166">
        <f t="shared" ref="L27:L28" si="77">L279</f>
        <v>3058</v>
      </c>
      <c r="M27" s="166">
        <f t="shared" ref="M27:M28" si="78">M370</f>
        <v>3086</v>
      </c>
      <c r="N27" s="26">
        <f>'06'!C32</f>
        <v>3204</v>
      </c>
      <c r="O27" s="17">
        <f>'07'!C32</f>
        <v>3317</v>
      </c>
      <c r="P27" s="17">
        <f>'08'!C32</f>
        <v>3295</v>
      </c>
      <c r="Q27" s="17">
        <f>'09'!C32</f>
        <v>3175</v>
      </c>
      <c r="R27" s="17">
        <f>'10'!C32</f>
        <v>3132</v>
      </c>
      <c r="S27" s="17">
        <f>'11'!C32</f>
        <v>3103</v>
      </c>
      <c r="T27" s="17">
        <f>'12'!C32</f>
        <v>2957</v>
      </c>
      <c r="U27" s="17">
        <f>'13'!C32</f>
        <v>2941</v>
      </c>
      <c r="V27" s="17">
        <f>'14'!C32</f>
        <v>2993</v>
      </c>
      <c r="W27" s="17">
        <f>'15'!C32</f>
        <v>2995</v>
      </c>
      <c r="X27" s="17">
        <f>'16'!C32</f>
        <v>3067</v>
      </c>
      <c r="Y27" s="17">
        <f>'17'!C32</f>
        <v>3226</v>
      </c>
      <c r="Z27" s="17">
        <f>'18'!C32</f>
        <v>3427</v>
      </c>
      <c r="AA27" s="17">
        <f>'19'!C32</f>
        <v>3698</v>
      </c>
      <c r="AB27" s="17">
        <f>'20'!C32</f>
        <v>3560</v>
      </c>
      <c r="AC27" s="17">
        <f>'21'!C32</f>
        <v>3496</v>
      </c>
      <c r="AD27" s="17">
        <f>'22'!C32</f>
        <v>3646</v>
      </c>
      <c r="AE27" s="515">
        <f>'23'!D19</f>
        <v>3911</v>
      </c>
      <c r="AF27" s="515">
        <f>'24'!C17</f>
        <v>4181</v>
      </c>
      <c r="AG27" s="515">
        <f>'25_6'!C17</f>
        <v>4278</v>
      </c>
    </row>
    <row r="28" spans="1:33" ht="15.75" customHeight="1">
      <c r="A28" s="100">
        <v>204</v>
      </c>
      <c r="B28" s="102" t="s">
        <v>237</v>
      </c>
      <c r="C28" s="32">
        <f>'95'!B15</f>
        <v>6495</v>
      </c>
      <c r="D28" s="32">
        <f>'96'!B14</f>
        <v>6535</v>
      </c>
      <c r="E28" s="32">
        <f>'97'!B14</f>
        <v>6680</v>
      </c>
      <c r="F28" s="32">
        <f>'98'!B15</f>
        <v>6790</v>
      </c>
      <c r="G28" s="32">
        <f>'99'!B16</f>
        <v>6727</v>
      </c>
      <c r="H28" s="166">
        <f t="shared" si="75"/>
        <v>6750</v>
      </c>
      <c r="I28" s="166">
        <f t="shared" si="76"/>
        <v>6770</v>
      </c>
      <c r="J28" s="166">
        <f t="shared" si="76"/>
        <v>6847</v>
      </c>
      <c r="K28" s="166">
        <f t="shared" si="76"/>
        <v>6895</v>
      </c>
      <c r="L28" s="166">
        <f t="shared" si="77"/>
        <v>6792</v>
      </c>
      <c r="M28" s="166">
        <f t="shared" si="78"/>
        <v>6879</v>
      </c>
      <c r="N28" s="26">
        <f>'06'!C33</f>
        <v>6775</v>
      </c>
      <c r="O28" s="17">
        <f>'07'!C33</f>
        <v>6741</v>
      </c>
      <c r="P28" s="17">
        <f>'08'!C33</f>
        <v>6695</v>
      </c>
      <c r="Q28" s="17">
        <f>'09'!C33</f>
        <v>6625</v>
      </c>
      <c r="R28" s="17">
        <f>'10'!C33</f>
        <v>6617</v>
      </c>
      <c r="S28" s="17">
        <f>'11'!C33</f>
        <v>6399</v>
      </c>
      <c r="T28" s="17">
        <f>'12'!C33</f>
        <v>6273</v>
      </c>
      <c r="U28" s="17">
        <f>'13'!C33</f>
        <v>6272</v>
      </c>
      <c r="V28" s="17">
        <f>'14'!C33</f>
        <v>6242</v>
      </c>
      <c r="W28" s="17">
        <f>'15'!C33</f>
        <v>6318</v>
      </c>
      <c r="X28" s="17">
        <f>'16'!C33</f>
        <v>6436</v>
      </c>
      <c r="Y28" s="17">
        <f>'17'!C33</f>
        <v>6615</v>
      </c>
      <c r="Z28" s="17">
        <f>'18'!C33</f>
        <v>6845</v>
      </c>
      <c r="AA28" s="17">
        <f>'19'!C33</f>
        <v>7251</v>
      </c>
      <c r="AB28" s="17">
        <f>'20'!C33</f>
        <v>7292</v>
      </c>
      <c r="AC28" s="17">
        <f>'21'!C33</f>
        <v>7082</v>
      </c>
      <c r="AD28" s="17">
        <f>'22'!C33</f>
        <v>7939</v>
      </c>
      <c r="AE28" s="515">
        <f>'23'!D20</f>
        <v>8401</v>
      </c>
      <c r="AF28" s="515">
        <f>'24'!C18</f>
        <v>9044</v>
      </c>
      <c r="AG28" s="515">
        <f>'25_6'!C18</f>
        <v>9439</v>
      </c>
    </row>
    <row r="29" spans="1:33" ht="15.75" customHeight="1">
      <c r="A29" s="197">
        <v>205</v>
      </c>
      <c r="B29" s="198" t="s">
        <v>238</v>
      </c>
      <c r="C29" s="199">
        <f>'95'!B66+C462</f>
        <v>152</v>
      </c>
      <c r="D29" s="199">
        <f>'96'!B60+D462</f>
        <v>163</v>
      </c>
      <c r="E29" s="199">
        <f>'97'!B60+E462</f>
        <v>154</v>
      </c>
      <c r="F29" s="199">
        <f>'98'!B66+F462</f>
        <v>156</v>
      </c>
      <c r="G29" s="199">
        <f>'99'!B68+G462</f>
        <v>165</v>
      </c>
      <c r="H29" s="200">
        <f>H83+H160</f>
        <v>192</v>
      </c>
      <c r="I29" s="200">
        <f>I182+I259</f>
        <v>206</v>
      </c>
      <c r="J29" s="200">
        <f t="shared" ref="J29:K29" si="79">J182+J259</f>
        <v>238</v>
      </c>
      <c r="K29" s="200">
        <f t="shared" si="79"/>
        <v>242</v>
      </c>
      <c r="L29" s="200">
        <f>L281+L350</f>
        <v>254</v>
      </c>
      <c r="M29" s="200">
        <f>M372+M414</f>
        <v>229</v>
      </c>
      <c r="N29" s="26">
        <f>'06'!C34</f>
        <v>216</v>
      </c>
      <c r="O29" s="17">
        <f>'07'!C34</f>
        <v>211</v>
      </c>
      <c r="P29" s="17">
        <f>'08'!C34</f>
        <v>228</v>
      </c>
      <c r="Q29" s="17">
        <f>'09'!C34</f>
        <v>254</v>
      </c>
      <c r="R29" s="17">
        <f>'10'!C34</f>
        <v>240</v>
      </c>
      <c r="S29" s="17">
        <f>'11'!C34</f>
        <v>237</v>
      </c>
      <c r="T29" s="17">
        <f>'12'!C34</f>
        <v>227</v>
      </c>
      <c r="U29" s="17">
        <f>'13'!C34</f>
        <v>229</v>
      </c>
      <c r="V29" s="17">
        <f>'14'!C34</f>
        <v>221</v>
      </c>
      <c r="W29" s="17">
        <f>'15'!C34</f>
        <v>225</v>
      </c>
      <c r="X29" s="17">
        <f>'16'!C34</f>
        <v>247</v>
      </c>
      <c r="Y29" s="17">
        <f>'17'!C34</f>
        <v>285</v>
      </c>
      <c r="Z29" s="17">
        <f>'18'!C34</f>
        <v>294</v>
      </c>
      <c r="AA29" s="17">
        <f>'19'!C34</f>
        <v>309</v>
      </c>
      <c r="AB29" s="17">
        <f>'20'!C34</f>
        <v>356</v>
      </c>
      <c r="AC29" s="17">
        <f>'21'!C34</f>
        <v>338</v>
      </c>
      <c r="AD29" s="17">
        <f>'22'!C34</f>
        <v>409</v>
      </c>
      <c r="AE29" s="515">
        <f>'23'!D21</f>
        <v>471</v>
      </c>
      <c r="AF29" s="515">
        <f>'24'!C19</f>
        <v>499</v>
      </c>
      <c r="AG29" s="515">
        <f>'25_6'!C19</f>
        <v>599</v>
      </c>
    </row>
    <row r="30" spans="1:33" ht="15.75" customHeight="1">
      <c r="A30" s="100">
        <v>206</v>
      </c>
      <c r="B30" s="102" t="s">
        <v>239</v>
      </c>
      <c r="C30" s="32">
        <f>'95'!B16</f>
        <v>1587</v>
      </c>
      <c r="D30" s="32">
        <f>'96'!B15</f>
        <v>1605</v>
      </c>
      <c r="E30" s="32">
        <f>'97'!B15</f>
        <v>1639</v>
      </c>
      <c r="F30" s="32">
        <f>'98'!B16</f>
        <v>1695</v>
      </c>
      <c r="G30" s="32">
        <f>'99'!B17</f>
        <v>1722</v>
      </c>
      <c r="H30" s="166">
        <f>H84</f>
        <v>1713</v>
      </c>
      <c r="I30" s="166">
        <f>I183</f>
        <v>1749</v>
      </c>
      <c r="J30" s="166">
        <f t="shared" ref="J30:K30" si="80">J183</f>
        <v>1797</v>
      </c>
      <c r="K30" s="166">
        <f t="shared" si="80"/>
        <v>1818</v>
      </c>
      <c r="L30" s="166">
        <f>L282</f>
        <v>1777</v>
      </c>
      <c r="M30" s="166">
        <f>M373</f>
        <v>1826</v>
      </c>
      <c r="N30" s="26">
        <f>'06'!C35</f>
        <v>1812</v>
      </c>
      <c r="O30" s="17">
        <f>'07'!C35</f>
        <v>1877</v>
      </c>
      <c r="P30" s="17">
        <f>'08'!C35</f>
        <v>1820</v>
      </c>
      <c r="Q30" s="17">
        <f>'09'!C35</f>
        <v>1808</v>
      </c>
      <c r="R30" s="17">
        <f>'10'!C35</f>
        <v>1682</v>
      </c>
      <c r="S30" s="17">
        <f>'11'!C35</f>
        <v>1577</v>
      </c>
      <c r="T30" s="17">
        <f>'12'!C35</f>
        <v>1599</v>
      </c>
      <c r="U30" s="17">
        <f>'13'!C35</f>
        <v>1573</v>
      </c>
      <c r="V30" s="17">
        <f>'14'!C35</f>
        <v>1589</v>
      </c>
      <c r="W30" s="17">
        <f>'15'!C35</f>
        <v>1612</v>
      </c>
      <c r="X30" s="17">
        <f>'16'!C35</f>
        <v>1603</v>
      </c>
      <c r="Y30" s="17">
        <f>'17'!C35</f>
        <v>1632</v>
      </c>
      <c r="Z30" s="17">
        <f>'18'!C35</f>
        <v>1693</v>
      </c>
      <c r="AA30" s="17">
        <f>'19'!C35</f>
        <v>1720</v>
      </c>
      <c r="AB30" s="17">
        <f>'20'!C35</f>
        <v>1672</v>
      </c>
      <c r="AC30" s="17">
        <f>'21'!C35</f>
        <v>1674</v>
      </c>
      <c r="AD30" s="17">
        <f>'22'!C35</f>
        <v>1892</v>
      </c>
      <c r="AE30" s="515">
        <f>'23'!D22</f>
        <v>1984</v>
      </c>
      <c r="AF30" s="515">
        <f>'24'!C20</f>
        <v>2115</v>
      </c>
      <c r="AG30" s="515">
        <f>'25_6'!C20</f>
        <v>2197</v>
      </c>
    </row>
    <row r="31" spans="1:33" ht="15.75" customHeight="1">
      <c r="A31" s="100">
        <v>207</v>
      </c>
      <c r="B31" s="102" t="s">
        <v>240</v>
      </c>
      <c r="C31" s="32">
        <f>'95'!B17</f>
        <v>3607</v>
      </c>
      <c r="D31" s="32">
        <f>'96'!B16</f>
        <v>3667</v>
      </c>
      <c r="E31" s="32">
        <f>'97'!B16</f>
        <v>3704</v>
      </c>
      <c r="F31" s="32">
        <f>'98'!B17</f>
        <v>3670</v>
      </c>
      <c r="G31" s="32">
        <f>'99'!B20</f>
        <v>3643</v>
      </c>
      <c r="H31" s="166">
        <f t="shared" ref="H31:H32" si="81">H85</f>
        <v>3603</v>
      </c>
      <c r="I31" s="166">
        <f t="shared" ref="I31:K31" si="82">I184</f>
        <v>3601</v>
      </c>
      <c r="J31" s="166">
        <f t="shared" si="82"/>
        <v>3546</v>
      </c>
      <c r="K31" s="166">
        <f t="shared" si="82"/>
        <v>3510</v>
      </c>
      <c r="L31" s="166">
        <f t="shared" ref="L31:L32" si="83">L283</f>
        <v>3474</v>
      </c>
      <c r="M31" s="166">
        <f t="shared" ref="M31:M32" si="84">M374</f>
        <v>3473</v>
      </c>
      <c r="N31" s="26">
        <f>'06'!C36</f>
        <v>3428</v>
      </c>
      <c r="O31" s="17">
        <f>'07'!C36</f>
        <v>3479</v>
      </c>
      <c r="P31" s="17">
        <f>'08'!C36</f>
        <v>3524</v>
      </c>
      <c r="Q31" s="17">
        <f>'09'!C36</f>
        <v>3445</v>
      </c>
      <c r="R31" s="17">
        <f>'10'!C36</f>
        <v>3317</v>
      </c>
      <c r="S31" s="17">
        <f>'11'!C36</f>
        <v>3314</v>
      </c>
      <c r="T31" s="17">
        <f>'12'!C36</f>
        <v>3217</v>
      </c>
      <c r="U31" s="17">
        <f>'13'!C36</f>
        <v>3153</v>
      </c>
      <c r="V31" s="17">
        <f>'14'!C36</f>
        <v>3171</v>
      </c>
      <c r="W31" s="17">
        <f>'15'!C36</f>
        <v>3106</v>
      </c>
      <c r="X31" s="17">
        <f>'16'!C36</f>
        <v>3124</v>
      </c>
      <c r="Y31" s="17">
        <f>'17'!C36</f>
        <v>3144</v>
      </c>
      <c r="Z31" s="17">
        <f>'18'!C36</f>
        <v>3225</v>
      </c>
      <c r="AA31" s="17">
        <f>'19'!C36</f>
        <v>3293</v>
      </c>
      <c r="AB31" s="17">
        <f>'20'!C36</f>
        <v>3206</v>
      </c>
      <c r="AC31" s="17">
        <f>'21'!C36</f>
        <v>3063</v>
      </c>
      <c r="AD31" s="17">
        <f>'22'!C36</f>
        <v>3376</v>
      </c>
      <c r="AE31" s="515">
        <f>'23'!D23</f>
        <v>3620</v>
      </c>
      <c r="AF31" s="515">
        <f>'24'!C21</f>
        <v>3807</v>
      </c>
      <c r="AG31" s="515">
        <f>'25_6'!C21</f>
        <v>3925</v>
      </c>
    </row>
    <row r="32" spans="1:33" ht="15.75" customHeight="1">
      <c r="A32" s="100">
        <v>208</v>
      </c>
      <c r="B32" s="102" t="s">
        <v>241</v>
      </c>
      <c r="C32" s="32">
        <f>'95'!B40</f>
        <v>430</v>
      </c>
      <c r="D32" s="32">
        <f>'96'!B37</f>
        <v>420</v>
      </c>
      <c r="E32" s="32">
        <f>'97'!B37</f>
        <v>434</v>
      </c>
      <c r="F32" s="32">
        <f>'98'!B40</f>
        <v>437</v>
      </c>
      <c r="G32" s="32">
        <f>'99'!B47</f>
        <v>437</v>
      </c>
      <c r="H32" s="166">
        <f t="shared" si="81"/>
        <v>418</v>
      </c>
      <c r="I32" s="166">
        <f t="shared" ref="I32:K32" si="85">I185</f>
        <v>404</v>
      </c>
      <c r="J32" s="166">
        <f t="shared" si="85"/>
        <v>411</v>
      </c>
      <c r="K32" s="166">
        <f t="shared" si="85"/>
        <v>391</v>
      </c>
      <c r="L32" s="166">
        <f t="shared" si="83"/>
        <v>411</v>
      </c>
      <c r="M32" s="166">
        <f t="shared" si="84"/>
        <v>431</v>
      </c>
      <c r="N32" s="26">
        <f>'06'!C37</f>
        <v>448</v>
      </c>
      <c r="O32" s="17">
        <f>'07'!C37</f>
        <v>447</v>
      </c>
      <c r="P32" s="17">
        <f>'08'!C37</f>
        <v>450</v>
      </c>
      <c r="Q32" s="17">
        <f>'09'!C37</f>
        <v>471</v>
      </c>
      <c r="R32" s="17">
        <f>'10'!C37</f>
        <v>401</v>
      </c>
      <c r="S32" s="17">
        <f>'11'!C37</f>
        <v>366</v>
      </c>
      <c r="T32" s="17">
        <f>'12'!C37</f>
        <v>348</v>
      </c>
      <c r="U32" s="17">
        <f>'13'!C37</f>
        <v>342</v>
      </c>
      <c r="V32" s="17">
        <f>'14'!C37</f>
        <v>341</v>
      </c>
      <c r="W32" s="17">
        <f>'15'!C37</f>
        <v>368</v>
      </c>
      <c r="X32" s="17">
        <f>'16'!C37</f>
        <v>430</v>
      </c>
      <c r="Y32" s="17">
        <f>'17'!C37</f>
        <v>478</v>
      </c>
      <c r="Z32" s="17">
        <f>'18'!C37</f>
        <v>494</v>
      </c>
      <c r="AA32" s="17">
        <f>'19'!C37</f>
        <v>523</v>
      </c>
      <c r="AB32" s="17">
        <f>'20'!C37</f>
        <v>480</v>
      </c>
      <c r="AC32" s="17">
        <f>'21'!C37</f>
        <v>449</v>
      </c>
      <c r="AD32" s="17">
        <f>'22'!C37</f>
        <v>523</v>
      </c>
      <c r="AE32" s="515">
        <f>'23'!D24</f>
        <v>560</v>
      </c>
      <c r="AF32" s="515">
        <f>'24'!C22</f>
        <v>636</v>
      </c>
      <c r="AG32" s="515">
        <f>'25_6'!C22</f>
        <v>661</v>
      </c>
    </row>
    <row r="33" spans="1:33" ht="15.75" customHeight="1">
      <c r="A33" s="197">
        <v>209</v>
      </c>
      <c r="B33" s="198" t="s">
        <v>242</v>
      </c>
      <c r="C33" s="199">
        <f>'95'!B52+C429+C456</f>
        <v>440</v>
      </c>
      <c r="D33" s="199">
        <f>'96'!B48+D429+D456</f>
        <v>475</v>
      </c>
      <c r="E33" s="199">
        <f>'97'!B48+E429+E456</f>
        <v>528</v>
      </c>
      <c r="F33" s="199">
        <f>'98'!B52+F429+F456</f>
        <v>459</v>
      </c>
      <c r="G33" s="297">
        <f>'99'!B56+G429+G456</f>
        <v>407</v>
      </c>
      <c r="H33" s="311">
        <f>H87+SUM(H132:H133)+SUM(H135:H137)</f>
        <v>507</v>
      </c>
      <c r="I33" s="200">
        <f>I186+SUM(I231:I232)+SUM(I234:I236)</f>
        <v>537</v>
      </c>
      <c r="J33" s="200">
        <f t="shared" ref="J33:K33" si="86">J186+SUM(J231:J232)+SUM(J234:J236)</f>
        <v>577</v>
      </c>
      <c r="K33" s="200">
        <f t="shared" si="86"/>
        <v>592</v>
      </c>
      <c r="L33" s="200">
        <f>L285+SUM(L332:L333)+SUM(L335:L337)</f>
        <v>573</v>
      </c>
      <c r="M33" s="200">
        <f>M376</f>
        <v>580</v>
      </c>
      <c r="N33" s="26">
        <f>'06'!C38</f>
        <v>565</v>
      </c>
      <c r="O33" s="17">
        <f>'07'!C38</f>
        <v>596</v>
      </c>
      <c r="P33" s="17">
        <f>'08'!C38</f>
        <v>610</v>
      </c>
      <c r="Q33" s="17">
        <f>'09'!C38</f>
        <v>653</v>
      </c>
      <c r="R33" s="17">
        <f>'10'!C38</f>
        <v>576</v>
      </c>
      <c r="S33" s="17">
        <f>'11'!C38</f>
        <v>543</v>
      </c>
      <c r="T33" s="17">
        <f>'12'!C38</f>
        <v>515</v>
      </c>
      <c r="U33" s="17">
        <f>'13'!C38</f>
        <v>518</v>
      </c>
      <c r="V33" s="17">
        <f>'14'!C38</f>
        <v>521</v>
      </c>
      <c r="W33" s="17">
        <f>'15'!C38</f>
        <v>528</v>
      </c>
      <c r="X33" s="17">
        <f>'16'!C38</f>
        <v>576</v>
      </c>
      <c r="Y33" s="17">
        <f>'17'!C38</f>
        <v>706</v>
      </c>
      <c r="Z33" s="17">
        <f>'18'!C38</f>
        <v>741</v>
      </c>
      <c r="AA33" s="17">
        <f>'19'!C38</f>
        <v>828</v>
      </c>
      <c r="AB33" s="17">
        <f>'20'!C38</f>
        <v>807</v>
      </c>
      <c r="AC33" s="17">
        <f>'21'!C38</f>
        <v>837</v>
      </c>
      <c r="AD33" s="17">
        <f>'22'!C38</f>
        <v>972</v>
      </c>
      <c r="AE33" s="515">
        <f>'23'!D25</f>
        <v>1126</v>
      </c>
      <c r="AF33" s="515">
        <f>'24'!C23</f>
        <v>1265</v>
      </c>
      <c r="AG33" s="515">
        <f>'25_6'!C23</f>
        <v>1266</v>
      </c>
    </row>
    <row r="34" spans="1:33" ht="15.75" customHeight="1">
      <c r="A34" s="100">
        <v>210</v>
      </c>
      <c r="B34" s="102" t="s">
        <v>14</v>
      </c>
      <c r="C34" s="32">
        <f>'95'!B26</f>
        <v>2070</v>
      </c>
      <c r="D34" s="32">
        <f>'96'!B24</f>
        <v>2221</v>
      </c>
      <c r="E34" s="32">
        <f>'97'!B24</f>
        <v>2311</v>
      </c>
      <c r="F34" s="32">
        <f>'98'!B26</f>
        <v>2303</v>
      </c>
      <c r="G34" s="32">
        <f>'99'!B28</f>
        <v>2327</v>
      </c>
      <c r="H34" s="166">
        <f>H88</f>
        <v>2309</v>
      </c>
      <c r="I34" s="166">
        <f>I187</f>
        <v>2326</v>
      </c>
      <c r="J34" s="166">
        <f t="shared" ref="J34:K34" si="87">J187</f>
        <v>2293</v>
      </c>
      <c r="K34" s="166">
        <f t="shared" si="87"/>
        <v>2263</v>
      </c>
      <c r="L34" s="166">
        <f>L286</f>
        <v>2292</v>
      </c>
      <c r="M34" s="166">
        <f>M377</f>
        <v>2289</v>
      </c>
      <c r="N34" s="26">
        <f>'06'!C39</f>
        <v>2314</v>
      </c>
      <c r="O34" s="17">
        <f>'07'!C39</f>
        <v>2375</v>
      </c>
      <c r="P34" s="17">
        <f>'08'!C39</f>
        <v>2490</v>
      </c>
      <c r="Q34" s="17">
        <f>'09'!C39</f>
        <v>2476</v>
      </c>
      <c r="R34" s="17">
        <f>'10'!C39</f>
        <v>2474</v>
      </c>
      <c r="S34" s="17">
        <f>'11'!C39</f>
        <v>2487</v>
      </c>
      <c r="T34" s="17">
        <f>'12'!C39</f>
        <v>2512</v>
      </c>
      <c r="U34" s="17">
        <f>'13'!C39</f>
        <v>2464</v>
      </c>
      <c r="V34" s="17">
        <f>'14'!C39</f>
        <v>2523</v>
      </c>
      <c r="W34" s="17">
        <f>'15'!C39</f>
        <v>2534</v>
      </c>
      <c r="X34" s="17">
        <f>'16'!C39</f>
        <v>2567</v>
      </c>
      <c r="Y34" s="17">
        <f>'17'!C39</f>
        <v>2619</v>
      </c>
      <c r="Z34" s="17">
        <f>'18'!C39</f>
        <v>2740</v>
      </c>
      <c r="AA34" s="17">
        <f>'19'!C39</f>
        <v>3003</v>
      </c>
      <c r="AB34" s="17">
        <f>'20'!C39</f>
        <v>3006</v>
      </c>
      <c r="AC34" s="17">
        <f>'21'!C39</f>
        <v>3048</v>
      </c>
      <c r="AD34" s="17">
        <f>'22'!C39</f>
        <v>3313</v>
      </c>
      <c r="AE34" s="515">
        <f>'23'!D26</f>
        <v>3644</v>
      </c>
      <c r="AF34" s="515">
        <f>'24'!C24</f>
        <v>3972</v>
      </c>
      <c r="AG34" s="515">
        <f>'25_6'!C24</f>
        <v>4225</v>
      </c>
    </row>
    <row r="35" spans="1:33" ht="15.75" customHeight="1">
      <c r="A35" s="100">
        <v>212</v>
      </c>
      <c r="B35" s="102" t="s">
        <v>243</v>
      </c>
      <c r="C35" s="32">
        <f>'95'!B42</f>
        <v>288</v>
      </c>
      <c r="D35" s="32">
        <f>'96'!B39</f>
        <v>291</v>
      </c>
      <c r="E35" s="32">
        <f>'97'!B39</f>
        <v>307</v>
      </c>
      <c r="F35" s="32">
        <f>'98'!B42</f>
        <v>350</v>
      </c>
      <c r="G35" s="32">
        <f>'99'!B49</f>
        <v>338</v>
      </c>
      <c r="H35" s="166">
        <f>H90</f>
        <v>334</v>
      </c>
      <c r="I35" s="166">
        <f>I189</f>
        <v>325</v>
      </c>
      <c r="J35" s="166">
        <f t="shared" ref="J35:K35" si="88">J189</f>
        <v>326</v>
      </c>
      <c r="K35" s="166">
        <f t="shared" si="88"/>
        <v>322</v>
      </c>
      <c r="L35" s="166">
        <f>L288</f>
        <v>323</v>
      </c>
      <c r="M35" s="166">
        <f>M378</f>
        <v>322</v>
      </c>
      <c r="N35" s="26">
        <f>'06'!C40</f>
        <v>303</v>
      </c>
      <c r="O35" s="17">
        <f>'07'!C40</f>
        <v>305</v>
      </c>
      <c r="P35" s="17">
        <f>'08'!C40</f>
        <v>327</v>
      </c>
      <c r="Q35" s="17">
        <f>'09'!C40</f>
        <v>324</v>
      </c>
      <c r="R35" s="17">
        <f>'10'!C40</f>
        <v>318</v>
      </c>
      <c r="S35" s="17">
        <f>'11'!C40</f>
        <v>305</v>
      </c>
      <c r="T35" s="17">
        <f>'12'!C40</f>
        <v>320</v>
      </c>
      <c r="U35" s="17">
        <f>'13'!C40</f>
        <v>321</v>
      </c>
      <c r="V35" s="17">
        <f>'14'!C40</f>
        <v>345</v>
      </c>
      <c r="W35" s="17">
        <f>'15'!C40</f>
        <v>327</v>
      </c>
      <c r="X35" s="17">
        <f>'16'!C40</f>
        <v>358</v>
      </c>
      <c r="Y35" s="17">
        <f>'17'!C40</f>
        <v>341</v>
      </c>
      <c r="Z35" s="17">
        <f>'18'!C40</f>
        <v>370</v>
      </c>
      <c r="AA35" s="17">
        <f>'19'!C40</f>
        <v>409</v>
      </c>
      <c r="AB35" s="17">
        <f>'20'!C40</f>
        <v>413</v>
      </c>
      <c r="AC35" s="17">
        <f>'21'!C40</f>
        <v>416</v>
      </c>
      <c r="AD35" s="17">
        <f>'22'!C40</f>
        <v>458</v>
      </c>
      <c r="AE35" s="515">
        <f>'23'!D27</f>
        <v>502</v>
      </c>
      <c r="AF35" s="515">
        <f>'24'!C25</f>
        <v>556</v>
      </c>
      <c r="AG35" s="515">
        <f>'25_6'!C25</f>
        <v>536</v>
      </c>
    </row>
    <row r="36" spans="1:33" ht="15.75" customHeight="1">
      <c r="A36" s="197">
        <v>213</v>
      </c>
      <c r="B36" s="198" t="s">
        <v>244</v>
      </c>
      <c r="C36" s="199">
        <f>'95'!B27+C439</f>
        <v>543</v>
      </c>
      <c r="D36" s="199">
        <f>'96'!B25+D439</f>
        <v>529</v>
      </c>
      <c r="E36" s="199">
        <f>'97'!B25+E439</f>
        <v>542</v>
      </c>
      <c r="F36" s="199">
        <f>'98'!B27+F439</f>
        <v>572</v>
      </c>
      <c r="G36" s="199">
        <f>'99'!B33+G439</f>
        <v>570</v>
      </c>
      <c r="H36" s="200">
        <f>H91+H108</f>
        <v>546</v>
      </c>
      <c r="I36" s="200">
        <f>I190+I207</f>
        <v>562</v>
      </c>
      <c r="J36" s="200">
        <f t="shared" ref="J36:K36" si="89">J190+J207</f>
        <v>545</v>
      </c>
      <c r="K36" s="200">
        <f t="shared" si="89"/>
        <v>549</v>
      </c>
      <c r="L36" s="200">
        <f>L289+L308</f>
        <v>516</v>
      </c>
      <c r="M36" s="200">
        <f>M379</f>
        <v>558</v>
      </c>
      <c r="N36" s="26">
        <f>'06'!C41</f>
        <v>525</v>
      </c>
      <c r="O36" s="17">
        <f>'07'!C41</f>
        <v>512</v>
      </c>
      <c r="P36" s="17">
        <f>'08'!C41</f>
        <v>503</v>
      </c>
      <c r="Q36" s="17">
        <f>'09'!C41</f>
        <v>447</v>
      </c>
      <c r="R36" s="17">
        <f>'10'!C41</f>
        <v>425</v>
      </c>
      <c r="S36" s="17">
        <f>'11'!C41</f>
        <v>409</v>
      </c>
      <c r="T36" s="17">
        <f>'12'!C41</f>
        <v>416</v>
      </c>
      <c r="U36" s="17">
        <f>'13'!C41</f>
        <v>419</v>
      </c>
      <c r="V36" s="17">
        <f>'14'!C41</f>
        <v>422</v>
      </c>
      <c r="W36" s="17">
        <f>'15'!C41</f>
        <v>417</v>
      </c>
      <c r="X36" s="17">
        <f>'16'!C41</f>
        <v>416</v>
      </c>
      <c r="Y36" s="17">
        <f>'17'!C41</f>
        <v>460</v>
      </c>
      <c r="Z36" s="17">
        <f>'18'!C41</f>
        <v>576</v>
      </c>
      <c r="AA36" s="17">
        <f>'19'!C41</f>
        <v>708</v>
      </c>
      <c r="AB36" s="17">
        <f>'20'!C41</f>
        <v>699</v>
      </c>
      <c r="AC36" s="17">
        <f>'21'!C41</f>
        <v>550</v>
      </c>
      <c r="AD36" s="17">
        <f>'22'!C41</f>
        <v>633</v>
      </c>
      <c r="AE36" s="515">
        <f>'23'!D28</f>
        <v>730</v>
      </c>
      <c r="AF36" s="515">
        <f>'24'!C26</f>
        <v>818</v>
      </c>
      <c r="AG36" s="515">
        <f>'25_6'!C26</f>
        <v>841</v>
      </c>
    </row>
    <row r="37" spans="1:33" ht="15.75" customHeight="1">
      <c r="A37" s="100">
        <v>214</v>
      </c>
      <c r="B37" s="102" t="s">
        <v>245</v>
      </c>
      <c r="C37" s="32">
        <f>'95'!B18</f>
        <v>3446</v>
      </c>
      <c r="D37" s="32">
        <f>'96'!B17</f>
        <v>3458</v>
      </c>
      <c r="E37" s="32">
        <f>'97'!B17</f>
        <v>3499</v>
      </c>
      <c r="F37" s="32">
        <f>'98'!B18</f>
        <v>3533</v>
      </c>
      <c r="G37" s="32">
        <f>'99'!B21</f>
        <v>3497</v>
      </c>
      <c r="H37" s="166">
        <f>H92</f>
        <v>3450</v>
      </c>
      <c r="I37" s="166">
        <f>I191</f>
        <v>3495</v>
      </c>
      <c r="J37" s="166">
        <f t="shared" ref="J37:K37" si="90">J191</f>
        <v>3442</v>
      </c>
      <c r="K37" s="166">
        <f t="shared" si="90"/>
        <v>3416</v>
      </c>
      <c r="L37" s="166">
        <f>L290</f>
        <v>3382</v>
      </c>
      <c r="M37" s="166">
        <f>M380</f>
        <v>3459</v>
      </c>
      <c r="N37" s="26">
        <f>'06'!C42</f>
        <v>3349</v>
      </c>
      <c r="O37" s="17">
        <f>'07'!C42</f>
        <v>3332</v>
      </c>
      <c r="P37" s="17">
        <f>'08'!C42</f>
        <v>3265</v>
      </c>
      <c r="Q37" s="17">
        <f>'09'!C42</f>
        <v>3292</v>
      </c>
      <c r="R37" s="17">
        <f>'10'!C42</f>
        <v>3228</v>
      </c>
      <c r="S37" s="17">
        <f>'11'!C42</f>
        <v>3191</v>
      </c>
      <c r="T37" s="17">
        <f>'12'!C42</f>
        <v>3150</v>
      </c>
      <c r="U37" s="17">
        <f>'13'!C42</f>
        <v>3032</v>
      </c>
      <c r="V37" s="17">
        <f>'14'!C42</f>
        <v>2971</v>
      </c>
      <c r="W37" s="17">
        <f>'15'!C42</f>
        <v>2935</v>
      </c>
      <c r="X37" s="17">
        <f>'16'!C42</f>
        <v>2971</v>
      </c>
      <c r="Y37" s="17">
        <f>'17'!C42</f>
        <v>3090</v>
      </c>
      <c r="Z37" s="17">
        <f>'18'!C42</f>
        <v>3067</v>
      </c>
      <c r="AA37" s="17">
        <f>'19'!C42</f>
        <v>3181</v>
      </c>
      <c r="AB37" s="17">
        <f>'20'!C42</f>
        <v>3142</v>
      </c>
      <c r="AC37" s="17">
        <f>'21'!C42</f>
        <v>3068</v>
      </c>
      <c r="AD37" s="17">
        <f>'22'!C42</f>
        <v>3300</v>
      </c>
      <c r="AE37" s="515">
        <f>'23'!D29</f>
        <v>3322</v>
      </c>
      <c r="AF37" s="515">
        <f>'24'!C27</f>
        <v>3379</v>
      </c>
      <c r="AG37" s="515">
        <f>'25_6'!C27</f>
        <v>3513</v>
      </c>
    </row>
    <row r="38" spans="1:33" ht="15.75" customHeight="1">
      <c r="A38" s="197">
        <v>215</v>
      </c>
      <c r="B38" s="198" t="s">
        <v>246</v>
      </c>
      <c r="C38" s="199">
        <f>'95'!B28+C418</f>
        <v>708</v>
      </c>
      <c r="D38" s="199">
        <f>'96'!B26+D418</f>
        <v>756</v>
      </c>
      <c r="E38" s="199">
        <f>'97'!B26+E418</f>
        <v>778</v>
      </c>
      <c r="F38" s="199">
        <f>'98'!B28+F418</f>
        <v>816</v>
      </c>
      <c r="G38" s="199">
        <f>'99'!B34+G418</f>
        <v>794</v>
      </c>
      <c r="H38" s="200">
        <f>H93+H101</f>
        <v>742</v>
      </c>
      <c r="I38" s="200">
        <f>I192+I200</f>
        <v>758</v>
      </c>
      <c r="J38" s="200">
        <f t="shared" ref="J38:K38" si="91">J192+J200</f>
        <v>743</v>
      </c>
      <c r="K38" s="200">
        <f t="shared" si="91"/>
        <v>716</v>
      </c>
      <c r="L38" s="200">
        <f>L291+L301</f>
        <v>824</v>
      </c>
      <c r="M38" s="200">
        <f t="shared" ref="M38:M44" si="92">M381</f>
        <v>848</v>
      </c>
      <c r="N38" s="26">
        <f>'06'!C43</f>
        <v>911</v>
      </c>
      <c r="O38" s="17">
        <f>'07'!C43</f>
        <v>902</v>
      </c>
      <c r="P38" s="17">
        <f>'08'!C43</f>
        <v>978</v>
      </c>
      <c r="Q38" s="17">
        <f>'09'!C43</f>
        <v>954</v>
      </c>
      <c r="R38" s="17">
        <f>'10'!C43</f>
        <v>934</v>
      </c>
      <c r="S38" s="17">
        <f>'11'!C43</f>
        <v>958</v>
      </c>
      <c r="T38" s="17">
        <f>'12'!C43</f>
        <v>983</v>
      </c>
      <c r="U38" s="17">
        <f>'13'!C43</f>
        <v>984</v>
      </c>
      <c r="V38" s="17">
        <f>'14'!C43</f>
        <v>1015</v>
      </c>
      <c r="W38" s="17">
        <f>'15'!C43</f>
        <v>1148</v>
      </c>
      <c r="X38" s="17">
        <f>'16'!C43</f>
        <v>1184</v>
      </c>
      <c r="Y38" s="17">
        <f>'17'!C43</f>
        <v>1316</v>
      </c>
      <c r="Z38" s="17">
        <f>'18'!C43</f>
        <v>1603</v>
      </c>
      <c r="AA38" s="17">
        <f>'19'!C43</f>
        <v>1859</v>
      </c>
      <c r="AB38" s="17">
        <f>'20'!C43</f>
        <v>1991</v>
      </c>
      <c r="AC38" s="17">
        <f>'21'!C43</f>
        <v>1957</v>
      </c>
      <c r="AD38" s="17">
        <f>'22'!C43</f>
        <v>2300</v>
      </c>
      <c r="AE38" s="515">
        <f>'23'!D30</f>
        <v>2450</v>
      </c>
      <c r="AF38" s="515">
        <f>'24'!C28</f>
        <v>2736</v>
      </c>
      <c r="AG38" s="515">
        <f>'25_6'!C28</f>
        <v>2909</v>
      </c>
    </row>
    <row r="39" spans="1:33" ht="15.75" customHeight="1">
      <c r="A39" s="100">
        <v>216</v>
      </c>
      <c r="B39" s="102" t="s">
        <v>247</v>
      </c>
      <c r="C39" s="32">
        <f>'95'!B29</f>
        <v>1292</v>
      </c>
      <c r="D39" s="32">
        <f>'96'!B27</f>
        <v>1328</v>
      </c>
      <c r="E39" s="32">
        <f>'97'!B27</f>
        <v>1327</v>
      </c>
      <c r="F39" s="32">
        <f>'98'!B29</f>
        <v>1314</v>
      </c>
      <c r="G39" s="32">
        <f>'99'!B29</f>
        <v>1279</v>
      </c>
      <c r="H39" s="166">
        <f t="shared" ref="H39:H44" si="93">H94</f>
        <v>1243</v>
      </c>
      <c r="I39" s="166">
        <f t="shared" ref="I39:K39" si="94">I193</f>
        <v>1216</v>
      </c>
      <c r="J39" s="166">
        <f t="shared" si="94"/>
        <v>1239</v>
      </c>
      <c r="K39" s="166">
        <f t="shared" si="94"/>
        <v>1159</v>
      </c>
      <c r="L39" s="166">
        <f t="shared" ref="L39:L44" si="95">L292</f>
        <v>1134</v>
      </c>
      <c r="M39" s="166">
        <f t="shared" si="92"/>
        <v>1114</v>
      </c>
      <c r="N39" s="26">
        <f>'06'!C44</f>
        <v>1064</v>
      </c>
      <c r="O39" s="17">
        <f>'07'!C44</f>
        <v>1105</v>
      </c>
      <c r="P39" s="17">
        <f>'08'!C44</f>
        <v>1109</v>
      </c>
      <c r="Q39" s="17">
        <f>'09'!C44</f>
        <v>1115</v>
      </c>
      <c r="R39" s="17">
        <f>'10'!C44</f>
        <v>1070</v>
      </c>
      <c r="S39" s="17">
        <f>'11'!C44</f>
        <v>1062</v>
      </c>
      <c r="T39" s="17">
        <f>'12'!C44</f>
        <v>1102</v>
      </c>
      <c r="U39" s="17">
        <f>'13'!C44</f>
        <v>1056</v>
      </c>
      <c r="V39" s="17">
        <f>'14'!C44</f>
        <v>1064</v>
      </c>
      <c r="W39" s="17">
        <f>'15'!C44</f>
        <v>1073</v>
      </c>
      <c r="X39" s="17">
        <f>'16'!C44</f>
        <v>1091</v>
      </c>
      <c r="Y39" s="17">
        <f>'17'!C44</f>
        <v>1111</v>
      </c>
      <c r="Z39" s="17">
        <f>'18'!C44</f>
        <v>1134</v>
      </c>
      <c r="AA39" s="17">
        <f>'19'!C44</f>
        <v>1228</v>
      </c>
      <c r="AB39" s="17">
        <f>'20'!C44</f>
        <v>1205</v>
      </c>
      <c r="AC39" s="17">
        <f>'21'!C44</f>
        <v>1166</v>
      </c>
      <c r="AD39" s="17">
        <f>'22'!C44</f>
        <v>1360</v>
      </c>
      <c r="AE39" s="515">
        <f>'23'!D31</f>
        <v>1458</v>
      </c>
      <c r="AF39" s="515">
        <f>'24'!C29</f>
        <v>1556</v>
      </c>
      <c r="AG39" s="515">
        <f>'25_6'!C29</f>
        <v>1631</v>
      </c>
    </row>
    <row r="40" spans="1:33" ht="15.75" customHeight="1">
      <c r="A40" s="100">
        <v>217</v>
      </c>
      <c r="B40" s="102" t="s">
        <v>248</v>
      </c>
      <c r="C40" s="32">
        <f>'95'!B19</f>
        <v>1667</v>
      </c>
      <c r="D40" s="32">
        <f>'96'!B18</f>
        <v>1660</v>
      </c>
      <c r="E40" s="32">
        <f>'97'!B18</f>
        <v>1684</v>
      </c>
      <c r="F40" s="32">
        <f>'98'!B19</f>
        <v>1704</v>
      </c>
      <c r="G40" s="32">
        <f>'99'!B22</f>
        <v>1699</v>
      </c>
      <c r="H40" s="166">
        <f t="shared" si="93"/>
        <v>1658</v>
      </c>
      <c r="I40" s="166">
        <f t="shared" ref="I40:K40" si="96">I194</f>
        <v>1656</v>
      </c>
      <c r="J40" s="166">
        <f t="shared" si="96"/>
        <v>1654</v>
      </c>
      <c r="K40" s="166">
        <f t="shared" si="96"/>
        <v>1607</v>
      </c>
      <c r="L40" s="166">
        <f t="shared" si="95"/>
        <v>1511</v>
      </c>
      <c r="M40" s="166">
        <f t="shared" si="92"/>
        <v>1448</v>
      </c>
      <c r="N40" s="26">
        <f>'06'!C45</f>
        <v>1426</v>
      </c>
      <c r="O40" s="17">
        <f>'07'!C45</f>
        <v>1327</v>
      </c>
      <c r="P40" s="17">
        <f>'08'!C45</f>
        <v>1309</v>
      </c>
      <c r="Q40" s="17">
        <f>'09'!C45</f>
        <v>1279</v>
      </c>
      <c r="R40" s="17">
        <f>'10'!C45</f>
        <v>1234</v>
      </c>
      <c r="S40" s="17">
        <f>'11'!C45</f>
        <v>1212</v>
      </c>
      <c r="T40" s="17">
        <f>'12'!C45</f>
        <v>1279</v>
      </c>
      <c r="U40" s="17">
        <f>'13'!C45</f>
        <v>1245</v>
      </c>
      <c r="V40" s="17">
        <f>'14'!C45</f>
        <v>1231</v>
      </c>
      <c r="W40" s="17">
        <f>'15'!C45</f>
        <v>1228</v>
      </c>
      <c r="X40" s="17">
        <f>'16'!C45</f>
        <v>1216</v>
      </c>
      <c r="Y40" s="17">
        <f>'17'!C45</f>
        <v>1282</v>
      </c>
      <c r="Z40" s="17">
        <f>'18'!C45</f>
        <v>1278</v>
      </c>
      <c r="AA40" s="17">
        <f>'19'!C45</f>
        <v>1401</v>
      </c>
      <c r="AB40" s="17">
        <f>'20'!C45</f>
        <v>1439</v>
      </c>
      <c r="AC40" s="17">
        <f>'21'!C45</f>
        <v>1442</v>
      </c>
      <c r="AD40" s="17">
        <f>'22'!C45</f>
        <v>1662</v>
      </c>
      <c r="AE40" s="515">
        <f>'23'!D32</f>
        <v>1892</v>
      </c>
      <c r="AF40" s="515">
        <f>'24'!C30</f>
        <v>1975</v>
      </c>
      <c r="AG40" s="515">
        <f>'25_6'!C30</f>
        <v>2056</v>
      </c>
    </row>
    <row r="41" spans="1:33" ht="15.75" customHeight="1">
      <c r="A41" s="100">
        <v>218</v>
      </c>
      <c r="B41" s="102" t="s">
        <v>249</v>
      </c>
      <c r="C41" s="32">
        <f>'95'!B30</f>
        <v>487</v>
      </c>
      <c r="D41" s="32">
        <f>'96'!B28</f>
        <v>482</v>
      </c>
      <c r="E41" s="32">
        <f>'97'!B28</f>
        <v>544</v>
      </c>
      <c r="F41" s="32">
        <f>'98'!B30</f>
        <v>567</v>
      </c>
      <c r="G41" s="32">
        <f>'99'!B35</f>
        <v>531</v>
      </c>
      <c r="H41" s="166">
        <f t="shared" si="93"/>
        <v>521</v>
      </c>
      <c r="I41" s="166">
        <f t="shared" ref="I41:K41" si="97">I195</f>
        <v>599</v>
      </c>
      <c r="J41" s="166">
        <f t="shared" si="97"/>
        <v>596</v>
      </c>
      <c r="K41" s="166">
        <f t="shared" si="97"/>
        <v>635</v>
      </c>
      <c r="L41" s="166">
        <f t="shared" si="95"/>
        <v>621</v>
      </c>
      <c r="M41" s="166">
        <f t="shared" si="92"/>
        <v>708</v>
      </c>
      <c r="N41" s="26">
        <f>'06'!C46</f>
        <v>694</v>
      </c>
      <c r="O41" s="17">
        <f>'07'!C46</f>
        <v>672</v>
      </c>
      <c r="P41" s="17">
        <f>'08'!C46</f>
        <v>716</v>
      </c>
      <c r="Q41" s="17">
        <f>'09'!C46</f>
        <v>681</v>
      </c>
      <c r="R41" s="17">
        <f>'10'!C46</f>
        <v>624</v>
      </c>
      <c r="S41" s="17">
        <f>'11'!C46</f>
        <v>621</v>
      </c>
      <c r="T41" s="17">
        <f>'12'!C46</f>
        <v>618</v>
      </c>
      <c r="U41" s="17">
        <f>'13'!C46</f>
        <v>631</v>
      </c>
      <c r="V41" s="17">
        <f>'14'!C46</f>
        <v>576</v>
      </c>
      <c r="W41" s="17">
        <f>'15'!C46</f>
        <v>574</v>
      </c>
      <c r="X41" s="17">
        <f>'16'!C46</f>
        <v>631</v>
      </c>
      <c r="Y41" s="17">
        <f>'17'!C46</f>
        <v>710</v>
      </c>
      <c r="Z41" s="17">
        <f>'18'!C46</f>
        <v>827</v>
      </c>
      <c r="AA41" s="17">
        <f>'19'!C46</f>
        <v>932</v>
      </c>
      <c r="AB41" s="17">
        <f>'20'!C46</f>
        <v>911</v>
      </c>
      <c r="AC41" s="17">
        <f>'21'!C46</f>
        <v>993</v>
      </c>
      <c r="AD41" s="17">
        <f>'22'!C46</f>
        <v>1158</v>
      </c>
      <c r="AE41" s="515">
        <f>'23'!D33</f>
        <v>1352</v>
      </c>
      <c r="AF41" s="515">
        <f>'24'!C31</f>
        <v>1555</v>
      </c>
      <c r="AG41" s="515">
        <f>'25_6'!C31</f>
        <v>1690</v>
      </c>
    </row>
    <row r="42" spans="1:33" ht="15.75" customHeight="1">
      <c r="A42" s="100">
        <v>219</v>
      </c>
      <c r="B42" s="102" t="s">
        <v>250</v>
      </c>
      <c r="C42" s="32">
        <f>'95'!B20</f>
        <v>941</v>
      </c>
      <c r="D42" s="32">
        <f>'96'!B19</f>
        <v>976</v>
      </c>
      <c r="E42" s="32">
        <f>'97'!B19</f>
        <v>973</v>
      </c>
      <c r="F42" s="32">
        <f>'98'!B20</f>
        <v>1020</v>
      </c>
      <c r="G42" s="32">
        <f>'99'!B23</f>
        <v>978</v>
      </c>
      <c r="H42" s="166">
        <f t="shared" si="93"/>
        <v>962</v>
      </c>
      <c r="I42" s="166">
        <f t="shared" ref="I42:K42" si="98">I196</f>
        <v>1023</v>
      </c>
      <c r="J42" s="166">
        <f t="shared" si="98"/>
        <v>1031</v>
      </c>
      <c r="K42" s="166">
        <f t="shared" si="98"/>
        <v>1064</v>
      </c>
      <c r="L42" s="166">
        <f t="shared" si="95"/>
        <v>989</v>
      </c>
      <c r="M42" s="166">
        <f t="shared" si="92"/>
        <v>934</v>
      </c>
      <c r="N42" s="26">
        <f>'06'!C47</f>
        <v>941</v>
      </c>
      <c r="O42" s="17">
        <f>'07'!C47</f>
        <v>913</v>
      </c>
      <c r="P42" s="17">
        <f>'08'!C47</f>
        <v>957</v>
      </c>
      <c r="Q42" s="17">
        <f>'09'!C47</f>
        <v>956</v>
      </c>
      <c r="R42" s="17">
        <f>'10'!C47</f>
        <v>1000</v>
      </c>
      <c r="S42" s="17">
        <f>'11'!C47</f>
        <v>975</v>
      </c>
      <c r="T42" s="17">
        <f>'12'!C47</f>
        <v>1023</v>
      </c>
      <c r="U42" s="17">
        <f>'13'!C47</f>
        <v>1037</v>
      </c>
      <c r="V42" s="17">
        <f>'14'!C47</f>
        <v>1009</v>
      </c>
      <c r="W42" s="17">
        <f>'15'!C47</f>
        <v>1058</v>
      </c>
      <c r="X42" s="17">
        <f>'16'!C47</f>
        <v>1080</v>
      </c>
      <c r="Y42" s="17">
        <f>'17'!C47</f>
        <v>1118</v>
      </c>
      <c r="Z42" s="17">
        <f>'18'!C47</f>
        <v>1103</v>
      </c>
      <c r="AA42" s="17">
        <f>'19'!C47</f>
        <v>1190</v>
      </c>
      <c r="AB42" s="17">
        <f>'20'!C47</f>
        <v>1216</v>
      </c>
      <c r="AC42" s="17">
        <f>'21'!C47</f>
        <v>1146</v>
      </c>
      <c r="AD42" s="17">
        <f>'22'!C47</f>
        <v>1203</v>
      </c>
      <c r="AE42" s="515">
        <f>'23'!D34</f>
        <v>1308</v>
      </c>
      <c r="AF42" s="515">
        <f>'24'!C32</f>
        <v>1518</v>
      </c>
      <c r="AG42" s="515">
        <f>'25_6'!C32</f>
        <v>1649</v>
      </c>
    </row>
    <row r="43" spans="1:33" ht="15.75" customHeight="1">
      <c r="A43" s="100">
        <v>220</v>
      </c>
      <c r="B43" s="102" t="s">
        <v>251</v>
      </c>
      <c r="C43" s="32">
        <f>'95'!B31</f>
        <v>621</v>
      </c>
      <c r="D43" s="32">
        <f>'96'!B29</f>
        <v>633</v>
      </c>
      <c r="E43" s="32">
        <f>'97'!B29</f>
        <v>694</v>
      </c>
      <c r="F43" s="32">
        <f>'98'!B31</f>
        <v>728</v>
      </c>
      <c r="G43" s="32">
        <f>'99'!B36</f>
        <v>714</v>
      </c>
      <c r="H43" s="166">
        <f t="shared" si="93"/>
        <v>696</v>
      </c>
      <c r="I43" s="166">
        <f t="shared" ref="I43:K43" si="99">I197</f>
        <v>840</v>
      </c>
      <c r="J43" s="166">
        <f t="shared" si="99"/>
        <v>870</v>
      </c>
      <c r="K43" s="166">
        <f t="shared" si="99"/>
        <v>924</v>
      </c>
      <c r="L43" s="166">
        <f t="shared" si="95"/>
        <v>933</v>
      </c>
      <c r="M43" s="166">
        <f t="shared" si="92"/>
        <v>983</v>
      </c>
      <c r="N43" s="26">
        <f>'06'!C48</f>
        <v>979</v>
      </c>
      <c r="O43" s="17">
        <f>'07'!C48</f>
        <v>969</v>
      </c>
      <c r="P43" s="17">
        <f>'08'!C48</f>
        <v>941</v>
      </c>
      <c r="Q43" s="17">
        <f>'09'!C48</f>
        <v>863</v>
      </c>
      <c r="R43" s="17">
        <f>'10'!C48</f>
        <v>771</v>
      </c>
      <c r="S43" s="17">
        <f>'11'!C48</f>
        <v>797</v>
      </c>
      <c r="T43" s="17">
        <f>'12'!C48</f>
        <v>822</v>
      </c>
      <c r="U43" s="17">
        <f>'13'!C48</f>
        <v>775</v>
      </c>
      <c r="V43" s="17">
        <f>'14'!C48</f>
        <v>785</v>
      </c>
      <c r="W43" s="17">
        <f>'15'!C48</f>
        <v>768</v>
      </c>
      <c r="X43" s="17">
        <f>'16'!C48</f>
        <v>865</v>
      </c>
      <c r="Y43" s="17">
        <f>'17'!C48</f>
        <v>931</v>
      </c>
      <c r="Z43" s="17">
        <f>'18'!C48</f>
        <v>1204</v>
      </c>
      <c r="AA43" s="17">
        <f>'19'!C48</f>
        <v>1344</v>
      </c>
      <c r="AB43" s="17">
        <f>'20'!C48</f>
        <v>1331</v>
      </c>
      <c r="AC43" s="17">
        <f>'21'!C48</f>
        <v>1197</v>
      </c>
      <c r="AD43" s="17">
        <f>'22'!C48</f>
        <v>1386</v>
      </c>
      <c r="AE43" s="515">
        <f>'23'!D35</f>
        <v>1564</v>
      </c>
      <c r="AF43" s="515">
        <f>'24'!C33</f>
        <v>1689</v>
      </c>
      <c r="AG43" s="515">
        <f>'25_6'!C33</f>
        <v>1757</v>
      </c>
    </row>
    <row r="44" spans="1:33" ht="15.75" customHeight="1">
      <c r="A44" s="100">
        <v>221</v>
      </c>
      <c r="B44" s="102" t="s">
        <v>472</v>
      </c>
      <c r="C44" s="297">
        <f>C434</f>
        <v>290</v>
      </c>
      <c r="D44" s="297">
        <f t="shared" ref="D44:G44" si="100">D434</f>
        <v>303</v>
      </c>
      <c r="E44" s="297">
        <f t="shared" si="100"/>
        <v>324</v>
      </c>
      <c r="F44" s="297">
        <f t="shared" si="100"/>
        <v>374</v>
      </c>
      <c r="G44" s="297">
        <f t="shared" si="100"/>
        <v>559</v>
      </c>
      <c r="H44" s="166">
        <f t="shared" si="93"/>
        <v>426</v>
      </c>
      <c r="I44" s="166">
        <f t="shared" ref="I44:K44" si="101">I198</f>
        <v>506</v>
      </c>
      <c r="J44" s="166">
        <f t="shared" si="101"/>
        <v>510</v>
      </c>
      <c r="K44" s="166">
        <f t="shared" si="101"/>
        <v>496</v>
      </c>
      <c r="L44" s="166">
        <f t="shared" si="95"/>
        <v>549</v>
      </c>
      <c r="M44" s="166">
        <f t="shared" si="92"/>
        <v>581</v>
      </c>
      <c r="N44" s="26">
        <f>'06'!C49</f>
        <v>535</v>
      </c>
      <c r="O44" s="17">
        <f>'07'!C49</f>
        <v>523</v>
      </c>
      <c r="P44" s="17">
        <f>'08'!C49</f>
        <v>528</v>
      </c>
      <c r="Q44" s="17">
        <f>'09'!C49</f>
        <v>555</v>
      </c>
      <c r="R44" s="17">
        <f>'10'!C49</f>
        <v>558</v>
      </c>
      <c r="S44" s="17">
        <f>'11'!C49</f>
        <v>542</v>
      </c>
      <c r="T44" s="17">
        <f>'12'!C49</f>
        <v>558</v>
      </c>
      <c r="U44" s="17">
        <f>'13'!C49</f>
        <v>538</v>
      </c>
      <c r="V44" s="17">
        <f>'14'!C49</f>
        <v>481</v>
      </c>
      <c r="W44" s="17">
        <f>'15'!C49</f>
        <v>491</v>
      </c>
      <c r="X44" s="17">
        <f>'16'!C49</f>
        <v>541</v>
      </c>
      <c r="Y44" s="17">
        <f>'17'!C49</f>
        <v>634</v>
      </c>
      <c r="Z44" s="17">
        <f>'18'!C49</f>
        <v>781</v>
      </c>
      <c r="AA44" s="17">
        <f>'19'!C49</f>
        <v>870</v>
      </c>
      <c r="AB44" s="17">
        <f>'20'!C49</f>
        <v>899</v>
      </c>
      <c r="AC44" s="17">
        <f>'21'!C49</f>
        <v>902</v>
      </c>
      <c r="AD44" s="17">
        <f>'22'!C49</f>
        <v>1037</v>
      </c>
      <c r="AE44" s="515">
        <f>'23'!D36</f>
        <v>1078</v>
      </c>
      <c r="AF44" s="515">
        <f>'24'!C34</f>
        <v>1113</v>
      </c>
      <c r="AG44" s="515">
        <f>'25_6'!C34</f>
        <v>1112</v>
      </c>
    </row>
    <row r="45" spans="1:33" ht="15.75" customHeight="1">
      <c r="A45" s="197">
        <v>222</v>
      </c>
      <c r="B45" s="198" t="s">
        <v>253</v>
      </c>
      <c r="C45" s="297">
        <f>C431</f>
        <v>83</v>
      </c>
      <c r="D45" s="297">
        <f t="shared" ref="D45:G45" si="102">D431</f>
        <v>87</v>
      </c>
      <c r="E45" s="297">
        <f t="shared" si="102"/>
        <v>104</v>
      </c>
      <c r="F45" s="297">
        <f t="shared" si="102"/>
        <v>105</v>
      </c>
      <c r="G45" s="297">
        <f t="shared" si="102"/>
        <v>99</v>
      </c>
      <c r="H45" s="200">
        <f>SUM(H142:H145)</f>
        <v>87</v>
      </c>
      <c r="I45" s="200">
        <f>SUM(I241:I244)</f>
        <v>83</v>
      </c>
      <c r="J45" s="200">
        <f t="shared" ref="J45:K45" si="103">SUM(J241:J244)</f>
        <v>72</v>
      </c>
      <c r="K45" s="200">
        <f t="shared" si="103"/>
        <v>71</v>
      </c>
      <c r="L45" s="200">
        <f>L298</f>
        <v>86</v>
      </c>
      <c r="M45" s="200">
        <f>M388</f>
        <v>85</v>
      </c>
      <c r="N45" s="26">
        <f>'06'!C50</f>
        <v>104</v>
      </c>
      <c r="O45" s="17">
        <f>'07'!C50</f>
        <v>121</v>
      </c>
      <c r="P45" s="17">
        <f>'08'!C50</f>
        <v>121</v>
      </c>
      <c r="Q45" s="17">
        <f>'09'!C50</f>
        <v>107</v>
      </c>
      <c r="R45" s="17">
        <f>'10'!C50</f>
        <v>103</v>
      </c>
      <c r="S45" s="17">
        <f>'11'!C50</f>
        <v>105</v>
      </c>
      <c r="T45" s="17">
        <f>'12'!C50</f>
        <v>102</v>
      </c>
      <c r="U45" s="17">
        <f>'13'!C50</f>
        <v>110</v>
      </c>
      <c r="V45" s="17">
        <f>'14'!C50</f>
        <v>107</v>
      </c>
      <c r="W45" s="17">
        <f>'15'!C50</f>
        <v>104</v>
      </c>
      <c r="X45" s="17">
        <f>'16'!C50</f>
        <v>112</v>
      </c>
      <c r="Y45" s="17">
        <f>'17'!C50</f>
        <v>113</v>
      </c>
      <c r="Z45" s="17">
        <f>'18'!C50</f>
        <v>117</v>
      </c>
      <c r="AA45" s="17">
        <f>'19'!C50</f>
        <v>113</v>
      </c>
      <c r="AB45" s="17">
        <f>'20'!C50</f>
        <v>115</v>
      </c>
      <c r="AC45" s="17">
        <f>'21'!C50</f>
        <v>127</v>
      </c>
      <c r="AD45" s="17">
        <f>'22'!C50</f>
        <v>128</v>
      </c>
      <c r="AE45" s="515">
        <f>'23'!D37</f>
        <v>126</v>
      </c>
      <c r="AF45" s="515">
        <f>'24'!C35</f>
        <v>149</v>
      </c>
      <c r="AG45" s="515">
        <f>'25_6'!C35</f>
        <v>155</v>
      </c>
    </row>
    <row r="46" spans="1:33" ht="15.75" customHeight="1">
      <c r="A46" s="197">
        <v>223</v>
      </c>
      <c r="B46" s="198" t="s">
        <v>254</v>
      </c>
      <c r="C46" s="297">
        <f>C433</f>
        <v>376</v>
      </c>
      <c r="D46" s="297">
        <f t="shared" ref="D46:G46" si="104">D433</f>
        <v>445</v>
      </c>
      <c r="E46" s="297">
        <f t="shared" si="104"/>
        <v>501</v>
      </c>
      <c r="F46" s="297">
        <f t="shared" si="104"/>
        <v>498</v>
      </c>
      <c r="G46" s="297">
        <f t="shared" si="104"/>
        <v>423</v>
      </c>
      <c r="H46" s="200">
        <f>SUM(H150:H155)</f>
        <v>643</v>
      </c>
      <c r="I46" s="200">
        <f>SUM(I249:I254)</f>
        <v>683</v>
      </c>
      <c r="J46" s="200">
        <f t="shared" ref="J46:K46" si="105">SUM(J249:J254)</f>
        <v>637</v>
      </c>
      <c r="K46" s="200">
        <f t="shared" si="105"/>
        <v>618</v>
      </c>
      <c r="L46" s="200">
        <f>L299</f>
        <v>652</v>
      </c>
      <c r="M46" s="200">
        <f t="shared" ref="M46" si="106">M389</f>
        <v>792</v>
      </c>
      <c r="N46" s="26">
        <f>'06'!C51</f>
        <v>767</v>
      </c>
      <c r="O46" s="17">
        <f>'07'!C51</f>
        <v>739</v>
      </c>
      <c r="P46" s="17">
        <f>'08'!C51</f>
        <v>718</v>
      </c>
      <c r="Q46" s="17">
        <f>'09'!C51</f>
        <v>654</v>
      </c>
      <c r="R46" s="17">
        <f>'10'!C51</f>
        <v>646</v>
      </c>
      <c r="S46" s="17">
        <f>'11'!C51</f>
        <v>671</v>
      </c>
      <c r="T46" s="17">
        <f>'12'!C51</f>
        <v>668</v>
      </c>
      <c r="U46" s="17">
        <f>'13'!C51</f>
        <v>645</v>
      </c>
      <c r="V46" s="17">
        <f>'14'!C51</f>
        <v>686</v>
      </c>
      <c r="W46" s="17">
        <f>'15'!C51</f>
        <v>713</v>
      </c>
      <c r="X46" s="17">
        <f>'16'!C51</f>
        <v>782</v>
      </c>
      <c r="Y46" s="17">
        <f>'17'!C51</f>
        <v>838</v>
      </c>
      <c r="Z46" s="17">
        <f>'18'!C51</f>
        <v>947</v>
      </c>
      <c r="AA46" s="17">
        <f>'19'!C51</f>
        <v>1009</v>
      </c>
      <c r="AB46" s="17">
        <f>'20'!C51</f>
        <v>965</v>
      </c>
      <c r="AC46" s="17">
        <f>'21'!C51</f>
        <v>908</v>
      </c>
      <c r="AD46" s="17">
        <f>'22'!C51</f>
        <v>1098</v>
      </c>
      <c r="AE46" s="515">
        <f>'23'!D38</f>
        <v>1277</v>
      </c>
      <c r="AF46" s="515">
        <f>'24'!C36</f>
        <v>1390</v>
      </c>
      <c r="AG46" s="515">
        <f>'25_6'!C36</f>
        <v>1451</v>
      </c>
    </row>
    <row r="47" spans="1:33" ht="15.75" customHeight="1">
      <c r="A47" s="197">
        <v>224</v>
      </c>
      <c r="B47" s="198" t="s">
        <v>255</v>
      </c>
      <c r="C47" s="297">
        <f>C436</f>
        <v>151</v>
      </c>
      <c r="D47" s="297">
        <f t="shared" ref="D47:G47" si="107">D436</f>
        <v>132</v>
      </c>
      <c r="E47" s="297">
        <f t="shared" si="107"/>
        <v>125</v>
      </c>
      <c r="F47" s="297">
        <f t="shared" si="107"/>
        <v>130</v>
      </c>
      <c r="G47" s="297">
        <f t="shared" si="107"/>
        <v>139</v>
      </c>
      <c r="H47" s="200">
        <f>SUM(H162:H165)</f>
        <v>141</v>
      </c>
      <c r="I47" s="200">
        <f>SUM(I261:I264)</f>
        <v>156</v>
      </c>
      <c r="J47" s="200">
        <f t="shared" ref="J47:K47" si="108">SUM(J261:J264)</f>
        <v>149</v>
      </c>
      <c r="K47" s="200">
        <f t="shared" si="108"/>
        <v>152</v>
      </c>
      <c r="L47" s="200">
        <f>SUM(L352:L355)</f>
        <v>143</v>
      </c>
      <c r="M47" s="200">
        <f>M390</f>
        <v>149</v>
      </c>
      <c r="N47" s="26">
        <f>'06'!C52</f>
        <v>166</v>
      </c>
      <c r="O47" s="17">
        <f>'07'!C52</f>
        <v>184</v>
      </c>
      <c r="P47" s="17">
        <f>'08'!C52</f>
        <v>185</v>
      </c>
      <c r="Q47" s="17">
        <f>'09'!C52</f>
        <v>212</v>
      </c>
      <c r="R47" s="17">
        <f>'10'!C52</f>
        <v>202</v>
      </c>
      <c r="S47" s="17">
        <f>'11'!C52</f>
        <v>220</v>
      </c>
      <c r="T47" s="17">
        <f>'12'!C52</f>
        <v>227</v>
      </c>
      <c r="U47" s="17">
        <f>'13'!C52</f>
        <v>243</v>
      </c>
      <c r="V47" s="17">
        <f>'14'!C52</f>
        <v>258</v>
      </c>
      <c r="W47" s="17">
        <f>'15'!C52</f>
        <v>288</v>
      </c>
      <c r="X47" s="17">
        <f>'16'!C52</f>
        <v>335</v>
      </c>
      <c r="Y47" s="17">
        <f>'17'!C52</f>
        <v>350</v>
      </c>
      <c r="Z47" s="17">
        <f>'18'!C52</f>
        <v>384</v>
      </c>
      <c r="AA47" s="17">
        <f>'19'!C52</f>
        <v>503</v>
      </c>
      <c r="AB47" s="17">
        <f>'20'!C52</f>
        <v>514</v>
      </c>
      <c r="AC47" s="17">
        <f>'21'!C52</f>
        <v>548</v>
      </c>
      <c r="AD47" s="17">
        <f>'22'!C52</f>
        <v>656</v>
      </c>
      <c r="AE47" s="515">
        <f>'23'!D39</f>
        <v>731</v>
      </c>
      <c r="AF47" s="515">
        <f>'24'!C37</f>
        <v>776</v>
      </c>
      <c r="AG47" s="515">
        <f>'25_6'!C37</f>
        <v>824</v>
      </c>
    </row>
    <row r="48" spans="1:33" ht="15.75" customHeight="1">
      <c r="A48" s="197">
        <v>225</v>
      </c>
      <c r="B48" s="198" t="s">
        <v>256</v>
      </c>
      <c r="C48" s="297">
        <f>C432</f>
        <v>139</v>
      </c>
      <c r="D48" s="297">
        <f t="shared" ref="D48:G48" si="109">D432</f>
        <v>137</v>
      </c>
      <c r="E48" s="297">
        <f t="shared" si="109"/>
        <v>149</v>
      </c>
      <c r="F48" s="297">
        <f t="shared" si="109"/>
        <v>174</v>
      </c>
      <c r="G48" s="297">
        <f t="shared" si="109"/>
        <v>212</v>
      </c>
      <c r="H48" s="200">
        <f>SUM(H146:H149)</f>
        <v>275</v>
      </c>
      <c r="I48" s="200">
        <f>SUM(I245:I248)</f>
        <v>322</v>
      </c>
      <c r="J48" s="200">
        <f t="shared" ref="J48:K48" si="110">SUM(J245:J248)</f>
        <v>312</v>
      </c>
      <c r="K48" s="200">
        <f t="shared" si="110"/>
        <v>314</v>
      </c>
      <c r="L48" s="200">
        <f>SUM(L342:L345)</f>
        <v>349</v>
      </c>
      <c r="M48" s="200">
        <f t="shared" ref="M48:M50" si="111">M391</f>
        <v>365</v>
      </c>
      <c r="N48" s="26">
        <f>'06'!C53</f>
        <v>340</v>
      </c>
      <c r="O48" s="17">
        <f>'07'!C53</f>
        <v>305</v>
      </c>
      <c r="P48" s="17">
        <f>'08'!C53</f>
        <v>271</v>
      </c>
      <c r="Q48" s="17">
        <f>'09'!C53</f>
        <v>212</v>
      </c>
      <c r="R48" s="17">
        <f>'10'!C53</f>
        <v>201</v>
      </c>
      <c r="S48" s="17">
        <f>'11'!C53</f>
        <v>194</v>
      </c>
      <c r="T48" s="17">
        <f>'12'!C53</f>
        <v>215</v>
      </c>
      <c r="U48" s="17">
        <f>'13'!C53</f>
        <v>201</v>
      </c>
      <c r="V48" s="17">
        <f>'14'!C53</f>
        <v>185</v>
      </c>
      <c r="W48" s="17">
        <f>'15'!C53</f>
        <v>218</v>
      </c>
      <c r="X48" s="17">
        <f>'16'!C53</f>
        <v>249</v>
      </c>
      <c r="Y48" s="17">
        <f>'17'!C53</f>
        <v>276</v>
      </c>
      <c r="Z48" s="17">
        <f>'18'!C53</f>
        <v>332</v>
      </c>
      <c r="AA48" s="17">
        <f>'19'!C53</f>
        <v>349</v>
      </c>
      <c r="AB48" s="17">
        <f>'20'!C53</f>
        <v>357</v>
      </c>
      <c r="AC48" s="17">
        <f>'21'!C53</f>
        <v>351</v>
      </c>
      <c r="AD48" s="17">
        <f>'22'!C53</f>
        <v>417</v>
      </c>
      <c r="AE48" s="515">
        <f>'23'!D40</f>
        <v>450</v>
      </c>
      <c r="AF48" s="515">
        <f>'24'!C38</f>
        <v>478</v>
      </c>
      <c r="AG48" s="515">
        <f>'25_6'!C38</f>
        <v>489</v>
      </c>
    </row>
    <row r="49" spans="1:33" ht="15.75" customHeight="1">
      <c r="A49" s="197">
        <v>226</v>
      </c>
      <c r="B49" s="198" t="s">
        <v>257</v>
      </c>
      <c r="C49" s="194">
        <f>C463</f>
        <v>187</v>
      </c>
      <c r="D49" s="194">
        <f t="shared" ref="D49:G49" si="112">D463</f>
        <v>198</v>
      </c>
      <c r="E49" s="194">
        <f t="shared" si="112"/>
        <v>152</v>
      </c>
      <c r="F49" s="194">
        <f t="shared" si="112"/>
        <v>142</v>
      </c>
      <c r="G49" s="297">
        <f t="shared" si="112"/>
        <v>161</v>
      </c>
      <c r="H49" s="311">
        <f>SUM(H156:H159)+H161</f>
        <v>216</v>
      </c>
      <c r="I49" s="200">
        <f>SUM(I255:I258)+I260</f>
        <v>193</v>
      </c>
      <c r="J49" s="200">
        <f t="shared" ref="J49:K49" si="113">SUM(J255:J258)+J260</f>
        <v>195</v>
      </c>
      <c r="K49" s="200">
        <f t="shared" si="113"/>
        <v>196</v>
      </c>
      <c r="L49" s="200">
        <f>SUM(L346:L349)+L351</f>
        <v>197</v>
      </c>
      <c r="M49" s="200">
        <f t="shared" si="111"/>
        <v>208</v>
      </c>
      <c r="N49" s="26">
        <f>'06'!C54</f>
        <v>216</v>
      </c>
      <c r="O49" s="17">
        <f>'07'!C54</f>
        <v>215</v>
      </c>
      <c r="P49" s="17">
        <f>'08'!C54</f>
        <v>231</v>
      </c>
      <c r="Q49" s="17">
        <f>'09'!C54</f>
        <v>230</v>
      </c>
      <c r="R49" s="17">
        <f>'10'!C54</f>
        <v>226</v>
      </c>
      <c r="S49" s="17">
        <f>'11'!C54</f>
        <v>222</v>
      </c>
      <c r="T49" s="17">
        <f>'12'!C54</f>
        <v>220</v>
      </c>
      <c r="U49" s="17">
        <f>'13'!C54</f>
        <v>204</v>
      </c>
      <c r="V49" s="17">
        <f>'14'!C54</f>
        <v>196</v>
      </c>
      <c r="W49" s="17">
        <f>'15'!C54</f>
        <v>225</v>
      </c>
      <c r="X49" s="17">
        <f>'16'!C54</f>
        <v>241</v>
      </c>
      <c r="Y49" s="17">
        <f>'17'!C54</f>
        <v>317</v>
      </c>
      <c r="Z49" s="17">
        <f>'18'!C54</f>
        <v>318</v>
      </c>
      <c r="AA49" s="17">
        <f>'19'!C54</f>
        <v>395</v>
      </c>
      <c r="AB49" s="17">
        <f>'20'!C54</f>
        <v>412</v>
      </c>
      <c r="AC49" s="17">
        <f>'21'!C54</f>
        <v>394</v>
      </c>
      <c r="AD49" s="17">
        <f>'22'!C54</f>
        <v>521</v>
      </c>
      <c r="AE49" s="515">
        <f>'23'!D41</f>
        <v>707</v>
      </c>
      <c r="AF49" s="515">
        <f>'24'!C39</f>
        <v>797</v>
      </c>
      <c r="AG49" s="515">
        <f>'25_6'!C39</f>
        <v>801</v>
      </c>
    </row>
    <row r="50" spans="1:33" ht="15.75" customHeight="1">
      <c r="A50" s="197">
        <v>227</v>
      </c>
      <c r="B50" s="198" t="s">
        <v>258</v>
      </c>
      <c r="C50" s="194">
        <f>C453</f>
        <v>194</v>
      </c>
      <c r="D50" s="194">
        <f t="shared" ref="D50:G50" si="114">D453</f>
        <v>194</v>
      </c>
      <c r="E50" s="194">
        <f t="shared" si="114"/>
        <v>178</v>
      </c>
      <c r="F50" s="194">
        <f t="shared" si="114"/>
        <v>168</v>
      </c>
      <c r="G50" s="194">
        <f t="shared" si="114"/>
        <v>156</v>
      </c>
      <c r="H50" s="200">
        <f>H127+SUM(H129:H131)</f>
        <v>138</v>
      </c>
      <c r="I50" s="200">
        <f>I226+SUM(I228:I230)</f>
        <v>171</v>
      </c>
      <c r="J50" s="200">
        <f t="shared" ref="J50:K50" si="115">J226+SUM(J228:J230)</f>
        <v>172</v>
      </c>
      <c r="K50" s="200">
        <f t="shared" si="115"/>
        <v>194</v>
      </c>
      <c r="L50" s="200">
        <f>L327+SUM(L329:L331)</f>
        <v>218</v>
      </c>
      <c r="M50" s="200">
        <f t="shared" si="111"/>
        <v>239</v>
      </c>
      <c r="N50" s="26">
        <f>'06'!C55</f>
        <v>262</v>
      </c>
      <c r="O50" s="17">
        <f>'07'!C55</f>
        <v>256</v>
      </c>
      <c r="P50" s="17">
        <f>'08'!C55</f>
        <v>252</v>
      </c>
      <c r="Q50" s="17">
        <f>'09'!C55</f>
        <v>246</v>
      </c>
      <c r="R50" s="17">
        <f>'10'!C55</f>
        <v>238</v>
      </c>
      <c r="S50" s="17">
        <f>'11'!C55</f>
        <v>236</v>
      </c>
      <c r="T50" s="17">
        <f>'12'!C55</f>
        <v>191</v>
      </c>
      <c r="U50" s="17">
        <f>'13'!C55</f>
        <v>183</v>
      </c>
      <c r="V50" s="17">
        <f>'14'!C55</f>
        <v>181</v>
      </c>
      <c r="W50" s="17">
        <f>'15'!C55</f>
        <v>176</v>
      </c>
      <c r="X50" s="17">
        <f>'16'!C55</f>
        <v>188</v>
      </c>
      <c r="Y50" s="17">
        <f>'17'!C55</f>
        <v>192</v>
      </c>
      <c r="Z50" s="17">
        <f>'18'!C55</f>
        <v>242</v>
      </c>
      <c r="AA50" s="17">
        <f>'19'!C55</f>
        <v>267</v>
      </c>
      <c r="AB50" s="17">
        <f>'20'!C55</f>
        <v>287</v>
      </c>
      <c r="AC50" s="17">
        <f>'21'!C55</f>
        <v>296</v>
      </c>
      <c r="AD50" s="17">
        <f>'22'!C55</f>
        <v>346</v>
      </c>
      <c r="AE50" s="515">
        <f>'23'!D42</f>
        <v>402</v>
      </c>
      <c r="AF50" s="515">
        <f>'24'!C40</f>
        <v>377</v>
      </c>
      <c r="AG50" s="515">
        <f>'25_6'!C40</f>
        <v>380</v>
      </c>
    </row>
    <row r="51" spans="1:33" ht="15.75" customHeight="1">
      <c r="A51" s="197">
        <v>228</v>
      </c>
      <c r="B51" s="198" t="s">
        <v>410</v>
      </c>
      <c r="C51" s="297">
        <f>C419</f>
        <v>320</v>
      </c>
      <c r="D51" s="297">
        <f t="shared" ref="D51:G51" si="116">D419</f>
        <v>349</v>
      </c>
      <c r="E51" s="297">
        <f t="shared" si="116"/>
        <v>379</v>
      </c>
      <c r="F51" s="297">
        <f t="shared" si="116"/>
        <v>346</v>
      </c>
      <c r="G51" s="297">
        <f t="shared" si="116"/>
        <v>338</v>
      </c>
      <c r="H51" s="200">
        <f>SUM(H102:H104)</f>
        <v>349</v>
      </c>
      <c r="I51" s="200">
        <f>SUM(I201:I203)</f>
        <v>350</v>
      </c>
      <c r="J51" s="200">
        <f t="shared" ref="J51:K51" si="117">SUM(J201:J203)</f>
        <v>310</v>
      </c>
      <c r="K51" s="200">
        <f t="shared" si="117"/>
        <v>311</v>
      </c>
      <c r="L51" s="200">
        <f>SUM(L302:L304)</f>
        <v>291</v>
      </c>
      <c r="M51" s="200">
        <f>SUM(M396:M398)</f>
        <v>316</v>
      </c>
      <c r="N51" s="26">
        <f>'06'!C56</f>
        <v>317</v>
      </c>
      <c r="O51" s="17">
        <f>'07'!C56</f>
        <v>372</v>
      </c>
      <c r="P51" s="17">
        <f>'08'!C56</f>
        <v>399</v>
      </c>
      <c r="Q51" s="17">
        <f>'09'!C56</f>
        <v>442</v>
      </c>
      <c r="R51" s="17">
        <f>'10'!C56</f>
        <v>415</v>
      </c>
      <c r="S51" s="17">
        <f>'11'!C56</f>
        <v>503</v>
      </c>
      <c r="T51" s="17">
        <f>'12'!C56</f>
        <v>541</v>
      </c>
      <c r="U51" s="17">
        <f>'13'!C56</f>
        <v>524</v>
      </c>
      <c r="V51" s="17">
        <f>'14'!C56</f>
        <v>570</v>
      </c>
      <c r="W51" s="17">
        <f>'15'!C56</f>
        <v>704</v>
      </c>
      <c r="X51" s="17">
        <f>'16'!C56</f>
        <v>954</v>
      </c>
      <c r="Y51" s="17">
        <f>'17'!C56</f>
        <v>1180</v>
      </c>
      <c r="Z51" s="17">
        <f>'18'!C56</f>
        <v>1322</v>
      </c>
      <c r="AA51" s="17">
        <f>'19'!C56</f>
        <v>1705</v>
      </c>
      <c r="AB51" s="17">
        <f>'20'!C56</f>
        <v>1867</v>
      </c>
      <c r="AC51" s="17">
        <f>'21'!C56</f>
        <v>1627</v>
      </c>
      <c r="AD51" s="17">
        <f>'22'!C56</f>
        <v>1617</v>
      </c>
      <c r="AE51" s="515">
        <f>'23'!D43</f>
        <v>1843</v>
      </c>
      <c r="AF51" s="515">
        <f>'24'!C41</f>
        <v>1947</v>
      </c>
      <c r="AG51" s="515">
        <f>'25_6'!C41</f>
        <v>1925</v>
      </c>
    </row>
    <row r="52" spans="1:33" ht="15.75" customHeight="1">
      <c r="A52" s="197">
        <v>229</v>
      </c>
      <c r="B52" s="198" t="s">
        <v>259</v>
      </c>
      <c r="C52" s="199">
        <f>'95'!B41+C450</f>
        <v>391</v>
      </c>
      <c r="D52" s="199">
        <f>'96'!B38+D450</f>
        <v>438</v>
      </c>
      <c r="E52" s="199">
        <f>'97'!B38+E450</f>
        <v>425</v>
      </c>
      <c r="F52" s="199">
        <f>'98'!B41+F450</f>
        <v>425</v>
      </c>
      <c r="G52" s="199">
        <f>'99'!B48+G450</f>
        <v>408</v>
      </c>
      <c r="H52" s="200">
        <f>H89+SUM(H118:H120)</f>
        <v>403</v>
      </c>
      <c r="I52" s="200">
        <f>I188+SUM(I217:I219)</f>
        <v>425</v>
      </c>
      <c r="J52" s="200">
        <f t="shared" ref="J52:K52" si="118">J188+SUM(J217:J219)</f>
        <v>420</v>
      </c>
      <c r="K52" s="200">
        <f t="shared" si="118"/>
        <v>406</v>
      </c>
      <c r="L52" s="200">
        <f>L287+SUM(L318:L320)</f>
        <v>386</v>
      </c>
      <c r="M52" s="200">
        <f>M394</f>
        <v>393</v>
      </c>
      <c r="N52" s="26">
        <f>'06'!C57</f>
        <v>423</v>
      </c>
      <c r="O52" s="17">
        <f>'07'!C57</f>
        <v>416</v>
      </c>
      <c r="P52" s="17">
        <f>'08'!C57</f>
        <v>444</v>
      </c>
      <c r="Q52" s="17">
        <f>'09'!C57</f>
        <v>421</v>
      </c>
      <c r="R52" s="17">
        <f>'10'!C57</f>
        <v>420</v>
      </c>
      <c r="S52" s="17">
        <f>'11'!C57</f>
        <v>430</v>
      </c>
      <c r="T52" s="17">
        <f>'12'!C57</f>
        <v>420</v>
      </c>
      <c r="U52" s="17">
        <f>'13'!C57</f>
        <v>422</v>
      </c>
      <c r="V52" s="17">
        <f>'14'!C57</f>
        <v>425</v>
      </c>
      <c r="W52" s="17">
        <f>'15'!C57</f>
        <v>423</v>
      </c>
      <c r="X52" s="17">
        <f>'16'!C57</f>
        <v>454</v>
      </c>
      <c r="Y52" s="17">
        <f>'17'!C57</f>
        <v>501</v>
      </c>
      <c r="Z52" s="17">
        <f>'18'!C57</f>
        <v>562</v>
      </c>
      <c r="AA52" s="17">
        <f>'19'!C57</f>
        <v>674</v>
      </c>
      <c r="AB52" s="17">
        <f>'20'!C57</f>
        <v>688</v>
      </c>
      <c r="AC52" s="17">
        <f>'21'!C57</f>
        <v>752</v>
      </c>
      <c r="AD52" s="17">
        <f>'22'!C57</f>
        <v>920</v>
      </c>
      <c r="AE52" s="515">
        <f>'23'!D44</f>
        <v>1011</v>
      </c>
      <c r="AF52" s="515">
        <f>'24'!C42</f>
        <v>1108</v>
      </c>
      <c r="AG52" s="515">
        <f>'25_6'!C42</f>
        <v>1131</v>
      </c>
    </row>
    <row r="53" spans="1:33" ht="15.75" customHeight="1">
      <c r="A53" s="100">
        <v>301</v>
      </c>
      <c r="B53" s="102" t="s">
        <v>261</v>
      </c>
      <c r="C53" s="297">
        <f>C417</f>
        <v>108</v>
      </c>
      <c r="D53" s="297">
        <f t="shared" ref="D53:G53" si="119">D417</f>
        <v>105</v>
      </c>
      <c r="E53" s="297">
        <f t="shared" si="119"/>
        <v>105</v>
      </c>
      <c r="F53" s="297">
        <f t="shared" si="119"/>
        <v>118</v>
      </c>
      <c r="G53" s="297">
        <f t="shared" si="119"/>
        <v>113</v>
      </c>
      <c r="H53" s="166">
        <f>H100</f>
        <v>121</v>
      </c>
      <c r="I53" s="166">
        <f>I199</f>
        <v>105</v>
      </c>
      <c r="J53" s="166">
        <f t="shared" ref="J53:K53" si="120">J199</f>
        <v>107</v>
      </c>
      <c r="K53" s="166">
        <f t="shared" si="120"/>
        <v>99</v>
      </c>
      <c r="L53" s="166">
        <f>L300</f>
        <v>107</v>
      </c>
      <c r="M53" s="166">
        <f>M395</f>
        <v>117</v>
      </c>
      <c r="N53" s="26">
        <f>'06'!C58</f>
        <v>118</v>
      </c>
      <c r="O53" s="17">
        <f>'07'!C58</f>
        <v>163</v>
      </c>
      <c r="P53" s="17">
        <f>'08'!C58</f>
        <v>170</v>
      </c>
      <c r="Q53" s="17">
        <f>'09'!C58</f>
        <v>168</v>
      </c>
      <c r="R53" s="17">
        <f>'10'!C58</f>
        <v>189</v>
      </c>
      <c r="S53" s="17">
        <f>'11'!C58</f>
        <v>169</v>
      </c>
      <c r="T53" s="17">
        <f>'12'!C58</f>
        <v>162</v>
      </c>
      <c r="U53" s="17">
        <f>'13'!C58</f>
        <v>157</v>
      </c>
      <c r="V53" s="17">
        <f>'14'!C58</f>
        <v>150</v>
      </c>
      <c r="W53" s="17">
        <f>'15'!C58</f>
        <v>159</v>
      </c>
      <c r="X53" s="17">
        <f>'16'!C58</f>
        <v>162</v>
      </c>
      <c r="Y53" s="17">
        <f>'17'!C58</f>
        <v>169</v>
      </c>
      <c r="Z53" s="17">
        <f>'18'!C58</f>
        <v>195</v>
      </c>
      <c r="AA53" s="17">
        <f>'19'!C58</f>
        <v>200</v>
      </c>
      <c r="AB53" s="17">
        <f>'20'!C58</f>
        <v>215</v>
      </c>
      <c r="AC53" s="17">
        <f>'21'!C58</f>
        <v>197</v>
      </c>
      <c r="AD53" s="17">
        <f>'22'!C58</f>
        <v>222</v>
      </c>
      <c r="AE53" s="515">
        <f>'23'!D45</f>
        <v>231</v>
      </c>
      <c r="AF53" s="515">
        <f>'24'!C43</f>
        <v>231</v>
      </c>
      <c r="AG53" s="515">
        <f>'25_6'!C43</f>
        <v>241</v>
      </c>
    </row>
    <row r="54" spans="1:33" ht="15.75" customHeight="1">
      <c r="A54" s="197">
        <v>365</v>
      </c>
      <c r="B54" s="198" t="s">
        <v>265</v>
      </c>
      <c r="C54" s="194">
        <f>C440</f>
        <v>104</v>
      </c>
      <c r="D54" s="194">
        <f t="shared" ref="D54:G54" si="121">D440</f>
        <v>100</v>
      </c>
      <c r="E54" s="194">
        <f t="shared" si="121"/>
        <v>97</v>
      </c>
      <c r="F54" s="194">
        <f t="shared" si="121"/>
        <v>86</v>
      </c>
      <c r="G54" s="194">
        <f t="shared" si="121"/>
        <v>78</v>
      </c>
      <c r="H54" s="200">
        <f>SUM(H105:H107)</f>
        <v>96</v>
      </c>
      <c r="I54" s="200">
        <f>SUM(I204:I206)</f>
        <v>105</v>
      </c>
      <c r="J54" s="200">
        <f t="shared" ref="J54:K54" si="122">SUM(J204:J206)</f>
        <v>109</v>
      </c>
      <c r="K54" s="200">
        <f t="shared" si="122"/>
        <v>117</v>
      </c>
      <c r="L54" s="200">
        <f>SUM(L305:L307)</f>
        <v>111</v>
      </c>
      <c r="M54" s="200">
        <f>M399</f>
        <v>118</v>
      </c>
      <c r="N54" s="26">
        <f>'06'!C59</f>
        <v>133</v>
      </c>
      <c r="O54" s="17">
        <f>'07'!C59</f>
        <v>128</v>
      </c>
      <c r="P54" s="17">
        <f>'08'!C59</f>
        <v>133</v>
      </c>
      <c r="Q54" s="17">
        <f>'09'!C59</f>
        <v>122</v>
      </c>
      <c r="R54" s="17">
        <f>'10'!C59</f>
        <v>143</v>
      </c>
      <c r="S54" s="17">
        <f>'11'!C59</f>
        <v>141</v>
      </c>
      <c r="T54" s="17">
        <f>'12'!C59</f>
        <v>147</v>
      </c>
      <c r="U54" s="17">
        <f>'13'!C59</f>
        <v>159</v>
      </c>
      <c r="V54" s="17">
        <f>'14'!C59</f>
        <v>169</v>
      </c>
      <c r="W54" s="17">
        <f>'15'!C59</f>
        <v>179</v>
      </c>
      <c r="X54" s="17">
        <f>'16'!C59</f>
        <v>179</v>
      </c>
      <c r="Y54" s="17">
        <f>'17'!C59</f>
        <v>192</v>
      </c>
      <c r="Z54" s="17">
        <f>'18'!C59</f>
        <v>214</v>
      </c>
      <c r="AA54" s="17">
        <f>'19'!C59</f>
        <v>281</v>
      </c>
      <c r="AB54" s="17">
        <f>'20'!C59</f>
        <v>302</v>
      </c>
      <c r="AC54" s="17">
        <f>'21'!C59</f>
        <v>304</v>
      </c>
      <c r="AD54" s="17">
        <f>'22'!C59</f>
        <v>373</v>
      </c>
      <c r="AE54" s="515">
        <f>'23'!D46</f>
        <v>403</v>
      </c>
      <c r="AF54" s="515">
        <f>'24'!C44</f>
        <v>465</v>
      </c>
      <c r="AG54" s="515">
        <f>'25_6'!C44</f>
        <v>498</v>
      </c>
    </row>
    <row r="55" spans="1:33" ht="15.75" customHeight="1">
      <c r="A55" s="100">
        <v>381</v>
      </c>
      <c r="B55" s="102" t="s">
        <v>266</v>
      </c>
      <c r="C55" s="194">
        <f>C442</f>
        <v>173</v>
      </c>
      <c r="D55" s="194">
        <f t="shared" ref="D55:G55" si="123">D442</f>
        <v>190</v>
      </c>
      <c r="E55" s="194">
        <f t="shared" si="123"/>
        <v>213</v>
      </c>
      <c r="F55" s="194">
        <f t="shared" si="123"/>
        <v>201</v>
      </c>
      <c r="G55" s="194">
        <f t="shared" si="123"/>
        <v>197</v>
      </c>
      <c r="H55" s="166">
        <f>H109</f>
        <v>191</v>
      </c>
      <c r="I55" s="166">
        <f>I208</f>
        <v>226</v>
      </c>
      <c r="J55" s="166">
        <f t="shared" ref="J55:K55" si="124">J208</f>
        <v>207</v>
      </c>
      <c r="K55" s="166">
        <f t="shared" si="124"/>
        <v>208</v>
      </c>
      <c r="L55" s="166">
        <f>L309</f>
        <v>196</v>
      </c>
      <c r="M55" s="166">
        <f>M400</f>
        <v>194</v>
      </c>
      <c r="N55" s="26">
        <f>'06'!C60</f>
        <v>211</v>
      </c>
      <c r="O55" s="17">
        <f>'07'!C60</f>
        <v>224</v>
      </c>
      <c r="P55" s="17">
        <f>'08'!C60</f>
        <v>225</v>
      </c>
      <c r="Q55" s="17">
        <f>'09'!C60</f>
        <v>205</v>
      </c>
      <c r="R55" s="17">
        <f>'10'!C60</f>
        <v>208</v>
      </c>
      <c r="S55" s="17">
        <f>'11'!C60</f>
        <v>219</v>
      </c>
      <c r="T55" s="17">
        <f>'12'!C60</f>
        <v>231</v>
      </c>
      <c r="U55" s="17">
        <f>'13'!C60</f>
        <v>252</v>
      </c>
      <c r="V55" s="17">
        <f>'14'!C60</f>
        <v>288</v>
      </c>
      <c r="W55" s="17">
        <f>'15'!C60</f>
        <v>329</v>
      </c>
      <c r="X55" s="17">
        <f>'16'!C60</f>
        <v>350</v>
      </c>
      <c r="Y55" s="17">
        <f>'17'!C60</f>
        <v>380</v>
      </c>
      <c r="Z55" s="17">
        <f>'18'!C60</f>
        <v>451</v>
      </c>
      <c r="AA55" s="17">
        <f>'19'!C60</f>
        <v>545</v>
      </c>
      <c r="AB55" s="17">
        <f>'20'!C60</f>
        <v>522</v>
      </c>
      <c r="AC55" s="17">
        <f>'21'!C60</f>
        <v>490</v>
      </c>
      <c r="AD55" s="17">
        <f>'22'!C60</f>
        <v>535</v>
      </c>
      <c r="AE55" s="515">
        <f>'23'!D47</f>
        <v>630</v>
      </c>
      <c r="AF55" s="515">
        <f>'24'!C45</f>
        <v>721</v>
      </c>
      <c r="AG55" s="515">
        <f>'25_6'!C45</f>
        <v>731</v>
      </c>
    </row>
    <row r="56" spans="1:33" ht="15.75" customHeight="1">
      <c r="A56" s="100">
        <v>382</v>
      </c>
      <c r="B56" s="102" t="s">
        <v>267</v>
      </c>
      <c r="C56" s="194">
        <f>C443</f>
        <v>260</v>
      </c>
      <c r="D56" s="194">
        <f t="shared" ref="D56:G56" si="125">D443</f>
        <v>285</v>
      </c>
      <c r="E56" s="194">
        <f t="shared" si="125"/>
        <v>321</v>
      </c>
      <c r="F56" s="194">
        <f t="shared" si="125"/>
        <v>301</v>
      </c>
      <c r="G56" s="194">
        <f t="shared" si="125"/>
        <v>297</v>
      </c>
      <c r="H56" s="166">
        <f>H110</f>
        <v>299</v>
      </c>
      <c r="I56" s="166">
        <f>I209</f>
        <v>327</v>
      </c>
      <c r="J56" s="166">
        <f t="shared" ref="J56:K56" si="126">J209</f>
        <v>312</v>
      </c>
      <c r="K56" s="166">
        <f t="shared" si="126"/>
        <v>309</v>
      </c>
      <c r="L56" s="166">
        <f>L310</f>
        <v>316</v>
      </c>
      <c r="M56" s="166">
        <f>M401</f>
        <v>349</v>
      </c>
      <c r="N56" s="26">
        <f>'06'!C61</f>
        <v>392</v>
      </c>
      <c r="O56" s="17">
        <f>'07'!C61</f>
        <v>411</v>
      </c>
      <c r="P56" s="17">
        <f>'08'!C61</f>
        <v>404</v>
      </c>
      <c r="Q56" s="17">
        <f>'09'!C61</f>
        <v>412</v>
      </c>
      <c r="R56" s="17">
        <f>'10'!C61</f>
        <v>400</v>
      </c>
      <c r="S56" s="17">
        <f>'11'!C61</f>
        <v>409</v>
      </c>
      <c r="T56" s="17">
        <f>'12'!C61</f>
        <v>393</v>
      </c>
      <c r="U56" s="17">
        <f>'13'!C61</f>
        <v>405</v>
      </c>
      <c r="V56" s="17">
        <f>'14'!C61</f>
        <v>412</v>
      </c>
      <c r="W56" s="17">
        <f>'15'!C61</f>
        <v>384</v>
      </c>
      <c r="X56" s="17">
        <f>'16'!C61</f>
        <v>417</v>
      </c>
      <c r="Y56" s="17">
        <f>'17'!C61</f>
        <v>428</v>
      </c>
      <c r="Z56" s="17">
        <f>'18'!C61</f>
        <v>431</v>
      </c>
      <c r="AA56" s="17">
        <f>'19'!C61</f>
        <v>515</v>
      </c>
      <c r="AB56" s="17">
        <f>'20'!C61</f>
        <v>510</v>
      </c>
      <c r="AC56" s="17">
        <f>'21'!C61</f>
        <v>482</v>
      </c>
      <c r="AD56" s="17">
        <f>'22'!C61</f>
        <v>494</v>
      </c>
      <c r="AE56" s="515">
        <f>'23'!D48</f>
        <v>581</v>
      </c>
      <c r="AF56" s="515">
        <f>'24'!C46</f>
        <v>615</v>
      </c>
      <c r="AG56" s="515">
        <f>'25_6'!C46</f>
        <v>644</v>
      </c>
    </row>
    <row r="57" spans="1:33" ht="15.75" customHeight="1">
      <c r="A57" s="100">
        <v>442</v>
      </c>
      <c r="B57" s="102" t="s">
        <v>270</v>
      </c>
      <c r="C57" s="194">
        <f>C445</f>
        <v>73</v>
      </c>
      <c r="D57" s="194">
        <f t="shared" ref="D57:G57" si="127">D445</f>
        <v>72</v>
      </c>
      <c r="E57" s="194">
        <f t="shared" si="127"/>
        <v>69</v>
      </c>
      <c r="F57" s="194">
        <f t="shared" si="127"/>
        <v>77</v>
      </c>
      <c r="G57" s="297">
        <f t="shared" si="127"/>
        <v>81</v>
      </c>
      <c r="H57" s="166">
        <f>H114</f>
        <v>58</v>
      </c>
      <c r="I57" s="166">
        <f>I213</f>
        <v>70</v>
      </c>
      <c r="J57" s="166">
        <f t="shared" ref="J57:K57" si="128">J213</f>
        <v>41</v>
      </c>
      <c r="K57" s="166">
        <f t="shared" si="128"/>
        <v>35</v>
      </c>
      <c r="L57" s="166">
        <f>L314</f>
        <v>42</v>
      </c>
      <c r="M57" s="166">
        <f>M404</f>
        <v>56</v>
      </c>
      <c r="N57" s="26">
        <f>'06'!C62</f>
        <v>85</v>
      </c>
      <c r="O57" s="17">
        <f>'07'!C62</f>
        <v>80</v>
      </c>
      <c r="P57" s="17">
        <f>'08'!C62</f>
        <v>93</v>
      </c>
      <c r="Q57" s="17">
        <f>'09'!C62</f>
        <v>80</v>
      </c>
      <c r="R57" s="17">
        <f>'10'!C62</f>
        <v>72</v>
      </c>
      <c r="S57" s="17">
        <f>'11'!C62</f>
        <v>70</v>
      </c>
      <c r="T57" s="17">
        <f>'12'!C62</f>
        <v>72</v>
      </c>
      <c r="U57" s="17">
        <f>'13'!C62</f>
        <v>76</v>
      </c>
      <c r="V57" s="17">
        <f>'14'!C62</f>
        <v>79</v>
      </c>
      <c r="W57" s="17">
        <f>'15'!C62</f>
        <v>99</v>
      </c>
      <c r="X57" s="17">
        <f>'16'!C62</f>
        <v>105</v>
      </c>
      <c r="Y57" s="17">
        <f>'17'!C62</f>
        <v>110</v>
      </c>
      <c r="Z57" s="17">
        <f>'18'!C62</f>
        <v>116</v>
      </c>
      <c r="AA57" s="17">
        <f>'19'!C62</f>
        <v>148</v>
      </c>
      <c r="AB57" s="17">
        <f>'20'!C62</f>
        <v>147</v>
      </c>
      <c r="AC57" s="17">
        <f>'21'!C62</f>
        <v>134</v>
      </c>
      <c r="AD57" s="17">
        <f>'22'!C62</f>
        <v>143</v>
      </c>
      <c r="AE57" s="515">
        <f>'23'!D49</f>
        <v>157</v>
      </c>
      <c r="AF57" s="515">
        <f>'24'!C47</f>
        <v>175</v>
      </c>
      <c r="AG57" s="515">
        <f>'25_6'!C47</f>
        <v>172</v>
      </c>
    </row>
    <row r="58" spans="1:33" ht="15.75" customHeight="1">
      <c r="A58" s="100">
        <v>443</v>
      </c>
      <c r="B58" s="102" t="s">
        <v>271</v>
      </c>
      <c r="C58" s="194">
        <f t="shared" ref="C58:G59" si="129">C446</f>
        <v>97</v>
      </c>
      <c r="D58" s="194">
        <f t="shared" si="129"/>
        <v>95</v>
      </c>
      <c r="E58" s="194">
        <f t="shared" si="129"/>
        <v>91</v>
      </c>
      <c r="F58" s="194">
        <f t="shared" si="129"/>
        <v>101</v>
      </c>
      <c r="G58" s="297">
        <f t="shared" si="129"/>
        <v>107</v>
      </c>
      <c r="H58" s="166">
        <f>H115</f>
        <v>220</v>
      </c>
      <c r="I58" s="166">
        <f>I214</f>
        <v>306</v>
      </c>
      <c r="J58" s="166">
        <f t="shared" ref="J58:K58" si="130">J214</f>
        <v>355</v>
      </c>
      <c r="K58" s="166">
        <f t="shared" si="130"/>
        <v>390</v>
      </c>
      <c r="L58" s="166">
        <f>L315</f>
        <v>430</v>
      </c>
      <c r="M58" s="166">
        <f>M405</f>
        <v>465</v>
      </c>
      <c r="N58" s="26">
        <f>'06'!C63</f>
        <v>463</v>
      </c>
      <c r="O58" s="17">
        <f>'07'!C63</f>
        <v>467</v>
      </c>
      <c r="P58" s="17">
        <f>'08'!C63</f>
        <v>470</v>
      </c>
      <c r="Q58" s="17">
        <f>'09'!C63</f>
        <v>443</v>
      </c>
      <c r="R58" s="17">
        <f>'10'!C63</f>
        <v>416</v>
      </c>
      <c r="S58" s="17">
        <f>'11'!C63</f>
        <v>367</v>
      </c>
      <c r="T58" s="17">
        <f>'12'!C63</f>
        <v>328</v>
      </c>
      <c r="U58" s="17">
        <f>'13'!C63</f>
        <v>333</v>
      </c>
      <c r="V58" s="17">
        <f>'14'!C63</f>
        <v>327</v>
      </c>
      <c r="W58" s="17">
        <f>'15'!C63</f>
        <v>354</v>
      </c>
      <c r="X58" s="17">
        <f>'16'!C63</f>
        <v>427</v>
      </c>
      <c r="Y58" s="17">
        <f>'17'!C63</f>
        <v>462</v>
      </c>
      <c r="Z58" s="17">
        <f>'18'!C63</f>
        <v>553</v>
      </c>
      <c r="AA58" s="17">
        <f>'19'!C63</f>
        <v>567</v>
      </c>
      <c r="AB58" s="17">
        <f>'20'!C63</f>
        <v>475</v>
      </c>
      <c r="AC58" s="17">
        <f>'21'!C63</f>
        <v>381</v>
      </c>
      <c r="AD58" s="17">
        <f>'22'!C63</f>
        <v>421</v>
      </c>
      <c r="AE58" s="515">
        <f>'23'!D50</f>
        <v>541</v>
      </c>
      <c r="AF58" s="515">
        <f>'24'!C48</f>
        <v>566</v>
      </c>
      <c r="AG58" s="515">
        <f>'25_6'!C48</f>
        <v>579</v>
      </c>
    </row>
    <row r="59" spans="1:33" ht="15.75" customHeight="1">
      <c r="A59" s="197">
        <v>446</v>
      </c>
      <c r="B59" s="198" t="s">
        <v>273</v>
      </c>
      <c r="C59" s="194">
        <f t="shared" si="129"/>
        <v>67</v>
      </c>
      <c r="D59" s="194">
        <f t="shared" si="129"/>
        <v>65</v>
      </c>
      <c r="E59" s="194">
        <f t="shared" si="129"/>
        <v>63</v>
      </c>
      <c r="F59" s="194">
        <f t="shared" si="129"/>
        <v>70</v>
      </c>
      <c r="G59" s="297">
        <f t="shared" si="129"/>
        <v>75</v>
      </c>
      <c r="H59" s="311">
        <f>H113+H117</f>
        <v>32</v>
      </c>
      <c r="I59" s="200">
        <f>I212+I216</f>
        <v>35</v>
      </c>
      <c r="J59" s="200">
        <f t="shared" ref="J59:K59" si="131">J212+J216</f>
        <v>33</v>
      </c>
      <c r="K59" s="200">
        <f t="shared" si="131"/>
        <v>36</v>
      </c>
      <c r="L59" s="200">
        <f>L313+L317</f>
        <v>39</v>
      </c>
      <c r="M59" s="200">
        <f>M407</f>
        <v>38</v>
      </c>
      <c r="N59" s="26">
        <f>'06'!C64</f>
        <v>28</v>
      </c>
      <c r="O59" s="17">
        <f>'07'!C64</f>
        <v>29</v>
      </c>
      <c r="P59" s="17">
        <f>'08'!C64</f>
        <v>28</v>
      </c>
      <c r="Q59" s="17">
        <f>'09'!C64</f>
        <v>29</v>
      </c>
      <c r="R59" s="17">
        <f>'10'!C64</f>
        <v>23</v>
      </c>
      <c r="S59" s="17">
        <f>'11'!C64</f>
        <v>23</v>
      </c>
      <c r="T59" s="17">
        <f>'12'!C64</f>
        <v>22</v>
      </c>
      <c r="U59" s="17">
        <f>'13'!C64</f>
        <v>28</v>
      </c>
      <c r="V59" s="17">
        <f>'14'!C64</f>
        <v>27</v>
      </c>
      <c r="W59" s="17">
        <f>'15'!C64</f>
        <v>31</v>
      </c>
      <c r="X59" s="17">
        <f>'16'!C64</f>
        <v>36</v>
      </c>
      <c r="Y59" s="17">
        <f>'17'!C64</f>
        <v>43</v>
      </c>
      <c r="Z59" s="17">
        <f>'18'!C64</f>
        <v>51</v>
      </c>
      <c r="AA59" s="17">
        <f>'19'!C64</f>
        <v>63</v>
      </c>
      <c r="AB59" s="17">
        <f>'20'!C64</f>
        <v>71</v>
      </c>
      <c r="AC59" s="17">
        <f>'21'!C64</f>
        <v>75</v>
      </c>
      <c r="AD59" s="17">
        <f>'22'!C64</f>
        <v>95</v>
      </c>
      <c r="AE59" s="515">
        <f>'23'!D51</f>
        <v>115</v>
      </c>
      <c r="AF59" s="515">
        <f>'24'!C49</f>
        <v>118</v>
      </c>
      <c r="AG59" s="515">
        <f>'25_6'!C49</f>
        <v>131</v>
      </c>
    </row>
    <row r="60" spans="1:33" ht="15.75" customHeight="1">
      <c r="A60" s="100">
        <v>464</v>
      </c>
      <c r="B60" s="102" t="s">
        <v>274</v>
      </c>
      <c r="C60" s="194">
        <f>C449</f>
        <v>175</v>
      </c>
      <c r="D60" s="194">
        <f t="shared" ref="D60:G60" si="132">D449</f>
        <v>179</v>
      </c>
      <c r="E60" s="194">
        <f t="shared" si="132"/>
        <v>174</v>
      </c>
      <c r="F60" s="194">
        <f t="shared" si="132"/>
        <v>178</v>
      </c>
      <c r="G60" s="297">
        <f t="shared" si="132"/>
        <v>169</v>
      </c>
      <c r="H60" s="311">
        <f>H121</f>
        <v>193</v>
      </c>
      <c r="I60" s="166">
        <f>I220</f>
        <v>207</v>
      </c>
      <c r="J60" s="166">
        <f t="shared" ref="J60:K60" si="133">J220</f>
        <v>205</v>
      </c>
      <c r="K60" s="166">
        <f t="shared" si="133"/>
        <v>202</v>
      </c>
      <c r="L60" s="166">
        <f>L321</f>
        <v>196</v>
      </c>
      <c r="M60" s="166">
        <f>M408</f>
        <v>189</v>
      </c>
      <c r="N60" s="26">
        <f>'06'!C65</f>
        <v>184</v>
      </c>
      <c r="O60" s="17">
        <f>'07'!C65</f>
        <v>175</v>
      </c>
      <c r="P60" s="17">
        <f>'08'!C65</f>
        <v>181</v>
      </c>
      <c r="Q60" s="17">
        <f>'09'!C65</f>
        <v>187</v>
      </c>
      <c r="R60" s="17">
        <f>'10'!C65</f>
        <v>194</v>
      </c>
      <c r="S60" s="17">
        <f>'11'!C65</f>
        <v>200</v>
      </c>
      <c r="T60" s="17">
        <f>'12'!C65</f>
        <v>209</v>
      </c>
      <c r="U60" s="17">
        <f>'13'!C65</f>
        <v>213</v>
      </c>
      <c r="V60" s="17">
        <f>'14'!C65</f>
        <v>216</v>
      </c>
      <c r="W60" s="17">
        <f>'15'!C65</f>
        <v>217</v>
      </c>
      <c r="X60" s="17">
        <f>'16'!C65</f>
        <v>233</v>
      </c>
      <c r="Y60" s="17">
        <f>'17'!C65</f>
        <v>243</v>
      </c>
      <c r="Z60" s="17">
        <f>'18'!C65</f>
        <v>241</v>
      </c>
      <c r="AA60" s="17">
        <f>'19'!C65</f>
        <v>246</v>
      </c>
      <c r="AB60" s="17">
        <f>'20'!C65</f>
        <v>256</v>
      </c>
      <c r="AC60" s="17">
        <f>'21'!C65</f>
        <v>259</v>
      </c>
      <c r="AD60" s="17">
        <f>'22'!C65</f>
        <v>309</v>
      </c>
      <c r="AE60" s="515">
        <f>'23'!D52</f>
        <v>333</v>
      </c>
      <c r="AF60" s="515">
        <f>'24'!C50</f>
        <v>399</v>
      </c>
      <c r="AG60" s="515">
        <f>'25_6'!C50</f>
        <v>422</v>
      </c>
    </row>
    <row r="61" spans="1:33" ht="15.75" customHeight="1">
      <c r="A61" s="100">
        <v>481</v>
      </c>
      <c r="B61" s="102" t="s">
        <v>275</v>
      </c>
      <c r="C61" s="297">
        <f>C425</f>
        <v>81</v>
      </c>
      <c r="D61" s="297">
        <f t="shared" ref="D61:G61" si="134">D425</f>
        <v>86</v>
      </c>
      <c r="E61" s="297">
        <f t="shared" si="134"/>
        <v>83</v>
      </c>
      <c r="F61" s="297">
        <f t="shared" si="134"/>
        <v>81</v>
      </c>
      <c r="G61" s="297">
        <f t="shared" si="134"/>
        <v>101</v>
      </c>
      <c r="H61" s="166">
        <f>H122</f>
        <v>109</v>
      </c>
      <c r="I61" s="166">
        <f>I221</f>
        <v>134</v>
      </c>
      <c r="J61" s="166">
        <f t="shared" ref="J61:K61" si="135">J221</f>
        <v>128</v>
      </c>
      <c r="K61" s="166">
        <f t="shared" si="135"/>
        <v>131</v>
      </c>
      <c r="L61" s="166">
        <f>L322</f>
        <v>139</v>
      </c>
      <c r="M61" s="166">
        <f>M409</f>
        <v>134</v>
      </c>
      <c r="N61" s="26">
        <f>'06'!C66</f>
        <v>134</v>
      </c>
      <c r="O61" s="17">
        <f>'07'!C66</f>
        <v>141</v>
      </c>
      <c r="P61" s="17">
        <f>'08'!C66</f>
        <v>140</v>
      </c>
      <c r="Q61" s="17">
        <f>'09'!C66</f>
        <v>129</v>
      </c>
      <c r="R61" s="17">
        <f>'10'!C66</f>
        <v>123</v>
      </c>
      <c r="S61" s="17">
        <f>'11'!C66</f>
        <v>105</v>
      </c>
      <c r="T61" s="17">
        <f>'12'!C66</f>
        <v>109</v>
      </c>
      <c r="U61" s="17">
        <f>'13'!C66</f>
        <v>98</v>
      </c>
      <c r="V61" s="17">
        <f>'14'!C66</f>
        <v>99</v>
      </c>
      <c r="W61" s="17">
        <f>'15'!C66</f>
        <v>96</v>
      </c>
      <c r="X61" s="17">
        <f>'16'!C66</f>
        <v>110</v>
      </c>
      <c r="Y61" s="17">
        <f>'17'!C66</f>
        <v>118</v>
      </c>
      <c r="Z61" s="17">
        <f>'18'!C66</f>
        <v>131</v>
      </c>
      <c r="AA61" s="17">
        <f>'19'!C66</f>
        <v>148</v>
      </c>
      <c r="AB61" s="17">
        <f>'20'!C66</f>
        <v>169</v>
      </c>
      <c r="AC61" s="17">
        <f>'21'!C66</f>
        <v>185</v>
      </c>
      <c r="AD61" s="17">
        <f>'22'!C66</f>
        <v>220</v>
      </c>
      <c r="AE61" s="515">
        <f>'23'!D53</f>
        <v>277</v>
      </c>
      <c r="AF61" s="515">
        <f>'24'!C51</f>
        <v>253</v>
      </c>
      <c r="AG61" s="515">
        <f>'25_6'!C51</f>
        <v>282</v>
      </c>
    </row>
    <row r="62" spans="1:33" ht="15.75" customHeight="1">
      <c r="A62" s="197">
        <v>501</v>
      </c>
      <c r="B62" s="198" t="s">
        <v>276</v>
      </c>
      <c r="C62" s="297">
        <f>C426</f>
        <v>74</v>
      </c>
      <c r="D62" s="297">
        <f t="shared" ref="D62:G62" si="136">D426</f>
        <v>66</v>
      </c>
      <c r="E62" s="297">
        <f t="shared" si="136"/>
        <v>46</v>
      </c>
      <c r="F62" s="297">
        <f t="shared" si="136"/>
        <v>55</v>
      </c>
      <c r="G62" s="297">
        <f t="shared" si="136"/>
        <v>58</v>
      </c>
      <c r="H62" s="200">
        <f>SUM(H123:H126)</f>
        <v>65</v>
      </c>
      <c r="I62" s="200">
        <f>SUM(I222:I225)</f>
        <v>78</v>
      </c>
      <c r="J62" s="200">
        <f t="shared" ref="J62:K62" si="137">SUM(J222:J225)</f>
        <v>75</v>
      </c>
      <c r="K62" s="200">
        <f t="shared" si="137"/>
        <v>77</v>
      </c>
      <c r="L62" s="200">
        <f>SUM(L323:L326)</f>
        <v>83</v>
      </c>
      <c r="M62" s="200">
        <f>M410</f>
        <v>100</v>
      </c>
      <c r="N62" s="26">
        <f>'06'!C67</f>
        <v>115</v>
      </c>
      <c r="O62" s="17">
        <f>'07'!C67</f>
        <v>133</v>
      </c>
      <c r="P62" s="17">
        <f>'08'!C67</f>
        <v>123</v>
      </c>
      <c r="Q62" s="17">
        <f>'09'!C67</f>
        <v>110</v>
      </c>
      <c r="R62" s="17">
        <f>'10'!C67</f>
        <v>105</v>
      </c>
      <c r="S62" s="17">
        <f>'11'!C67</f>
        <v>112</v>
      </c>
      <c r="T62" s="17">
        <f>'12'!C67</f>
        <v>103</v>
      </c>
      <c r="U62" s="17">
        <f>'13'!C67</f>
        <v>90</v>
      </c>
      <c r="V62" s="17">
        <f>'14'!C67</f>
        <v>91</v>
      </c>
      <c r="W62" s="17">
        <f>'15'!C67</f>
        <v>97</v>
      </c>
      <c r="X62" s="17">
        <f>'16'!C67</f>
        <v>101</v>
      </c>
      <c r="Y62" s="17">
        <f>'17'!C67</f>
        <v>109</v>
      </c>
      <c r="Z62" s="17">
        <f>'18'!C67</f>
        <v>123</v>
      </c>
      <c r="AA62" s="17">
        <f>'19'!C67</f>
        <v>162</v>
      </c>
      <c r="AB62" s="17">
        <f>'20'!C67</f>
        <v>183</v>
      </c>
      <c r="AC62" s="17">
        <f>'21'!C67</f>
        <v>158</v>
      </c>
      <c r="AD62" s="17">
        <f>'22'!C67</f>
        <v>226</v>
      </c>
      <c r="AE62" s="515">
        <f>'23'!D54</f>
        <v>265</v>
      </c>
      <c r="AF62" s="515">
        <f>'24'!C52</f>
        <v>300</v>
      </c>
      <c r="AG62" s="515">
        <f>'25_6'!C52</f>
        <v>306</v>
      </c>
    </row>
    <row r="63" spans="1:33" ht="15.75" customHeight="1">
      <c r="A63" s="197">
        <v>585</v>
      </c>
      <c r="B63" s="198" t="s">
        <v>278</v>
      </c>
      <c r="C63" s="194">
        <f>C455+C460</f>
        <v>113</v>
      </c>
      <c r="D63" s="194">
        <f t="shared" ref="D63:G63" si="138">D455+D460</f>
        <v>120</v>
      </c>
      <c r="E63" s="194">
        <f t="shared" si="138"/>
        <v>116</v>
      </c>
      <c r="F63" s="194">
        <f t="shared" si="138"/>
        <v>125</v>
      </c>
      <c r="G63" s="297">
        <f t="shared" si="138"/>
        <v>115</v>
      </c>
      <c r="H63" s="311">
        <f>H134+H138+H140</f>
        <v>54</v>
      </c>
      <c r="I63" s="200">
        <f>I233+I237+I239</f>
        <v>64</v>
      </c>
      <c r="J63" s="200">
        <f t="shared" ref="J63:K63" si="139">J233+J237+J239</f>
        <v>71</v>
      </c>
      <c r="K63" s="200">
        <f t="shared" si="139"/>
        <v>83</v>
      </c>
      <c r="L63" s="200">
        <f>L334+L338+L340</f>
        <v>84</v>
      </c>
      <c r="M63" s="200">
        <f>時系列推計WS!M412</f>
        <v>95</v>
      </c>
      <c r="N63" s="26">
        <f>'06'!C68</f>
        <v>95</v>
      </c>
      <c r="O63" s="17">
        <f>'07'!C68</f>
        <v>117</v>
      </c>
      <c r="P63" s="17">
        <f>'08'!C68</f>
        <v>113</v>
      </c>
      <c r="Q63" s="17">
        <f>'09'!C68</f>
        <v>129</v>
      </c>
      <c r="R63" s="17">
        <f>'10'!C68</f>
        <v>117</v>
      </c>
      <c r="S63" s="17">
        <f>'11'!C68</f>
        <v>111</v>
      </c>
      <c r="T63" s="17">
        <f>'12'!C68</f>
        <v>112</v>
      </c>
      <c r="U63" s="17">
        <f>'13'!C68</f>
        <v>106</v>
      </c>
      <c r="V63" s="17">
        <f>'14'!C68</f>
        <v>105</v>
      </c>
      <c r="W63" s="17">
        <f>'15'!C68</f>
        <v>115</v>
      </c>
      <c r="X63" s="17">
        <f>'16'!C68</f>
        <v>115</v>
      </c>
      <c r="Y63" s="17">
        <f>'17'!C68</f>
        <v>133</v>
      </c>
      <c r="Z63" s="17">
        <f>'18'!C68</f>
        <v>140</v>
      </c>
      <c r="AA63" s="17">
        <f>'19'!C68</f>
        <v>141</v>
      </c>
      <c r="AB63" s="17">
        <f>'20'!C68</f>
        <v>123</v>
      </c>
      <c r="AC63" s="17">
        <f>'21'!C68</f>
        <v>104</v>
      </c>
      <c r="AD63" s="17">
        <f>'22'!C68</f>
        <v>151</v>
      </c>
      <c r="AE63" s="515">
        <f>'23'!D55</f>
        <v>189</v>
      </c>
      <c r="AF63" s="515">
        <f>'24'!C53</f>
        <v>217</v>
      </c>
      <c r="AG63" s="515">
        <f>'25_6'!C53</f>
        <v>201</v>
      </c>
    </row>
    <row r="64" spans="1:33" ht="15.75" customHeight="1">
      <c r="A64" s="201">
        <v>586</v>
      </c>
      <c r="B64" s="202" t="s">
        <v>279</v>
      </c>
      <c r="C64" s="195">
        <f>C458+C459</f>
        <v>43</v>
      </c>
      <c r="D64" s="195">
        <f t="shared" ref="D64:G64" si="140">D458+D459</f>
        <v>48</v>
      </c>
      <c r="E64" s="195">
        <f t="shared" si="140"/>
        <v>45</v>
      </c>
      <c r="F64" s="195">
        <f t="shared" si="140"/>
        <v>43</v>
      </c>
      <c r="G64" s="195">
        <f t="shared" si="140"/>
        <v>38</v>
      </c>
      <c r="H64" s="203">
        <f>H139+H141</f>
        <v>50</v>
      </c>
      <c r="I64" s="203">
        <f>I238+I240</f>
        <v>65</v>
      </c>
      <c r="J64" s="203">
        <f t="shared" ref="J64:K64" si="141">J238+J240</f>
        <v>53</v>
      </c>
      <c r="K64" s="203">
        <f t="shared" si="141"/>
        <v>52</v>
      </c>
      <c r="L64" s="203">
        <f>L339+L341</f>
        <v>61</v>
      </c>
      <c r="M64" s="203">
        <f>時系列推計WS!M413</f>
        <v>82</v>
      </c>
      <c r="N64" s="28">
        <f>'06'!C69</f>
        <v>94</v>
      </c>
      <c r="O64" s="18">
        <f>'07'!C69</f>
        <v>90</v>
      </c>
      <c r="P64" s="18">
        <f>'08'!C69</f>
        <v>99</v>
      </c>
      <c r="Q64" s="18">
        <f>'09'!C69</f>
        <v>83</v>
      </c>
      <c r="R64" s="18">
        <f>'10'!C69</f>
        <v>78</v>
      </c>
      <c r="S64" s="18">
        <f>'11'!C69</f>
        <v>77</v>
      </c>
      <c r="T64" s="18">
        <f>'12'!C69</f>
        <v>98</v>
      </c>
      <c r="U64" s="18">
        <f>'13'!C69</f>
        <v>100</v>
      </c>
      <c r="V64" s="18">
        <f>'14'!C69</f>
        <v>105</v>
      </c>
      <c r="W64" s="18">
        <f>'15'!C69</f>
        <v>98</v>
      </c>
      <c r="X64" s="18">
        <f>'16'!C69</f>
        <v>115</v>
      </c>
      <c r="Y64" s="18">
        <f>'17'!C69</f>
        <v>116</v>
      </c>
      <c r="Z64" s="18">
        <f>'18'!C69</f>
        <v>129</v>
      </c>
      <c r="AA64" s="18">
        <f>'19'!C69</f>
        <v>141</v>
      </c>
      <c r="AB64" s="18">
        <f>'20'!C69</f>
        <v>141</v>
      </c>
      <c r="AC64" s="18">
        <f>'21'!C69</f>
        <v>110</v>
      </c>
      <c r="AD64" s="18">
        <f>'22'!C69</f>
        <v>140</v>
      </c>
      <c r="AE64" s="298">
        <f>'23'!D56</f>
        <v>176</v>
      </c>
      <c r="AF64" s="298">
        <f>'24'!C54</f>
        <v>205</v>
      </c>
      <c r="AG64" s="298">
        <f>'25_6'!C54</f>
        <v>210</v>
      </c>
    </row>
    <row r="65" spans="1:30" ht="15.75" customHeight="1">
      <c r="A65" s="31"/>
      <c r="B65" s="31" t="s">
        <v>772</v>
      </c>
      <c r="C65" s="315" t="s">
        <v>771</v>
      </c>
      <c r="D65" s="315" t="s">
        <v>771</v>
      </c>
      <c r="E65" s="315" t="s">
        <v>771</v>
      </c>
      <c r="F65" s="315" t="s">
        <v>771</v>
      </c>
      <c r="G65" s="315" t="s">
        <v>771</v>
      </c>
      <c r="H65" s="343"/>
      <c r="I65" s="343"/>
      <c r="J65" s="343"/>
      <c r="K65" s="343"/>
      <c r="L65" s="343"/>
      <c r="M65" s="343"/>
      <c r="N65" s="26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1:30" ht="15.75" customHeight="1">
      <c r="A66" s="31"/>
      <c r="B66" s="31"/>
      <c r="C66" s="342" t="s">
        <v>773</v>
      </c>
      <c r="D66" s="342" t="s">
        <v>773</v>
      </c>
      <c r="E66" s="342" t="s">
        <v>773</v>
      </c>
      <c r="F66" s="342" t="s">
        <v>773</v>
      </c>
      <c r="G66" s="342" t="s">
        <v>773</v>
      </c>
      <c r="H66" s="343"/>
      <c r="I66" s="343"/>
      <c r="J66" s="343"/>
      <c r="K66" s="343"/>
      <c r="L66" s="343"/>
      <c r="M66" s="343"/>
      <c r="N66" s="2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>
      <c r="C67" s="16">
        <f>C3-'95'!B8</f>
        <v>0</v>
      </c>
      <c r="D67" s="16">
        <f>D3-'96'!B8</f>
        <v>0</v>
      </c>
      <c r="E67" s="16">
        <f>E3-'97'!B8</f>
        <v>0</v>
      </c>
      <c r="F67" s="16">
        <f>F3-'98'!B8</f>
        <v>0</v>
      </c>
      <c r="G67" s="16">
        <f>G3-'99'!B10</f>
        <v>0</v>
      </c>
      <c r="H67" s="186">
        <f>H3-'00'!D11</f>
        <v>0</v>
      </c>
      <c r="I67" s="186">
        <f>I3-'01'!E9</f>
        <v>0</v>
      </c>
      <c r="J67" s="186">
        <f>J3-'02'!E9</f>
        <v>0</v>
      </c>
      <c r="K67" s="186">
        <f>K3-'03'!E9</f>
        <v>0</v>
      </c>
      <c r="L67" s="186">
        <f>L3-'04'!E9</f>
        <v>0</v>
      </c>
      <c r="M67" s="186">
        <f>M3-'05'!D9</f>
        <v>0</v>
      </c>
    </row>
    <row r="68" spans="1:30" hidden="1"/>
    <row r="69" spans="1:30" hidden="1">
      <c r="A69" s="100">
        <v>100</v>
      </c>
      <c r="B69" s="100" t="s">
        <v>223</v>
      </c>
      <c r="C69" s="25">
        <f>SUM(C70:C78)</f>
        <v>42947</v>
      </c>
      <c r="D69" s="25">
        <f t="shared" ref="D69:G69" si="142">SUM(D70:D78)</f>
        <v>41900</v>
      </c>
      <c r="E69" s="25">
        <f t="shared" si="142"/>
        <v>41839</v>
      </c>
      <c r="F69" s="25">
        <f t="shared" si="142"/>
        <v>42230</v>
      </c>
      <c r="G69" s="25">
        <f t="shared" si="142"/>
        <v>42339</v>
      </c>
      <c r="H69" s="16">
        <f>'00'!D23</f>
        <v>43082</v>
      </c>
    </row>
    <row r="70" spans="1:30" hidden="1">
      <c r="A70" s="100">
        <v>101</v>
      </c>
      <c r="B70" s="100" t="s">
        <v>286</v>
      </c>
      <c r="C70" s="204">
        <v>3805</v>
      </c>
      <c r="D70" s="204">
        <v>3855</v>
      </c>
      <c r="E70" s="204">
        <v>4184</v>
      </c>
      <c r="F70" s="204">
        <v>4552</v>
      </c>
      <c r="G70" s="204">
        <v>4592</v>
      </c>
      <c r="H70" s="20">
        <f>'00'!D24</f>
        <v>4766</v>
      </c>
    </row>
    <row r="71" spans="1:30" hidden="1">
      <c r="A71" s="100">
        <v>102</v>
      </c>
      <c r="B71" s="100" t="s">
        <v>287</v>
      </c>
      <c r="C71" s="205">
        <v>3456</v>
      </c>
      <c r="D71" s="205">
        <v>3189</v>
      </c>
      <c r="E71" s="205">
        <v>3243</v>
      </c>
      <c r="F71" s="205">
        <v>3423</v>
      </c>
      <c r="G71" s="205">
        <v>3534</v>
      </c>
      <c r="H71" s="17">
        <f>'00'!D25</f>
        <v>3632</v>
      </c>
    </row>
    <row r="72" spans="1:30" hidden="1">
      <c r="A72" s="100">
        <v>105</v>
      </c>
      <c r="B72" s="100" t="s">
        <v>288</v>
      </c>
      <c r="C72" s="205">
        <v>2921</v>
      </c>
      <c r="D72" s="205">
        <v>2793</v>
      </c>
      <c r="E72" s="205">
        <v>2819</v>
      </c>
      <c r="F72" s="205">
        <v>2972</v>
      </c>
      <c r="G72" s="205">
        <v>3065</v>
      </c>
      <c r="H72" s="17">
        <f>'00'!D26</f>
        <v>3315</v>
      </c>
    </row>
    <row r="73" spans="1:30" hidden="1">
      <c r="A73" s="100">
        <v>106</v>
      </c>
      <c r="B73" s="100" t="s">
        <v>289</v>
      </c>
      <c r="C73" s="205">
        <v>10077</v>
      </c>
      <c r="D73" s="205">
        <v>9301</v>
      </c>
      <c r="E73" s="205">
        <v>9067</v>
      </c>
      <c r="F73" s="205">
        <v>8795</v>
      </c>
      <c r="G73" s="205">
        <v>8562</v>
      </c>
      <c r="H73" s="17">
        <f>'00'!D27</f>
        <v>8397</v>
      </c>
    </row>
    <row r="74" spans="1:30" hidden="1">
      <c r="A74" s="100">
        <v>107</v>
      </c>
      <c r="B74" s="100" t="s">
        <v>290</v>
      </c>
      <c r="C74" s="205">
        <v>5273</v>
      </c>
      <c r="D74" s="205">
        <v>5179</v>
      </c>
      <c r="E74" s="205">
        <v>5150</v>
      </c>
      <c r="F74" s="205">
        <v>5053</v>
      </c>
      <c r="G74" s="205">
        <v>5091</v>
      </c>
      <c r="H74" s="17">
        <f>'00'!D28</f>
        <v>5021</v>
      </c>
    </row>
    <row r="75" spans="1:30" hidden="1">
      <c r="A75" s="100">
        <v>108</v>
      </c>
      <c r="B75" s="100" t="s">
        <v>291</v>
      </c>
      <c r="C75" s="205">
        <v>2914</v>
      </c>
      <c r="D75" s="205">
        <v>3014</v>
      </c>
      <c r="E75" s="205">
        <v>3020</v>
      </c>
      <c r="F75" s="205">
        <v>2942</v>
      </c>
      <c r="G75" s="205">
        <v>2994</v>
      </c>
      <c r="H75" s="17">
        <f>'00'!D29</f>
        <v>2920</v>
      </c>
    </row>
    <row r="76" spans="1:30" hidden="1">
      <c r="A76" s="100">
        <v>109</v>
      </c>
      <c r="B76" s="100" t="s">
        <v>292</v>
      </c>
      <c r="C76" s="205">
        <v>2506</v>
      </c>
      <c r="D76" s="205">
        <v>2637</v>
      </c>
      <c r="E76" s="205">
        <v>2590</v>
      </c>
      <c r="F76" s="205">
        <v>2567</v>
      </c>
      <c r="G76" s="205">
        <v>2444</v>
      </c>
      <c r="H76" s="17">
        <f>'00'!D30</f>
        <v>2297</v>
      </c>
    </row>
    <row r="77" spans="1:30" hidden="1">
      <c r="A77" s="100">
        <v>110</v>
      </c>
      <c r="B77" s="100" t="s">
        <v>293</v>
      </c>
      <c r="C77" s="205">
        <v>10159</v>
      </c>
      <c r="D77" s="205">
        <v>9765</v>
      </c>
      <c r="E77" s="205">
        <v>9422</v>
      </c>
      <c r="F77" s="205">
        <v>9419</v>
      </c>
      <c r="G77" s="205">
        <v>9532</v>
      </c>
      <c r="H77" s="17">
        <f>'00'!D31</f>
        <v>10223</v>
      </c>
      <c r="I77" s="4" t="s">
        <v>485</v>
      </c>
    </row>
    <row r="78" spans="1:30" hidden="1">
      <c r="A78" s="100">
        <v>111</v>
      </c>
      <c r="B78" s="100" t="s">
        <v>294</v>
      </c>
      <c r="C78" s="206">
        <v>1836</v>
      </c>
      <c r="D78" s="206">
        <v>2167</v>
      </c>
      <c r="E78" s="206">
        <v>2344</v>
      </c>
      <c r="F78" s="206">
        <v>2507</v>
      </c>
      <c r="G78" s="206">
        <v>2525</v>
      </c>
      <c r="H78" s="18">
        <f>'00'!D32</f>
        <v>2511</v>
      </c>
    </row>
    <row r="79" spans="1:30" hidden="1">
      <c r="A79" s="100">
        <v>201</v>
      </c>
      <c r="B79" s="100" t="s">
        <v>233</v>
      </c>
      <c r="C79" s="100"/>
      <c r="D79" s="100"/>
      <c r="E79" s="100"/>
      <c r="F79" s="100"/>
      <c r="G79" s="100"/>
      <c r="H79" s="16">
        <f>'00'!D33</f>
        <v>10417</v>
      </c>
    </row>
    <row r="80" spans="1:30" hidden="1">
      <c r="A80" s="100">
        <v>202</v>
      </c>
      <c r="B80" s="100" t="s">
        <v>295</v>
      </c>
      <c r="C80" s="100"/>
      <c r="D80" s="100"/>
      <c r="E80" s="100"/>
      <c r="F80" s="100"/>
      <c r="G80" s="100"/>
      <c r="H80" s="16">
        <f>'00'!D34</f>
        <v>12901</v>
      </c>
    </row>
    <row r="81" spans="1:8" hidden="1">
      <c r="A81" s="100">
        <v>203</v>
      </c>
      <c r="B81" s="100" t="s">
        <v>296</v>
      </c>
      <c r="C81" s="100"/>
      <c r="D81" s="100"/>
      <c r="E81" s="100"/>
      <c r="F81" s="100"/>
      <c r="G81" s="100"/>
      <c r="H81" s="16">
        <f>'00'!D35</f>
        <v>3247</v>
      </c>
    </row>
    <row r="82" spans="1:8" hidden="1">
      <c r="A82" s="100">
        <v>204</v>
      </c>
      <c r="B82" s="100" t="s">
        <v>297</v>
      </c>
      <c r="C82" s="100"/>
      <c r="D82" s="100"/>
      <c r="E82" s="100"/>
      <c r="F82" s="100"/>
      <c r="G82" s="100"/>
      <c r="H82" s="16">
        <f>'00'!D36</f>
        <v>6750</v>
      </c>
    </row>
    <row r="83" spans="1:8" hidden="1">
      <c r="A83" s="100">
        <v>205</v>
      </c>
      <c r="B83" s="100" t="s">
        <v>298</v>
      </c>
      <c r="C83" s="100"/>
      <c r="D83" s="100"/>
      <c r="E83" s="100"/>
      <c r="F83" s="100"/>
      <c r="G83" s="100"/>
      <c r="H83" s="16">
        <f>'00'!D37</f>
        <v>167</v>
      </c>
    </row>
    <row r="84" spans="1:8" hidden="1">
      <c r="A84" s="100">
        <v>206</v>
      </c>
      <c r="B84" s="100" t="s">
        <v>299</v>
      </c>
      <c r="C84" s="100"/>
      <c r="D84" s="100"/>
      <c r="E84" s="100"/>
      <c r="F84" s="100"/>
      <c r="G84" s="100"/>
      <c r="H84" s="16">
        <f>'00'!D38</f>
        <v>1713</v>
      </c>
    </row>
    <row r="85" spans="1:8" hidden="1">
      <c r="A85" s="100">
        <v>207</v>
      </c>
      <c r="B85" s="100" t="s">
        <v>300</v>
      </c>
      <c r="C85" s="100"/>
      <c r="D85" s="100"/>
      <c r="E85" s="100"/>
      <c r="F85" s="100"/>
      <c r="G85" s="100"/>
      <c r="H85" s="16">
        <f>'00'!D39</f>
        <v>3603</v>
      </c>
    </row>
    <row r="86" spans="1:8" hidden="1">
      <c r="A86" s="100">
        <v>208</v>
      </c>
      <c r="B86" s="100" t="s">
        <v>301</v>
      </c>
      <c r="C86" s="100"/>
      <c r="D86" s="100"/>
      <c r="E86" s="100"/>
      <c r="F86" s="100"/>
      <c r="G86" s="100"/>
      <c r="H86" s="16">
        <f>'00'!D40</f>
        <v>418</v>
      </c>
    </row>
    <row r="87" spans="1:8" hidden="1">
      <c r="A87" s="100">
        <v>209</v>
      </c>
      <c r="B87" s="100" t="s">
        <v>302</v>
      </c>
      <c r="C87" s="100"/>
      <c r="D87" s="100"/>
      <c r="E87" s="100"/>
      <c r="F87" s="100"/>
      <c r="G87" s="100"/>
      <c r="H87" s="16">
        <f>'00'!D41</f>
        <v>317</v>
      </c>
    </row>
    <row r="88" spans="1:8" hidden="1">
      <c r="A88" s="100">
        <v>210</v>
      </c>
      <c r="B88" s="100" t="s">
        <v>303</v>
      </c>
      <c r="C88" s="100"/>
      <c r="D88" s="100"/>
      <c r="E88" s="100"/>
      <c r="F88" s="100"/>
      <c r="G88" s="100"/>
      <c r="H88" s="16">
        <f>'00'!D42</f>
        <v>2309</v>
      </c>
    </row>
    <row r="89" spans="1:8" hidden="1">
      <c r="A89" s="100">
        <v>211</v>
      </c>
      <c r="B89" s="100" t="s">
        <v>304</v>
      </c>
      <c r="C89" s="100"/>
      <c r="D89" s="100"/>
      <c r="E89" s="100"/>
      <c r="F89" s="100"/>
      <c r="G89" s="100"/>
      <c r="H89" s="16">
        <f>'00'!D43</f>
        <v>188</v>
      </c>
    </row>
    <row r="90" spans="1:8" hidden="1">
      <c r="A90" s="100">
        <v>212</v>
      </c>
      <c r="B90" s="100" t="s">
        <v>305</v>
      </c>
      <c r="C90" s="100"/>
      <c r="D90" s="100"/>
      <c r="E90" s="100"/>
      <c r="F90" s="100"/>
      <c r="G90" s="100"/>
      <c r="H90" s="16">
        <f>'00'!D44</f>
        <v>334</v>
      </c>
    </row>
    <row r="91" spans="1:8" hidden="1">
      <c r="A91" s="100">
        <v>213</v>
      </c>
      <c r="B91" s="100" t="s">
        <v>306</v>
      </c>
      <c r="C91" s="100"/>
      <c r="D91" s="100"/>
      <c r="E91" s="100"/>
      <c r="F91" s="100"/>
      <c r="G91" s="100"/>
      <c r="H91" s="16">
        <f>'00'!D45</f>
        <v>530</v>
      </c>
    </row>
    <row r="92" spans="1:8" hidden="1">
      <c r="A92" s="100">
        <v>214</v>
      </c>
      <c r="B92" s="100" t="s">
        <v>307</v>
      </c>
      <c r="C92" s="100"/>
      <c r="D92" s="100"/>
      <c r="E92" s="100"/>
      <c r="F92" s="100"/>
      <c r="G92" s="100"/>
      <c r="H92" s="16">
        <f>'00'!D46</f>
        <v>3450</v>
      </c>
    </row>
    <row r="93" spans="1:8" hidden="1">
      <c r="A93" s="100">
        <v>215</v>
      </c>
      <c r="B93" s="100" t="s">
        <v>308</v>
      </c>
      <c r="C93" s="100"/>
      <c r="D93" s="100"/>
      <c r="E93" s="100"/>
      <c r="F93" s="100"/>
      <c r="G93" s="100"/>
      <c r="H93" s="16">
        <f>'00'!D47</f>
        <v>657</v>
      </c>
    </row>
    <row r="94" spans="1:8" hidden="1">
      <c r="A94" s="100">
        <v>216</v>
      </c>
      <c r="B94" s="100" t="s">
        <v>309</v>
      </c>
      <c r="C94" s="100"/>
      <c r="D94" s="100"/>
      <c r="E94" s="100"/>
      <c r="F94" s="100"/>
      <c r="G94" s="100"/>
      <c r="H94" s="16">
        <f>'00'!D48</f>
        <v>1243</v>
      </c>
    </row>
    <row r="95" spans="1:8" hidden="1">
      <c r="A95" s="100">
        <v>217</v>
      </c>
      <c r="B95" s="100" t="s">
        <v>310</v>
      </c>
      <c r="C95" s="100"/>
      <c r="D95" s="100"/>
      <c r="E95" s="100"/>
      <c r="F95" s="100"/>
      <c r="G95" s="100"/>
      <c r="H95" s="16">
        <f>'00'!D49</f>
        <v>1658</v>
      </c>
    </row>
    <row r="96" spans="1:8" hidden="1">
      <c r="A96" s="100">
        <v>218</v>
      </c>
      <c r="B96" s="100" t="s">
        <v>311</v>
      </c>
      <c r="C96" s="100"/>
      <c r="D96" s="100"/>
      <c r="E96" s="100"/>
      <c r="F96" s="100"/>
      <c r="G96" s="100"/>
      <c r="H96" s="16">
        <f>'00'!D50</f>
        <v>521</v>
      </c>
    </row>
    <row r="97" spans="1:8" hidden="1">
      <c r="A97" s="100">
        <v>219</v>
      </c>
      <c r="B97" s="100" t="s">
        <v>312</v>
      </c>
      <c r="C97" s="100"/>
      <c r="D97" s="100"/>
      <c r="E97" s="100"/>
      <c r="F97" s="100"/>
      <c r="G97" s="100"/>
      <c r="H97" s="16">
        <f>'00'!D51</f>
        <v>962</v>
      </c>
    </row>
    <row r="98" spans="1:8" hidden="1">
      <c r="A98" s="100">
        <v>220</v>
      </c>
      <c r="B98" s="100" t="s">
        <v>313</v>
      </c>
      <c r="C98" s="100"/>
      <c r="D98" s="100"/>
      <c r="E98" s="100"/>
      <c r="F98" s="100"/>
      <c r="G98" s="100"/>
      <c r="H98" s="16">
        <f>'00'!D52</f>
        <v>696</v>
      </c>
    </row>
    <row r="99" spans="1:8" hidden="1">
      <c r="A99" s="100">
        <v>221</v>
      </c>
      <c r="B99" s="100" t="s">
        <v>314</v>
      </c>
      <c r="C99" s="100"/>
      <c r="D99" s="100"/>
      <c r="E99" s="100"/>
      <c r="F99" s="100"/>
      <c r="G99" s="100"/>
      <c r="H99" s="16">
        <f>'00'!D53</f>
        <v>426</v>
      </c>
    </row>
    <row r="100" spans="1:8" hidden="1">
      <c r="A100" s="100">
        <v>301</v>
      </c>
      <c r="B100" s="100" t="s">
        <v>260</v>
      </c>
      <c r="C100" s="100"/>
      <c r="D100" s="100"/>
      <c r="E100" s="100"/>
      <c r="F100" s="100"/>
      <c r="G100" s="100"/>
      <c r="H100" s="16">
        <f>'00'!D54</f>
        <v>121</v>
      </c>
    </row>
    <row r="101" spans="1:8" hidden="1">
      <c r="A101" s="100">
        <v>321</v>
      </c>
      <c r="B101" s="100" t="s">
        <v>317</v>
      </c>
      <c r="C101" s="100"/>
      <c r="D101" s="100"/>
      <c r="E101" s="100"/>
      <c r="F101" s="100"/>
      <c r="G101" s="100"/>
      <c r="H101" s="16">
        <f>'00'!D55</f>
        <v>85</v>
      </c>
    </row>
    <row r="102" spans="1:8" hidden="1">
      <c r="A102" s="100">
        <v>341</v>
      </c>
      <c r="B102" s="100" t="s">
        <v>318</v>
      </c>
      <c r="C102" s="100"/>
      <c r="D102" s="100"/>
      <c r="E102" s="100"/>
      <c r="F102" s="100"/>
      <c r="G102" s="100"/>
      <c r="H102" s="16">
        <f>'00'!D56</f>
        <v>225</v>
      </c>
    </row>
    <row r="103" spans="1:8" hidden="1">
      <c r="A103" s="100">
        <v>342</v>
      </c>
      <c r="B103" s="100" t="s">
        <v>319</v>
      </c>
      <c r="C103" s="100"/>
      <c r="D103" s="100"/>
      <c r="E103" s="100"/>
      <c r="F103" s="100"/>
      <c r="G103" s="100"/>
      <c r="H103" s="16">
        <f>'00'!D57</f>
        <v>52</v>
      </c>
    </row>
    <row r="104" spans="1:8" hidden="1">
      <c r="A104" s="100">
        <v>343</v>
      </c>
      <c r="B104" s="100" t="s">
        <v>320</v>
      </c>
      <c r="C104" s="100"/>
      <c r="D104" s="100"/>
      <c r="E104" s="100"/>
      <c r="F104" s="100"/>
      <c r="G104" s="100"/>
      <c r="H104" s="16">
        <f>'00'!D58</f>
        <v>72</v>
      </c>
    </row>
    <row r="105" spans="1:8" hidden="1">
      <c r="A105" s="100">
        <v>361</v>
      </c>
      <c r="B105" s="100" t="s">
        <v>321</v>
      </c>
      <c r="C105" s="100"/>
      <c r="D105" s="100"/>
      <c r="E105" s="100"/>
      <c r="F105" s="100"/>
      <c r="G105" s="100"/>
      <c r="H105" s="16">
        <f>'00'!D59</f>
        <v>66</v>
      </c>
    </row>
    <row r="106" spans="1:8" hidden="1">
      <c r="A106" s="100">
        <v>362</v>
      </c>
      <c r="B106" s="100" t="s">
        <v>322</v>
      </c>
      <c r="C106" s="100"/>
      <c r="D106" s="100"/>
      <c r="E106" s="100"/>
      <c r="F106" s="100"/>
      <c r="G106" s="100"/>
      <c r="H106" s="16">
        <f>'00'!D60</f>
        <v>10</v>
      </c>
    </row>
    <row r="107" spans="1:8" hidden="1">
      <c r="A107" s="100">
        <v>363</v>
      </c>
      <c r="B107" s="100" t="s">
        <v>323</v>
      </c>
      <c r="C107" s="100"/>
      <c r="D107" s="100"/>
      <c r="E107" s="100"/>
      <c r="F107" s="100"/>
      <c r="G107" s="100"/>
      <c r="H107" s="16">
        <f>'00'!D61</f>
        <v>20</v>
      </c>
    </row>
    <row r="108" spans="1:8" hidden="1">
      <c r="A108" s="100">
        <v>364</v>
      </c>
      <c r="B108" s="100" t="s">
        <v>324</v>
      </c>
      <c r="C108" s="100"/>
      <c r="D108" s="100"/>
      <c r="E108" s="100"/>
      <c r="F108" s="100"/>
      <c r="G108" s="100"/>
      <c r="H108" s="16">
        <f>'00'!D62</f>
        <v>16</v>
      </c>
    </row>
    <row r="109" spans="1:8" hidden="1">
      <c r="A109" s="100">
        <v>381</v>
      </c>
      <c r="B109" s="100" t="s">
        <v>325</v>
      </c>
      <c r="C109" s="100"/>
      <c r="D109" s="100"/>
      <c r="E109" s="100"/>
      <c r="F109" s="100"/>
      <c r="G109" s="100"/>
      <c r="H109" s="16">
        <f>'00'!D63</f>
        <v>191</v>
      </c>
    </row>
    <row r="110" spans="1:8" hidden="1">
      <c r="A110" s="100">
        <v>382</v>
      </c>
      <c r="B110" s="100" t="s">
        <v>326</v>
      </c>
      <c r="C110" s="100"/>
      <c r="D110" s="100"/>
      <c r="E110" s="100"/>
      <c r="F110" s="100"/>
      <c r="G110" s="100"/>
      <c r="H110" s="16">
        <f>'00'!D64</f>
        <v>299</v>
      </c>
    </row>
    <row r="111" spans="1:8" hidden="1">
      <c r="A111" s="100">
        <v>421</v>
      </c>
      <c r="B111" s="100" t="s">
        <v>327</v>
      </c>
      <c r="C111" s="100"/>
      <c r="D111" s="100"/>
      <c r="E111" s="100"/>
      <c r="F111" s="100"/>
      <c r="G111" s="100"/>
      <c r="H111" s="16">
        <f>'00'!D65</f>
        <v>44</v>
      </c>
    </row>
    <row r="112" spans="1:8" hidden="1">
      <c r="A112" s="100">
        <v>422</v>
      </c>
      <c r="B112" s="100" t="s">
        <v>328</v>
      </c>
      <c r="C112" s="100"/>
      <c r="D112" s="100"/>
      <c r="E112" s="100"/>
      <c r="F112" s="100"/>
      <c r="G112" s="100"/>
      <c r="H112" s="16">
        <f>'00'!D66</f>
        <v>72</v>
      </c>
    </row>
    <row r="113" spans="1:8" hidden="1">
      <c r="A113" s="100">
        <v>441</v>
      </c>
      <c r="B113" s="100" t="s">
        <v>329</v>
      </c>
      <c r="C113" s="100"/>
      <c r="D113" s="100"/>
      <c r="E113" s="100"/>
      <c r="F113" s="100"/>
      <c r="G113" s="100"/>
      <c r="H113" s="16">
        <f>'00'!D67</f>
        <v>21</v>
      </c>
    </row>
    <row r="114" spans="1:8" hidden="1">
      <c r="A114" s="100">
        <v>442</v>
      </c>
      <c r="B114" s="100" t="s">
        <v>330</v>
      </c>
      <c r="C114" s="100"/>
      <c r="D114" s="100"/>
      <c r="E114" s="100"/>
      <c r="F114" s="100"/>
      <c r="G114" s="100"/>
      <c r="H114" s="16">
        <f>'00'!D68</f>
        <v>58</v>
      </c>
    </row>
    <row r="115" spans="1:8" hidden="1">
      <c r="A115" s="100">
        <v>443</v>
      </c>
      <c r="B115" s="100" t="s">
        <v>331</v>
      </c>
      <c r="C115" s="100"/>
      <c r="D115" s="100"/>
      <c r="E115" s="100"/>
      <c r="F115" s="100"/>
      <c r="G115" s="100"/>
      <c r="H115" s="16">
        <f>'00'!D69</f>
        <v>220</v>
      </c>
    </row>
    <row r="116" spans="1:8" hidden="1">
      <c r="A116" s="100">
        <v>444</v>
      </c>
      <c r="B116" s="100" t="s">
        <v>332</v>
      </c>
      <c r="C116" s="100"/>
      <c r="D116" s="100"/>
      <c r="E116" s="100"/>
      <c r="F116" s="100"/>
      <c r="G116" s="100"/>
      <c r="H116" s="16">
        <f>'00'!D70</f>
        <v>33</v>
      </c>
    </row>
    <row r="117" spans="1:8" hidden="1">
      <c r="A117" s="100">
        <v>445</v>
      </c>
      <c r="B117" s="100" t="s">
        <v>333</v>
      </c>
      <c r="C117" s="100"/>
      <c r="D117" s="100"/>
      <c r="E117" s="100"/>
      <c r="F117" s="100"/>
      <c r="G117" s="100"/>
      <c r="H117" s="16">
        <f>'00'!D71</f>
        <v>11</v>
      </c>
    </row>
    <row r="118" spans="1:8" hidden="1">
      <c r="A118" s="100">
        <v>461</v>
      </c>
      <c r="B118" s="100" t="s">
        <v>334</v>
      </c>
      <c r="C118" s="100"/>
      <c r="D118" s="100"/>
      <c r="E118" s="100"/>
      <c r="F118" s="100"/>
      <c r="G118" s="100"/>
      <c r="H118" s="16">
        <f>'00'!D72</f>
        <v>67</v>
      </c>
    </row>
    <row r="119" spans="1:8" hidden="1">
      <c r="A119" s="100">
        <v>462</v>
      </c>
      <c r="B119" s="100" t="s">
        <v>335</v>
      </c>
      <c r="C119" s="100"/>
      <c r="D119" s="100"/>
      <c r="E119" s="100"/>
      <c r="F119" s="100"/>
      <c r="G119" s="100"/>
      <c r="H119" s="16">
        <f>'00'!D73</f>
        <v>58</v>
      </c>
    </row>
    <row r="120" spans="1:8" hidden="1">
      <c r="A120" s="100">
        <v>463</v>
      </c>
      <c r="B120" s="100" t="s">
        <v>336</v>
      </c>
      <c r="C120" s="100"/>
      <c r="D120" s="100"/>
      <c r="E120" s="100"/>
      <c r="F120" s="100"/>
      <c r="G120" s="100"/>
      <c r="H120" s="16">
        <f>'00'!D74</f>
        <v>90</v>
      </c>
    </row>
    <row r="121" spans="1:8" hidden="1">
      <c r="A121" s="100">
        <v>464</v>
      </c>
      <c r="B121" s="100" t="s">
        <v>337</v>
      </c>
      <c r="C121" s="100"/>
      <c r="D121" s="100"/>
      <c r="E121" s="100"/>
      <c r="F121" s="100"/>
      <c r="G121" s="100"/>
      <c r="H121" s="16">
        <f>'00'!D75</f>
        <v>193</v>
      </c>
    </row>
    <row r="122" spans="1:8" hidden="1">
      <c r="A122" s="100">
        <v>481</v>
      </c>
      <c r="B122" s="100" t="s">
        <v>338</v>
      </c>
      <c r="C122" s="100"/>
      <c r="D122" s="100"/>
      <c r="E122" s="100"/>
      <c r="F122" s="100"/>
      <c r="G122" s="100"/>
      <c r="H122" s="16">
        <f>'00'!D76</f>
        <v>109</v>
      </c>
    </row>
    <row r="123" spans="1:8" hidden="1">
      <c r="A123" s="100">
        <v>501</v>
      </c>
      <c r="B123" s="100" t="s">
        <v>339</v>
      </c>
      <c r="C123" s="100"/>
      <c r="D123" s="100"/>
      <c r="E123" s="100"/>
      <c r="F123" s="100"/>
      <c r="G123" s="100"/>
      <c r="H123" s="16">
        <f>'00'!D77</f>
        <v>48</v>
      </c>
    </row>
    <row r="124" spans="1:8" hidden="1">
      <c r="A124" s="100">
        <v>502</v>
      </c>
      <c r="B124" s="100" t="s">
        <v>340</v>
      </c>
      <c r="C124" s="100"/>
      <c r="D124" s="100"/>
      <c r="E124" s="100"/>
      <c r="F124" s="100"/>
      <c r="G124" s="100"/>
      <c r="H124" s="16">
        <f>'00'!D78</f>
        <v>9</v>
      </c>
    </row>
    <row r="125" spans="1:8" hidden="1">
      <c r="A125" s="100">
        <v>503</v>
      </c>
      <c r="B125" s="100" t="s">
        <v>341</v>
      </c>
      <c r="C125" s="100"/>
      <c r="D125" s="100"/>
      <c r="E125" s="100"/>
      <c r="F125" s="100"/>
      <c r="G125" s="100"/>
      <c r="H125" s="16">
        <f>'00'!D79</f>
        <v>6</v>
      </c>
    </row>
    <row r="126" spans="1:8" hidden="1">
      <c r="A126" s="100">
        <v>504</v>
      </c>
      <c r="B126" s="100" t="s">
        <v>342</v>
      </c>
      <c r="C126" s="100"/>
      <c r="D126" s="100"/>
      <c r="E126" s="100"/>
      <c r="F126" s="100"/>
      <c r="G126" s="100"/>
      <c r="H126" s="16">
        <f>'00'!D80</f>
        <v>2</v>
      </c>
    </row>
    <row r="127" spans="1:8" hidden="1">
      <c r="A127" s="100">
        <v>521</v>
      </c>
      <c r="B127" s="100" t="s">
        <v>343</v>
      </c>
      <c r="C127" s="100"/>
      <c r="D127" s="100"/>
      <c r="E127" s="100"/>
      <c r="F127" s="100"/>
      <c r="G127" s="100"/>
      <c r="H127" s="16">
        <f>'00'!D81</f>
        <v>83</v>
      </c>
    </row>
    <row r="128" spans="1:8" hidden="1">
      <c r="A128" s="100">
        <v>522</v>
      </c>
      <c r="B128" s="100" t="s">
        <v>344</v>
      </c>
      <c r="C128" s="100"/>
      <c r="D128" s="100"/>
      <c r="E128" s="100"/>
      <c r="F128" s="100"/>
      <c r="G128" s="100"/>
      <c r="H128" s="16">
        <f>'00'!D82</f>
        <v>33</v>
      </c>
    </row>
    <row r="129" spans="1:8" hidden="1">
      <c r="A129" s="100">
        <v>523</v>
      </c>
      <c r="B129" s="100" t="s">
        <v>345</v>
      </c>
      <c r="C129" s="100"/>
      <c r="D129" s="100"/>
      <c r="E129" s="100"/>
      <c r="F129" s="100"/>
      <c r="G129" s="100"/>
      <c r="H129" s="16">
        <f>'00'!D83</f>
        <v>28</v>
      </c>
    </row>
    <row r="130" spans="1:8" hidden="1">
      <c r="A130" s="100">
        <v>524</v>
      </c>
      <c r="B130" s="100" t="s">
        <v>346</v>
      </c>
      <c r="C130" s="100"/>
      <c r="D130" s="100"/>
      <c r="E130" s="100"/>
      <c r="F130" s="100"/>
      <c r="G130" s="100"/>
      <c r="H130" s="16">
        <f>'00'!D84</f>
        <v>15</v>
      </c>
    </row>
    <row r="131" spans="1:8" hidden="1">
      <c r="A131" s="100">
        <v>525</v>
      </c>
      <c r="B131" s="100" t="s">
        <v>347</v>
      </c>
      <c r="C131" s="100"/>
      <c r="D131" s="100"/>
      <c r="E131" s="100"/>
      <c r="F131" s="100"/>
      <c r="G131" s="100"/>
      <c r="H131" s="16">
        <f>'00'!D85</f>
        <v>12</v>
      </c>
    </row>
    <row r="132" spans="1:8" hidden="1">
      <c r="A132" s="100">
        <v>541</v>
      </c>
      <c r="B132" s="100" t="s">
        <v>348</v>
      </c>
      <c r="C132" s="100"/>
      <c r="D132" s="100"/>
      <c r="E132" s="100"/>
      <c r="F132" s="100"/>
      <c r="G132" s="100"/>
      <c r="H132" s="16">
        <f>'00'!D86</f>
        <v>24</v>
      </c>
    </row>
    <row r="133" spans="1:8" hidden="1">
      <c r="A133" s="100">
        <v>542</v>
      </c>
      <c r="B133" s="100" t="s">
        <v>349</v>
      </c>
      <c r="C133" s="100"/>
      <c r="D133" s="100"/>
      <c r="E133" s="100"/>
      <c r="F133" s="100"/>
      <c r="G133" s="100"/>
      <c r="H133" s="16">
        <f>'00'!D87</f>
        <v>10</v>
      </c>
    </row>
    <row r="134" spans="1:8" hidden="1">
      <c r="A134" s="100">
        <v>543</v>
      </c>
      <c r="B134" s="100" t="s">
        <v>350</v>
      </c>
      <c r="C134" s="100"/>
      <c r="D134" s="100"/>
      <c r="E134" s="100"/>
      <c r="F134" s="100"/>
      <c r="G134" s="100"/>
      <c r="H134" s="16">
        <f>'00'!D88</f>
        <v>42</v>
      </c>
    </row>
    <row r="135" spans="1:8" hidden="1">
      <c r="A135" s="100">
        <v>544</v>
      </c>
      <c r="B135" s="100" t="s">
        <v>351</v>
      </c>
      <c r="C135" s="100"/>
      <c r="D135" s="100"/>
      <c r="E135" s="100"/>
      <c r="F135" s="100"/>
      <c r="G135" s="100"/>
      <c r="H135" s="16">
        <f>'00'!D89</f>
        <v>99</v>
      </c>
    </row>
    <row r="136" spans="1:8" hidden="1">
      <c r="A136" s="100">
        <v>561</v>
      </c>
      <c r="B136" s="100" t="s">
        <v>352</v>
      </c>
      <c r="C136" s="100"/>
      <c r="D136" s="100"/>
      <c r="E136" s="100"/>
      <c r="F136" s="100"/>
      <c r="G136" s="100"/>
      <c r="H136" s="16">
        <f>'00'!D90</f>
        <v>30</v>
      </c>
    </row>
    <row r="137" spans="1:8" hidden="1">
      <c r="A137" s="100">
        <v>562</v>
      </c>
      <c r="B137" s="100" t="s">
        <v>353</v>
      </c>
      <c r="C137" s="100"/>
      <c r="D137" s="100"/>
      <c r="E137" s="100"/>
      <c r="F137" s="100"/>
      <c r="G137" s="100"/>
      <c r="H137" s="16">
        <f>'00'!D91</f>
        <v>27</v>
      </c>
    </row>
    <row r="138" spans="1:8" hidden="1">
      <c r="A138" s="100">
        <v>581</v>
      </c>
      <c r="B138" s="100" t="s">
        <v>354</v>
      </c>
      <c r="C138" s="100"/>
      <c r="D138" s="100"/>
      <c r="E138" s="100"/>
      <c r="F138" s="100"/>
      <c r="G138" s="100"/>
      <c r="H138" s="16">
        <f>'00'!D92</f>
        <v>9</v>
      </c>
    </row>
    <row r="139" spans="1:8" hidden="1">
      <c r="A139" s="100">
        <v>582</v>
      </c>
      <c r="B139" s="100" t="s">
        <v>355</v>
      </c>
      <c r="C139" s="100"/>
      <c r="D139" s="100"/>
      <c r="E139" s="100"/>
      <c r="F139" s="100"/>
      <c r="G139" s="100"/>
      <c r="H139" s="16">
        <f>'00'!D93</f>
        <v>34</v>
      </c>
    </row>
    <row r="140" spans="1:8" hidden="1">
      <c r="A140" s="100">
        <v>583</v>
      </c>
      <c r="B140" s="100" t="s">
        <v>356</v>
      </c>
      <c r="C140" s="100"/>
      <c r="D140" s="100"/>
      <c r="E140" s="100"/>
      <c r="F140" s="100"/>
      <c r="G140" s="100"/>
      <c r="H140" s="16">
        <f>'00'!D94</f>
        <v>3</v>
      </c>
    </row>
    <row r="141" spans="1:8" hidden="1">
      <c r="A141" s="100">
        <v>584</v>
      </c>
      <c r="B141" s="100" t="s">
        <v>357</v>
      </c>
      <c r="C141" s="100"/>
      <c r="D141" s="100"/>
      <c r="E141" s="100"/>
      <c r="F141" s="100"/>
      <c r="G141" s="100"/>
      <c r="H141" s="16">
        <f>'00'!D95</f>
        <v>16</v>
      </c>
    </row>
    <row r="142" spans="1:8" hidden="1">
      <c r="A142" s="100">
        <v>601</v>
      </c>
      <c r="B142" s="100" t="s">
        <v>374</v>
      </c>
      <c r="C142" s="100"/>
      <c r="D142" s="100"/>
      <c r="E142" s="100"/>
      <c r="F142" s="100"/>
      <c r="G142" s="100"/>
      <c r="H142" s="16">
        <f>'00'!D96</f>
        <v>43</v>
      </c>
    </row>
    <row r="143" spans="1:8" hidden="1">
      <c r="A143" s="100">
        <v>602</v>
      </c>
      <c r="B143" s="100" t="s">
        <v>375</v>
      </c>
      <c r="C143" s="100"/>
      <c r="D143" s="100"/>
      <c r="E143" s="100"/>
      <c r="F143" s="100"/>
      <c r="G143" s="100"/>
      <c r="H143" s="16">
        <f>'00'!D97</f>
        <v>28</v>
      </c>
    </row>
    <row r="144" spans="1:8" hidden="1">
      <c r="A144" s="100">
        <v>603</v>
      </c>
      <c r="B144" s="100" t="s">
        <v>376</v>
      </c>
      <c r="C144" s="100"/>
      <c r="D144" s="100"/>
      <c r="E144" s="100"/>
      <c r="F144" s="100"/>
      <c r="G144" s="100"/>
      <c r="H144" s="16">
        <f>'00'!D98</f>
        <v>9</v>
      </c>
    </row>
    <row r="145" spans="1:8" hidden="1">
      <c r="A145" s="100">
        <v>604</v>
      </c>
      <c r="B145" s="100" t="s">
        <v>377</v>
      </c>
      <c r="C145" s="100"/>
      <c r="D145" s="100"/>
      <c r="E145" s="100"/>
      <c r="F145" s="100"/>
      <c r="G145" s="100"/>
      <c r="H145" s="16">
        <f>'00'!D99</f>
        <v>7</v>
      </c>
    </row>
    <row r="146" spans="1:8" hidden="1">
      <c r="A146" s="100">
        <v>621</v>
      </c>
      <c r="B146" s="100" t="s">
        <v>358</v>
      </c>
      <c r="C146" s="100"/>
      <c r="D146" s="100"/>
      <c r="E146" s="100"/>
      <c r="F146" s="100"/>
      <c r="G146" s="100"/>
      <c r="H146" s="16">
        <f>'00'!D100</f>
        <v>44</v>
      </c>
    </row>
    <row r="147" spans="1:8" hidden="1">
      <c r="A147" s="100">
        <v>622</v>
      </c>
      <c r="B147" s="100" t="s">
        <v>359</v>
      </c>
      <c r="C147" s="100"/>
      <c r="D147" s="100"/>
      <c r="E147" s="100"/>
      <c r="F147" s="100"/>
      <c r="G147" s="100"/>
      <c r="H147" s="16">
        <f>'00'!D101</f>
        <v>131</v>
      </c>
    </row>
    <row r="148" spans="1:8" hidden="1">
      <c r="A148" s="100">
        <v>623</v>
      </c>
      <c r="B148" s="100" t="s">
        <v>360</v>
      </c>
      <c r="C148" s="100"/>
      <c r="D148" s="100"/>
      <c r="E148" s="100"/>
      <c r="F148" s="100"/>
      <c r="G148" s="100"/>
      <c r="H148" s="16">
        <f>'00'!D102</f>
        <v>37</v>
      </c>
    </row>
    <row r="149" spans="1:8" hidden="1">
      <c r="A149" s="100">
        <v>624</v>
      </c>
      <c r="B149" s="100" t="s">
        <v>361</v>
      </c>
      <c r="C149" s="100"/>
      <c r="D149" s="100"/>
      <c r="E149" s="100"/>
      <c r="F149" s="100"/>
      <c r="G149" s="100"/>
      <c r="H149" s="16">
        <f>'00'!D103</f>
        <v>63</v>
      </c>
    </row>
    <row r="150" spans="1:8" hidden="1">
      <c r="A150" s="100">
        <v>641</v>
      </c>
      <c r="B150" s="100" t="s">
        <v>378</v>
      </c>
      <c r="C150" s="100"/>
      <c r="D150" s="100"/>
      <c r="E150" s="100"/>
      <c r="F150" s="100"/>
      <c r="G150" s="100"/>
      <c r="H150" s="16">
        <f>'00'!D104</f>
        <v>123</v>
      </c>
    </row>
    <row r="151" spans="1:8" hidden="1">
      <c r="A151" s="100">
        <v>642</v>
      </c>
      <c r="B151" s="100" t="s">
        <v>379</v>
      </c>
      <c r="C151" s="100"/>
      <c r="D151" s="100"/>
      <c r="E151" s="100"/>
      <c r="F151" s="100"/>
      <c r="G151" s="100"/>
      <c r="H151" s="16">
        <f>'00'!D105</f>
        <v>237</v>
      </c>
    </row>
    <row r="152" spans="1:8" hidden="1">
      <c r="A152" s="100">
        <v>643</v>
      </c>
      <c r="B152" s="100" t="s">
        <v>380</v>
      </c>
      <c r="C152" s="100"/>
      <c r="D152" s="100"/>
      <c r="E152" s="100"/>
      <c r="F152" s="100"/>
      <c r="G152" s="100"/>
      <c r="H152" s="16">
        <f>'00'!D106</f>
        <v>44</v>
      </c>
    </row>
    <row r="153" spans="1:8" hidden="1">
      <c r="A153" s="100">
        <v>644</v>
      </c>
      <c r="B153" s="100" t="s">
        <v>381</v>
      </c>
      <c r="C153" s="100"/>
      <c r="D153" s="100"/>
      <c r="E153" s="100"/>
      <c r="F153" s="100"/>
      <c r="G153" s="100"/>
      <c r="H153" s="16">
        <f>'00'!D107</f>
        <v>82</v>
      </c>
    </row>
    <row r="154" spans="1:8" hidden="1">
      <c r="A154" s="100">
        <v>645</v>
      </c>
      <c r="B154" s="100" t="s">
        <v>382</v>
      </c>
      <c r="C154" s="100"/>
      <c r="D154" s="100"/>
      <c r="E154" s="100"/>
      <c r="F154" s="100"/>
      <c r="G154" s="100"/>
      <c r="H154" s="16">
        <f>'00'!D108</f>
        <v>90</v>
      </c>
    </row>
    <row r="155" spans="1:8" hidden="1">
      <c r="A155" s="100">
        <v>646</v>
      </c>
      <c r="B155" s="100" t="s">
        <v>383</v>
      </c>
      <c r="C155" s="100"/>
      <c r="D155" s="100"/>
      <c r="E155" s="100"/>
      <c r="F155" s="100"/>
      <c r="G155" s="100"/>
      <c r="H155" s="16">
        <f>'00'!D109</f>
        <v>67</v>
      </c>
    </row>
    <row r="156" spans="1:8" hidden="1">
      <c r="A156" s="100">
        <v>681</v>
      </c>
      <c r="B156" s="100" t="s">
        <v>362</v>
      </c>
      <c r="C156" s="100"/>
      <c r="D156" s="100"/>
      <c r="E156" s="100"/>
      <c r="F156" s="100"/>
      <c r="G156" s="100"/>
      <c r="H156" s="16">
        <f>'00'!D110</f>
        <v>51</v>
      </c>
    </row>
    <row r="157" spans="1:8" hidden="1">
      <c r="A157" s="100">
        <v>682</v>
      </c>
      <c r="B157" s="100" t="s">
        <v>363</v>
      </c>
      <c r="C157" s="100"/>
      <c r="D157" s="100"/>
      <c r="E157" s="100"/>
      <c r="F157" s="100"/>
      <c r="G157" s="100"/>
      <c r="H157" s="16">
        <f>'00'!D111</f>
        <v>57</v>
      </c>
    </row>
    <row r="158" spans="1:8" hidden="1">
      <c r="A158" s="100">
        <v>683</v>
      </c>
      <c r="B158" s="100" t="s">
        <v>364</v>
      </c>
      <c r="C158" s="100"/>
      <c r="D158" s="100"/>
      <c r="E158" s="100"/>
      <c r="F158" s="100"/>
      <c r="G158" s="100"/>
      <c r="H158" s="16">
        <f>'00'!D112</f>
        <v>20</v>
      </c>
    </row>
    <row r="159" spans="1:8" hidden="1">
      <c r="A159" s="100">
        <v>684</v>
      </c>
      <c r="B159" s="100" t="s">
        <v>365</v>
      </c>
      <c r="C159" s="100"/>
      <c r="D159" s="100"/>
      <c r="E159" s="100"/>
      <c r="F159" s="100"/>
      <c r="G159" s="100"/>
      <c r="H159" s="16">
        <f>'00'!D113</f>
        <v>18</v>
      </c>
    </row>
    <row r="160" spans="1:8" hidden="1">
      <c r="A160" s="100">
        <v>685</v>
      </c>
      <c r="B160" s="100" t="s">
        <v>366</v>
      </c>
      <c r="C160" s="100"/>
      <c r="D160" s="100"/>
      <c r="E160" s="100"/>
      <c r="F160" s="100"/>
      <c r="G160" s="100"/>
      <c r="H160" s="16">
        <f>'00'!D114</f>
        <v>25</v>
      </c>
    </row>
    <row r="161" spans="1:11" hidden="1">
      <c r="A161" s="100">
        <v>686</v>
      </c>
      <c r="B161" s="100" t="s">
        <v>367</v>
      </c>
      <c r="C161" s="100"/>
      <c r="D161" s="100"/>
      <c r="E161" s="100"/>
      <c r="F161" s="100"/>
      <c r="G161" s="100"/>
      <c r="H161" s="16">
        <f>'00'!D115</f>
        <v>70</v>
      </c>
    </row>
    <row r="162" spans="1:11" hidden="1">
      <c r="A162" s="100">
        <v>701</v>
      </c>
      <c r="B162" s="100" t="s">
        <v>368</v>
      </c>
      <c r="C162" s="100"/>
      <c r="D162" s="100"/>
      <c r="E162" s="100"/>
      <c r="F162" s="100"/>
      <c r="G162" s="100"/>
      <c r="H162" s="16">
        <f>'00'!D116</f>
        <v>14</v>
      </c>
    </row>
    <row r="163" spans="1:11" hidden="1">
      <c r="A163" s="100">
        <v>702</v>
      </c>
      <c r="B163" s="100" t="s">
        <v>369</v>
      </c>
      <c r="C163" s="100"/>
      <c r="D163" s="100"/>
      <c r="E163" s="100"/>
      <c r="F163" s="100"/>
      <c r="G163" s="100"/>
      <c r="H163" s="16">
        <f>'00'!D117</f>
        <v>59</v>
      </c>
    </row>
    <row r="164" spans="1:11" hidden="1">
      <c r="A164" s="100">
        <v>703</v>
      </c>
      <c r="B164" s="100" t="s">
        <v>370</v>
      </c>
      <c r="C164" s="100"/>
      <c r="D164" s="100"/>
      <c r="E164" s="100"/>
      <c r="F164" s="100"/>
      <c r="G164" s="100"/>
      <c r="H164" s="16">
        <f>'00'!D118</f>
        <v>33</v>
      </c>
    </row>
    <row r="165" spans="1:11" hidden="1">
      <c r="A165" s="100">
        <v>704</v>
      </c>
      <c r="B165" s="100" t="s">
        <v>371</v>
      </c>
      <c r="C165" s="100"/>
      <c r="D165" s="100"/>
      <c r="E165" s="100"/>
      <c r="F165" s="100"/>
      <c r="G165" s="100"/>
      <c r="H165" s="18">
        <f>'00'!D119</f>
        <v>35</v>
      </c>
    </row>
    <row r="166" spans="1:11" hidden="1">
      <c r="A166" s="100"/>
      <c r="B166" s="100"/>
      <c r="C166" s="100"/>
      <c r="D166" s="100"/>
      <c r="E166" s="100"/>
      <c r="F166" s="100"/>
      <c r="G166" s="100"/>
      <c r="H166" s="16"/>
    </row>
    <row r="167" spans="1:11" hidden="1"/>
    <row r="168" spans="1:11" hidden="1">
      <c r="A168" s="100">
        <v>100</v>
      </c>
      <c r="B168" s="121" t="s">
        <v>223</v>
      </c>
      <c r="C168" s="121"/>
      <c r="D168" s="121"/>
      <c r="E168" s="121"/>
      <c r="F168" s="121"/>
      <c r="G168" s="121"/>
      <c r="I168" s="16">
        <f>'01'!E21</f>
        <v>44082</v>
      </c>
      <c r="J168" s="16">
        <f>'02'!E21</f>
        <v>44743</v>
      </c>
      <c r="K168" s="16">
        <f>'03'!E21</f>
        <v>44852</v>
      </c>
    </row>
    <row r="169" spans="1:11" hidden="1">
      <c r="A169" s="100">
        <v>101</v>
      </c>
      <c r="B169" s="114" t="s">
        <v>286</v>
      </c>
      <c r="C169" s="114"/>
      <c r="D169" s="114"/>
      <c r="E169" s="114"/>
      <c r="F169" s="114"/>
      <c r="G169" s="114"/>
      <c r="I169" s="20">
        <f>'01'!E22</f>
        <v>5055</v>
      </c>
      <c r="J169" s="20">
        <f>'02'!E22</f>
        <v>5105</v>
      </c>
      <c r="K169" s="20">
        <f>'03'!E22</f>
        <v>5025</v>
      </c>
    </row>
    <row r="170" spans="1:11" hidden="1">
      <c r="A170" s="100">
        <v>102</v>
      </c>
      <c r="B170" s="114" t="s">
        <v>287</v>
      </c>
      <c r="C170" s="114"/>
      <c r="D170" s="114"/>
      <c r="E170" s="114"/>
      <c r="F170" s="114"/>
      <c r="G170" s="114"/>
      <c r="I170" s="17">
        <f>'01'!E23</f>
        <v>3761</v>
      </c>
      <c r="J170" s="17">
        <f>'02'!E23</f>
        <v>3813</v>
      </c>
      <c r="K170" s="17">
        <f>'03'!E23</f>
        <v>3859</v>
      </c>
    </row>
    <row r="171" spans="1:11" hidden="1">
      <c r="A171" s="100">
        <v>105</v>
      </c>
      <c r="B171" s="114" t="s">
        <v>288</v>
      </c>
      <c r="C171" s="114"/>
      <c r="D171" s="114"/>
      <c r="E171" s="114"/>
      <c r="F171" s="114"/>
      <c r="G171" s="114"/>
      <c r="I171" s="17">
        <f>'01'!E24</f>
        <v>3517</v>
      </c>
      <c r="J171" s="17">
        <f>'02'!E24</f>
        <v>3773</v>
      </c>
      <c r="K171" s="17">
        <f>'03'!E24</f>
        <v>3989</v>
      </c>
    </row>
    <row r="172" spans="1:11" hidden="1">
      <c r="A172" s="100">
        <v>106</v>
      </c>
      <c r="B172" s="114" t="s">
        <v>289</v>
      </c>
      <c r="C172" s="114"/>
      <c r="D172" s="114"/>
      <c r="E172" s="114"/>
      <c r="F172" s="114"/>
      <c r="G172" s="114"/>
      <c r="I172" s="17">
        <f>'01'!E25</f>
        <v>8345</v>
      </c>
      <c r="J172" s="17">
        <f>'02'!E25</f>
        <v>8251</v>
      </c>
      <c r="K172" s="17">
        <f>'03'!E25</f>
        <v>8123</v>
      </c>
    </row>
    <row r="173" spans="1:11" hidden="1">
      <c r="A173" s="100">
        <v>107</v>
      </c>
      <c r="B173" s="114" t="s">
        <v>290</v>
      </c>
      <c r="C173" s="114"/>
      <c r="D173" s="114"/>
      <c r="E173" s="114"/>
      <c r="F173" s="114"/>
      <c r="G173" s="114"/>
      <c r="I173" s="17">
        <f>'01'!E26</f>
        <v>4970</v>
      </c>
      <c r="J173" s="17">
        <f>'02'!E26</f>
        <v>4878</v>
      </c>
      <c r="K173" s="17">
        <f>'03'!E26</f>
        <v>4795</v>
      </c>
    </row>
    <row r="174" spans="1:11" hidden="1">
      <c r="A174" s="100">
        <v>108</v>
      </c>
      <c r="B174" s="114" t="s">
        <v>291</v>
      </c>
      <c r="C174" s="114"/>
      <c r="D174" s="114"/>
      <c r="E174" s="114"/>
      <c r="F174" s="114"/>
      <c r="G174" s="114"/>
      <c r="I174" s="17">
        <f>'01'!E27</f>
        <v>2937</v>
      </c>
      <c r="J174" s="17">
        <f>'02'!E27</f>
        <v>2988</v>
      </c>
      <c r="K174" s="17">
        <f>'03'!E27</f>
        <v>2985</v>
      </c>
    </row>
    <row r="175" spans="1:11" hidden="1">
      <c r="A175" s="100">
        <v>109</v>
      </c>
      <c r="B175" s="114" t="s">
        <v>292</v>
      </c>
      <c r="C175" s="114"/>
      <c r="D175" s="114"/>
      <c r="E175" s="114"/>
      <c r="F175" s="114"/>
      <c r="G175" s="114"/>
      <c r="I175" s="17">
        <f>'01'!E28</f>
        <v>2252</v>
      </c>
      <c r="J175" s="17">
        <f>'02'!E28</f>
        <v>2230</v>
      </c>
      <c r="K175" s="17">
        <f>'03'!E28</f>
        <v>2153</v>
      </c>
    </row>
    <row r="176" spans="1:11" hidden="1">
      <c r="A176" s="100">
        <v>110</v>
      </c>
      <c r="B176" s="114" t="s">
        <v>293</v>
      </c>
      <c r="C176" s="114"/>
      <c r="D176" s="114"/>
      <c r="E176" s="114"/>
      <c r="F176" s="114"/>
      <c r="G176" s="114"/>
      <c r="I176" s="17">
        <f>'01'!E29</f>
        <v>10709</v>
      </c>
      <c r="J176" s="17">
        <f>'02'!E29</f>
        <v>11158</v>
      </c>
      <c r="K176" s="17">
        <f>'03'!E29</f>
        <v>11440</v>
      </c>
    </row>
    <row r="177" spans="1:11" hidden="1">
      <c r="A177" s="100">
        <v>111</v>
      </c>
      <c r="B177" s="114" t="s">
        <v>294</v>
      </c>
      <c r="C177" s="114"/>
      <c r="D177" s="114"/>
      <c r="E177" s="114"/>
      <c r="F177" s="114"/>
      <c r="G177" s="114"/>
      <c r="I177" s="18">
        <f>'01'!E30</f>
        <v>2536</v>
      </c>
      <c r="J177" s="18">
        <f>'02'!E30</f>
        <v>2547</v>
      </c>
      <c r="K177" s="18">
        <f>'03'!E30</f>
        <v>2483</v>
      </c>
    </row>
    <row r="178" spans="1:11" hidden="1">
      <c r="A178" s="100">
        <v>201</v>
      </c>
      <c r="B178" s="121" t="s">
        <v>233</v>
      </c>
      <c r="C178" s="121"/>
      <c r="D178" s="121"/>
      <c r="E178" s="121"/>
      <c r="F178" s="121"/>
      <c r="G178" s="121"/>
      <c r="I178" s="16">
        <f>'01'!E31</f>
        <v>10675</v>
      </c>
      <c r="J178" s="16">
        <f>'02'!E31</f>
        <v>10716</v>
      </c>
      <c r="K178" s="16">
        <f>'03'!E31</f>
        <v>10847</v>
      </c>
    </row>
    <row r="179" spans="1:11" hidden="1">
      <c r="A179" s="100">
        <v>202</v>
      </c>
      <c r="B179" s="121" t="s">
        <v>295</v>
      </c>
      <c r="C179" s="121"/>
      <c r="D179" s="121"/>
      <c r="E179" s="121"/>
      <c r="F179" s="121"/>
      <c r="G179" s="121"/>
      <c r="I179" s="16">
        <f>'01'!E32</f>
        <v>12955</v>
      </c>
      <c r="J179" s="16">
        <f>'02'!E32</f>
        <v>12973</v>
      </c>
      <c r="K179" s="16">
        <f>'03'!E32</f>
        <v>12981</v>
      </c>
    </row>
    <row r="180" spans="1:11" hidden="1">
      <c r="A180" s="100">
        <v>203</v>
      </c>
      <c r="B180" s="121" t="s">
        <v>296</v>
      </c>
      <c r="C180" s="121"/>
      <c r="D180" s="121"/>
      <c r="E180" s="121"/>
      <c r="F180" s="121"/>
      <c r="G180" s="121"/>
      <c r="I180" s="16">
        <f>'01'!E33</f>
        <v>3220</v>
      </c>
      <c r="J180" s="16">
        <f>'02'!E33</f>
        <v>3148</v>
      </c>
      <c r="K180" s="16">
        <f>'03'!E33</f>
        <v>3070</v>
      </c>
    </row>
    <row r="181" spans="1:11" hidden="1">
      <c r="A181" s="100">
        <v>204</v>
      </c>
      <c r="B181" s="121" t="s">
        <v>297</v>
      </c>
      <c r="C181" s="121"/>
      <c r="D181" s="121"/>
      <c r="E181" s="121"/>
      <c r="F181" s="121"/>
      <c r="G181" s="121"/>
      <c r="I181" s="16">
        <f>'01'!E34</f>
        <v>6770</v>
      </c>
      <c r="J181" s="16">
        <f>'02'!E34</f>
        <v>6847</v>
      </c>
      <c r="K181" s="16">
        <f>'03'!E34</f>
        <v>6895</v>
      </c>
    </row>
    <row r="182" spans="1:11" hidden="1">
      <c r="A182" s="100">
        <v>205</v>
      </c>
      <c r="B182" s="121" t="s">
        <v>298</v>
      </c>
      <c r="C182" s="121"/>
      <c r="D182" s="121"/>
      <c r="E182" s="121"/>
      <c r="F182" s="121"/>
      <c r="G182" s="121"/>
      <c r="I182" s="16">
        <f>'01'!E35</f>
        <v>177</v>
      </c>
      <c r="J182" s="16">
        <f>'02'!E35</f>
        <v>201</v>
      </c>
      <c r="K182" s="16">
        <f>'03'!E35</f>
        <v>187</v>
      </c>
    </row>
    <row r="183" spans="1:11" hidden="1">
      <c r="A183" s="100">
        <v>206</v>
      </c>
      <c r="B183" s="121" t="s">
        <v>299</v>
      </c>
      <c r="C183" s="121"/>
      <c r="D183" s="121"/>
      <c r="E183" s="121"/>
      <c r="F183" s="121"/>
      <c r="G183" s="121"/>
      <c r="I183" s="16">
        <f>'01'!E36</f>
        <v>1749</v>
      </c>
      <c r="J183" s="16">
        <f>'02'!E36</f>
        <v>1797</v>
      </c>
      <c r="K183" s="16">
        <f>'03'!E36</f>
        <v>1818</v>
      </c>
    </row>
    <row r="184" spans="1:11" hidden="1">
      <c r="A184" s="100">
        <v>207</v>
      </c>
      <c r="B184" s="121" t="s">
        <v>300</v>
      </c>
      <c r="C184" s="121"/>
      <c r="D184" s="121"/>
      <c r="E184" s="121"/>
      <c r="F184" s="121"/>
      <c r="G184" s="121"/>
      <c r="I184" s="16">
        <f>'01'!E37</f>
        <v>3601</v>
      </c>
      <c r="J184" s="16">
        <f>'02'!E37</f>
        <v>3546</v>
      </c>
      <c r="K184" s="16">
        <f>'03'!E37</f>
        <v>3510</v>
      </c>
    </row>
    <row r="185" spans="1:11" hidden="1">
      <c r="A185" s="100">
        <v>208</v>
      </c>
      <c r="B185" s="121" t="s">
        <v>301</v>
      </c>
      <c r="C185" s="121"/>
      <c r="D185" s="121"/>
      <c r="E185" s="121"/>
      <c r="F185" s="121"/>
      <c r="G185" s="121"/>
      <c r="I185" s="16">
        <f>'01'!E38</f>
        <v>404</v>
      </c>
      <c r="J185" s="16">
        <f>'02'!E38</f>
        <v>411</v>
      </c>
      <c r="K185" s="16">
        <f>'03'!E38</f>
        <v>391</v>
      </c>
    </row>
    <row r="186" spans="1:11" hidden="1">
      <c r="A186" s="100">
        <v>209</v>
      </c>
      <c r="B186" s="121" t="s">
        <v>302</v>
      </c>
      <c r="C186" s="121"/>
      <c r="D186" s="121"/>
      <c r="E186" s="121"/>
      <c r="F186" s="121"/>
      <c r="G186" s="121"/>
      <c r="I186" s="16">
        <f>'01'!E39</f>
        <v>327</v>
      </c>
      <c r="J186" s="16">
        <f>'02'!E39</f>
        <v>355</v>
      </c>
      <c r="K186" s="16">
        <f>'03'!E39</f>
        <v>364</v>
      </c>
    </row>
    <row r="187" spans="1:11" hidden="1">
      <c r="A187" s="100">
        <v>210</v>
      </c>
      <c r="B187" s="121" t="s">
        <v>303</v>
      </c>
      <c r="C187" s="121"/>
      <c r="D187" s="121"/>
      <c r="E187" s="121"/>
      <c r="F187" s="121"/>
      <c r="G187" s="121"/>
      <c r="I187" s="16">
        <f>'01'!E40</f>
        <v>2326</v>
      </c>
      <c r="J187" s="16">
        <f>'02'!E40</f>
        <v>2293</v>
      </c>
      <c r="K187" s="16">
        <f>'03'!E40</f>
        <v>2263</v>
      </c>
    </row>
    <row r="188" spans="1:11" hidden="1">
      <c r="A188" s="100">
        <v>211</v>
      </c>
      <c r="B188" s="121" t="s">
        <v>304</v>
      </c>
      <c r="C188" s="121"/>
      <c r="D188" s="121"/>
      <c r="E188" s="121"/>
      <c r="F188" s="121"/>
      <c r="G188" s="121"/>
      <c r="I188" s="16">
        <f>'01'!E41</f>
        <v>196</v>
      </c>
      <c r="J188" s="16">
        <f>'02'!E41</f>
        <v>199</v>
      </c>
      <c r="K188" s="16">
        <f>'03'!E41</f>
        <v>178</v>
      </c>
    </row>
    <row r="189" spans="1:11" hidden="1">
      <c r="A189" s="100">
        <v>212</v>
      </c>
      <c r="B189" s="121" t="s">
        <v>305</v>
      </c>
      <c r="C189" s="121"/>
      <c r="D189" s="121"/>
      <c r="E189" s="121"/>
      <c r="F189" s="121"/>
      <c r="G189" s="121"/>
      <c r="I189" s="16">
        <f>'01'!E42</f>
        <v>325</v>
      </c>
      <c r="J189" s="16">
        <f>'02'!E42</f>
        <v>326</v>
      </c>
      <c r="K189" s="16">
        <f>'03'!E42</f>
        <v>322</v>
      </c>
    </row>
    <row r="190" spans="1:11" hidden="1">
      <c r="A190" s="100">
        <v>213</v>
      </c>
      <c r="B190" s="121" t="s">
        <v>306</v>
      </c>
      <c r="C190" s="121"/>
      <c r="D190" s="121"/>
      <c r="E190" s="121"/>
      <c r="F190" s="121"/>
      <c r="G190" s="121"/>
      <c r="I190" s="16">
        <f>'01'!E43</f>
        <v>544</v>
      </c>
      <c r="J190" s="16">
        <f>'02'!E43</f>
        <v>525</v>
      </c>
      <c r="K190" s="16">
        <f>'03'!E43</f>
        <v>524</v>
      </c>
    </row>
    <row r="191" spans="1:11" hidden="1">
      <c r="A191" s="100">
        <v>214</v>
      </c>
      <c r="B191" s="121" t="s">
        <v>307</v>
      </c>
      <c r="C191" s="121"/>
      <c r="D191" s="121"/>
      <c r="E191" s="121"/>
      <c r="F191" s="121"/>
      <c r="G191" s="121"/>
      <c r="I191" s="16">
        <f>'01'!E44</f>
        <v>3495</v>
      </c>
      <c r="J191" s="16">
        <f>'02'!E44</f>
        <v>3442</v>
      </c>
      <c r="K191" s="16">
        <f>'03'!E44</f>
        <v>3416</v>
      </c>
    </row>
    <row r="192" spans="1:11" hidden="1">
      <c r="A192" s="100">
        <v>215</v>
      </c>
      <c r="B192" s="121" t="s">
        <v>308</v>
      </c>
      <c r="C192" s="121"/>
      <c r="D192" s="121"/>
      <c r="E192" s="121"/>
      <c r="F192" s="121"/>
      <c r="G192" s="121"/>
      <c r="I192" s="16">
        <f>'01'!E45</f>
        <v>666</v>
      </c>
      <c r="J192" s="16">
        <f>'02'!E45</f>
        <v>641</v>
      </c>
      <c r="K192" s="16">
        <f>'03'!E45</f>
        <v>616</v>
      </c>
    </row>
    <row r="193" spans="1:11" hidden="1">
      <c r="A193" s="100">
        <v>216</v>
      </c>
      <c r="B193" s="121" t="s">
        <v>309</v>
      </c>
      <c r="C193" s="121"/>
      <c r="D193" s="121"/>
      <c r="E193" s="121"/>
      <c r="F193" s="121"/>
      <c r="G193" s="121"/>
      <c r="I193" s="16">
        <f>'01'!E46</f>
        <v>1216</v>
      </c>
      <c r="J193" s="16">
        <f>'02'!E46</f>
        <v>1239</v>
      </c>
      <c r="K193" s="16">
        <f>'03'!E46</f>
        <v>1159</v>
      </c>
    </row>
    <row r="194" spans="1:11" hidden="1">
      <c r="A194" s="100">
        <v>217</v>
      </c>
      <c r="B194" s="121" t="s">
        <v>310</v>
      </c>
      <c r="C194" s="121"/>
      <c r="D194" s="121"/>
      <c r="E194" s="121"/>
      <c r="F194" s="121"/>
      <c r="G194" s="121"/>
      <c r="I194" s="16">
        <f>'01'!E47</f>
        <v>1656</v>
      </c>
      <c r="J194" s="16">
        <f>'02'!E47</f>
        <v>1654</v>
      </c>
      <c r="K194" s="16">
        <f>'03'!E47</f>
        <v>1607</v>
      </c>
    </row>
    <row r="195" spans="1:11" hidden="1">
      <c r="A195" s="100">
        <v>218</v>
      </c>
      <c r="B195" s="121" t="s">
        <v>311</v>
      </c>
      <c r="C195" s="121"/>
      <c r="D195" s="121"/>
      <c r="E195" s="121"/>
      <c r="F195" s="121"/>
      <c r="G195" s="121"/>
      <c r="I195" s="16">
        <f>'01'!E48</f>
        <v>599</v>
      </c>
      <c r="J195" s="16">
        <f>'02'!E48</f>
        <v>596</v>
      </c>
      <c r="K195" s="16">
        <f>'03'!E48</f>
        <v>635</v>
      </c>
    </row>
    <row r="196" spans="1:11" hidden="1">
      <c r="A196" s="100">
        <v>219</v>
      </c>
      <c r="B196" s="121" t="s">
        <v>312</v>
      </c>
      <c r="C196" s="121"/>
      <c r="D196" s="121"/>
      <c r="E196" s="121"/>
      <c r="F196" s="121"/>
      <c r="G196" s="121"/>
      <c r="I196" s="16">
        <f>'01'!E49</f>
        <v>1023</v>
      </c>
      <c r="J196" s="16">
        <f>'02'!E49</f>
        <v>1031</v>
      </c>
      <c r="K196" s="16">
        <f>'03'!E49</f>
        <v>1064</v>
      </c>
    </row>
    <row r="197" spans="1:11" hidden="1">
      <c r="A197" s="100">
        <v>220</v>
      </c>
      <c r="B197" s="121" t="s">
        <v>313</v>
      </c>
      <c r="C197" s="121"/>
      <c r="D197" s="121"/>
      <c r="E197" s="121"/>
      <c r="F197" s="121"/>
      <c r="G197" s="121"/>
      <c r="I197" s="16">
        <f>'01'!E50</f>
        <v>840</v>
      </c>
      <c r="J197" s="16">
        <f>'02'!E50</f>
        <v>870</v>
      </c>
      <c r="K197" s="16">
        <f>'03'!E50</f>
        <v>924</v>
      </c>
    </row>
    <row r="198" spans="1:11" hidden="1">
      <c r="A198" s="100">
        <v>221</v>
      </c>
      <c r="B198" s="121" t="s">
        <v>314</v>
      </c>
      <c r="C198" s="121"/>
      <c r="D198" s="121"/>
      <c r="E198" s="121"/>
      <c r="F198" s="121"/>
      <c r="G198" s="121"/>
      <c r="I198" s="16">
        <f>'01'!E51</f>
        <v>506</v>
      </c>
      <c r="J198" s="16">
        <f>'02'!E51</f>
        <v>510</v>
      </c>
      <c r="K198" s="16">
        <f>'03'!E51</f>
        <v>496</v>
      </c>
    </row>
    <row r="199" spans="1:11" hidden="1">
      <c r="A199" s="100">
        <v>301</v>
      </c>
      <c r="B199" s="121" t="s">
        <v>260</v>
      </c>
      <c r="C199" s="121"/>
      <c r="D199" s="121"/>
      <c r="E199" s="121"/>
      <c r="F199" s="121"/>
      <c r="G199" s="121"/>
      <c r="I199" s="16">
        <f>'01'!E52</f>
        <v>105</v>
      </c>
      <c r="J199" s="16">
        <f>'02'!E52</f>
        <v>107</v>
      </c>
      <c r="K199" s="16">
        <f>'03'!E52</f>
        <v>99</v>
      </c>
    </row>
    <row r="200" spans="1:11" hidden="1">
      <c r="A200" s="100">
        <v>321</v>
      </c>
      <c r="B200" s="121" t="s">
        <v>317</v>
      </c>
      <c r="C200" s="121"/>
      <c r="D200" s="121"/>
      <c r="E200" s="121"/>
      <c r="F200" s="121"/>
      <c r="G200" s="121"/>
      <c r="I200" s="16">
        <f>'01'!E53</f>
        <v>92</v>
      </c>
      <c r="J200" s="16">
        <f>'02'!E53</f>
        <v>102</v>
      </c>
      <c r="K200" s="16">
        <f>'03'!E53</f>
        <v>100</v>
      </c>
    </row>
    <row r="201" spans="1:11" hidden="1">
      <c r="A201" s="100">
        <v>341</v>
      </c>
      <c r="B201" s="121" t="s">
        <v>318</v>
      </c>
      <c r="C201" s="121"/>
      <c r="D201" s="121"/>
      <c r="E201" s="121"/>
      <c r="F201" s="121"/>
      <c r="G201" s="121"/>
      <c r="I201" s="16">
        <f>'01'!E54</f>
        <v>229</v>
      </c>
      <c r="J201" s="16">
        <f>'02'!E54</f>
        <v>203</v>
      </c>
      <c r="K201" s="16">
        <f>'03'!E54</f>
        <v>214</v>
      </c>
    </row>
    <row r="202" spans="1:11" hidden="1">
      <c r="A202" s="100">
        <v>342</v>
      </c>
      <c r="B202" s="121" t="s">
        <v>319</v>
      </c>
      <c r="C202" s="121"/>
      <c r="D202" s="121"/>
      <c r="E202" s="121"/>
      <c r="F202" s="121"/>
      <c r="G202" s="121"/>
      <c r="I202" s="16">
        <f>'01'!E55</f>
        <v>60</v>
      </c>
      <c r="J202" s="16">
        <f>'02'!E55</f>
        <v>55</v>
      </c>
      <c r="K202" s="16">
        <f>'03'!E55</f>
        <v>53</v>
      </c>
    </row>
    <row r="203" spans="1:11" hidden="1">
      <c r="A203" s="100">
        <v>343</v>
      </c>
      <c r="B203" s="121" t="s">
        <v>320</v>
      </c>
      <c r="C203" s="121"/>
      <c r="D203" s="121"/>
      <c r="E203" s="121"/>
      <c r="F203" s="121"/>
      <c r="G203" s="121"/>
      <c r="I203" s="16">
        <f>'01'!E56</f>
        <v>61</v>
      </c>
      <c r="J203" s="16">
        <f>'02'!E56</f>
        <v>52</v>
      </c>
      <c r="K203" s="16">
        <f>'03'!E56</f>
        <v>44</v>
      </c>
    </row>
    <row r="204" spans="1:11" hidden="1">
      <c r="A204" s="100">
        <v>361</v>
      </c>
      <c r="B204" s="121" t="s">
        <v>321</v>
      </c>
      <c r="C204" s="121"/>
      <c r="D204" s="121"/>
      <c r="E204" s="121"/>
      <c r="F204" s="121"/>
      <c r="G204" s="121"/>
      <c r="I204" s="16">
        <f>'01'!E57</f>
        <v>59</v>
      </c>
      <c r="J204" s="16">
        <f>'02'!E57</f>
        <v>59</v>
      </c>
      <c r="K204" s="16">
        <f>'03'!E57</f>
        <v>65</v>
      </c>
    </row>
    <row r="205" spans="1:11" hidden="1">
      <c r="A205" s="100">
        <v>362</v>
      </c>
      <c r="B205" s="121" t="s">
        <v>322</v>
      </c>
      <c r="C205" s="121"/>
      <c r="D205" s="121"/>
      <c r="E205" s="121"/>
      <c r="F205" s="121"/>
      <c r="G205" s="121"/>
      <c r="I205" s="16">
        <f>'01'!E58</f>
        <v>22</v>
      </c>
      <c r="J205" s="16">
        <f>'02'!E58</f>
        <v>31</v>
      </c>
      <c r="K205" s="16">
        <f>'03'!E58</f>
        <v>35</v>
      </c>
    </row>
    <row r="206" spans="1:11" hidden="1">
      <c r="A206" s="100">
        <v>363</v>
      </c>
      <c r="B206" s="121" t="s">
        <v>323</v>
      </c>
      <c r="C206" s="121"/>
      <c r="D206" s="121"/>
      <c r="E206" s="121"/>
      <c r="F206" s="121"/>
      <c r="G206" s="121"/>
      <c r="I206" s="16">
        <f>'01'!E59</f>
        <v>24</v>
      </c>
      <c r="J206" s="16">
        <f>'02'!E59</f>
        <v>19</v>
      </c>
      <c r="K206" s="16">
        <f>'03'!E59</f>
        <v>17</v>
      </c>
    </row>
    <row r="207" spans="1:11" hidden="1">
      <c r="A207" s="100">
        <v>364</v>
      </c>
      <c r="B207" s="121" t="s">
        <v>324</v>
      </c>
      <c r="C207" s="121"/>
      <c r="D207" s="121"/>
      <c r="E207" s="121"/>
      <c r="F207" s="121"/>
      <c r="G207" s="121"/>
      <c r="I207" s="16">
        <f>'01'!E60</f>
        <v>18</v>
      </c>
      <c r="J207" s="16">
        <f>'02'!E60</f>
        <v>20</v>
      </c>
      <c r="K207" s="16">
        <f>'03'!E60</f>
        <v>25</v>
      </c>
    </row>
    <row r="208" spans="1:11" hidden="1">
      <c r="A208" s="100">
        <v>381</v>
      </c>
      <c r="B208" s="121" t="s">
        <v>325</v>
      </c>
      <c r="C208" s="121"/>
      <c r="D208" s="121"/>
      <c r="E208" s="121"/>
      <c r="F208" s="121"/>
      <c r="G208" s="121"/>
      <c r="I208" s="16">
        <f>'01'!E61</f>
        <v>226</v>
      </c>
      <c r="J208" s="16">
        <f>'02'!E61</f>
        <v>207</v>
      </c>
      <c r="K208" s="16">
        <f>'03'!E61</f>
        <v>208</v>
      </c>
    </row>
    <row r="209" spans="1:11" hidden="1">
      <c r="A209" s="100">
        <v>382</v>
      </c>
      <c r="B209" s="121" t="s">
        <v>326</v>
      </c>
      <c r="C209" s="121"/>
      <c r="D209" s="121"/>
      <c r="E209" s="121"/>
      <c r="F209" s="121"/>
      <c r="G209" s="121"/>
      <c r="I209" s="16">
        <f>'01'!E62</f>
        <v>327</v>
      </c>
      <c r="J209" s="16">
        <f>'02'!E62</f>
        <v>312</v>
      </c>
      <c r="K209" s="16">
        <f>'03'!E62</f>
        <v>309</v>
      </c>
    </row>
    <row r="210" spans="1:11" hidden="1">
      <c r="A210" s="100">
        <v>421</v>
      </c>
      <c r="B210" s="121" t="s">
        <v>327</v>
      </c>
      <c r="C210" s="121"/>
      <c r="D210" s="121"/>
      <c r="E210" s="121"/>
      <c r="F210" s="121"/>
      <c r="G210" s="121"/>
      <c r="I210" s="16">
        <f>'01'!E63</f>
        <v>46</v>
      </c>
      <c r="J210" s="16">
        <f>'02'!E63</f>
        <v>42</v>
      </c>
      <c r="K210" s="16">
        <f>'03'!E63</f>
        <v>44</v>
      </c>
    </row>
    <row r="211" spans="1:11" hidden="1">
      <c r="A211" s="100">
        <v>422</v>
      </c>
      <c r="B211" s="121" t="s">
        <v>328</v>
      </c>
      <c r="C211" s="121"/>
      <c r="D211" s="121"/>
      <c r="E211" s="121"/>
      <c r="F211" s="121"/>
      <c r="G211" s="121"/>
      <c r="I211" s="16">
        <f>'01'!E64</f>
        <v>83</v>
      </c>
      <c r="J211" s="16">
        <f>'02'!E64</f>
        <v>90</v>
      </c>
      <c r="K211" s="16">
        <f>'03'!E64</f>
        <v>111</v>
      </c>
    </row>
    <row r="212" spans="1:11" hidden="1">
      <c r="A212" s="100">
        <v>441</v>
      </c>
      <c r="B212" s="121" t="s">
        <v>329</v>
      </c>
      <c r="C212" s="121"/>
      <c r="D212" s="121"/>
      <c r="E212" s="121"/>
      <c r="F212" s="121"/>
      <c r="G212" s="121"/>
      <c r="I212" s="16">
        <f>'01'!E65</f>
        <v>26</v>
      </c>
      <c r="J212" s="16">
        <f>'02'!E65</f>
        <v>23</v>
      </c>
      <c r="K212" s="16">
        <f>'03'!E65</f>
        <v>22</v>
      </c>
    </row>
    <row r="213" spans="1:11" hidden="1">
      <c r="A213" s="100">
        <v>442</v>
      </c>
      <c r="B213" s="121" t="s">
        <v>330</v>
      </c>
      <c r="C213" s="121"/>
      <c r="D213" s="121"/>
      <c r="E213" s="121"/>
      <c r="F213" s="121"/>
      <c r="G213" s="121"/>
      <c r="I213" s="16">
        <f>'01'!E66</f>
        <v>70</v>
      </c>
      <c r="J213" s="16">
        <f>'02'!E66</f>
        <v>41</v>
      </c>
      <c r="K213" s="16">
        <f>'03'!E66</f>
        <v>35</v>
      </c>
    </row>
    <row r="214" spans="1:11" hidden="1">
      <c r="A214" s="100">
        <v>443</v>
      </c>
      <c r="B214" s="121" t="s">
        <v>331</v>
      </c>
      <c r="C214" s="121"/>
      <c r="D214" s="121"/>
      <c r="E214" s="121"/>
      <c r="F214" s="121"/>
      <c r="G214" s="121"/>
      <c r="I214" s="16">
        <f>'01'!E67</f>
        <v>306</v>
      </c>
      <c r="J214" s="16">
        <f>'02'!E67</f>
        <v>355</v>
      </c>
      <c r="K214" s="16">
        <f>'03'!E67</f>
        <v>390</v>
      </c>
    </row>
    <row r="215" spans="1:11" hidden="1">
      <c r="A215" s="100">
        <v>444</v>
      </c>
      <c r="B215" s="121" t="s">
        <v>332</v>
      </c>
      <c r="C215" s="121"/>
      <c r="D215" s="121"/>
      <c r="E215" s="121"/>
      <c r="F215" s="121"/>
      <c r="G215" s="121"/>
      <c r="I215" s="16">
        <f>'01'!E68</f>
        <v>159</v>
      </c>
      <c r="J215" s="16">
        <f>'02'!E68</f>
        <v>155</v>
      </c>
      <c r="K215" s="16">
        <f>'03'!E68</f>
        <v>174</v>
      </c>
    </row>
    <row r="216" spans="1:11" hidden="1">
      <c r="A216" s="100">
        <v>445</v>
      </c>
      <c r="B216" s="121" t="s">
        <v>333</v>
      </c>
      <c r="C216" s="121"/>
      <c r="D216" s="121"/>
      <c r="E216" s="121"/>
      <c r="F216" s="121"/>
      <c r="G216" s="121"/>
      <c r="I216" s="16">
        <f>'01'!E69</f>
        <v>9</v>
      </c>
      <c r="J216" s="16">
        <f>'02'!E69</f>
        <v>10</v>
      </c>
      <c r="K216" s="16">
        <f>'03'!E69</f>
        <v>14</v>
      </c>
    </row>
    <row r="217" spans="1:11" hidden="1">
      <c r="A217" s="100">
        <v>461</v>
      </c>
      <c r="B217" s="121" t="s">
        <v>334</v>
      </c>
      <c r="C217" s="121"/>
      <c r="D217" s="121"/>
      <c r="E217" s="121"/>
      <c r="F217" s="121"/>
      <c r="G217" s="121"/>
      <c r="I217" s="16">
        <f>'01'!E70</f>
        <v>77</v>
      </c>
      <c r="J217" s="16">
        <f>'02'!E70</f>
        <v>63</v>
      </c>
      <c r="K217" s="16">
        <f>'03'!E70</f>
        <v>76</v>
      </c>
    </row>
    <row r="218" spans="1:11" hidden="1">
      <c r="A218" s="100">
        <v>462</v>
      </c>
      <c r="B218" s="121" t="s">
        <v>335</v>
      </c>
      <c r="C218" s="121"/>
      <c r="D218" s="121"/>
      <c r="E218" s="121"/>
      <c r="F218" s="121"/>
      <c r="G218" s="121"/>
      <c r="I218" s="16">
        <f>'01'!E71</f>
        <v>61</v>
      </c>
      <c r="J218" s="16">
        <f>'02'!E71</f>
        <v>58</v>
      </c>
      <c r="K218" s="16">
        <f>'03'!E71</f>
        <v>57</v>
      </c>
    </row>
    <row r="219" spans="1:11" hidden="1">
      <c r="A219" s="100">
        <v>463</v>
      </c>
      <c r="B219" s="121" t="s">
        <v>336</v>
      </c>
      <c r="C219" s="121"/>
      <c r="D219" s="121"/>
      <c r="E219" s="121"/>
      <c r="F219" s="121"/>
      <c r="G219" s="121"/>
      <c r="I219" s="16">
        <f>'01'!E72</f>
        <v>91</v>
      </c>
      <c r="J219" s="16">
        <f>'02'!E72</f>
        <v>100</v>
      </c>
      <c r="K219" s="16">
        <f>'03'!E72</f>
        <v>95</v>
      </c>
    </row>
    <row r="220" spans="1:11" hidden="1">
      <c r="A220" s="100">
        <v>464</v>
      </c>
      <c r="B220" s="121" t="s">
        <v>337</v>
      </c>
      <c r="C220" s="121"/>
      <c r="D220" s="121"/>
      <c r="E220" s="121"/>
      <c r="F220" s="121"/>
      <c r="G220" s="121"/>
      <c r="I220" s="16">
        <f>'01'!E73</f>
        <v>207</v>
      </c>
      <c r="J220" s="16">
        <f>'02'!E73</f>
        <v>205</v>
      </c>
      <c r="K220" s="16">
        <f>'03'!E73</f>
        <v>202</v>
      </c>
    </row>
    <row r="221" spans="1:11" hidden="1">
      <c r="A221" s="100">
        <v>481</v>
      </c>
      <c r="B221" s="121" t="s">
        <v>338</v>
      </c>
      <c r="C221" s="121"/>
      <c r="D221" s="121"/>
      <c r="E221" s="121"/>
      <c r="F221" s="121"/>
      <c r="G221" s="121"/>
      <c r="I221" s="16">
        <f>'01'!E74</f>
        <v>134</v>
      </c>
      <c r="J221" s="16">
        <f>'02'!E74</f>
        <v>128</v>
      </c>
      <c r="K221" s="16">
        <f>'03'!E74</f>
        <v>131</v>
      </c>
    </row>
    <row r="222" spans="1:11" hidden="1">
      <c r="A222" s="100">
        <v>501</v>
      </c>
      <c r="B222" s="121" t="s">
        <v>339</v>
      </c>
      <c r="C222" s="121"/>
      <c r="D222" s="121"/>
      <c r="E222" s="121"/>
      <c r="F222" s="121"/>
      <c r="G222" s="121"/>
      <c r="I222" s="16">
        <f>'01'!E75</f>
        <v>52</v>
      </c>
      <c r="J222" s="16">
        <f>'02'!E75</f>
        <v>53</v>
      </c>
      <c r="K222" s="16">
        <f>'03'!E75</f>
        <v>46</v>
      </c>
    </row>
    <row r="223" spans="1:11" hidden="1">
      <c r="A223" s="100">
        <v>502</v>
      </c>
      <c r="B223" s="121" t="s">
        <v>340</v>
      </c>
      <c r="C223" s="121"/>
      <c r="D223" s="121"/>
      <c r="E223" s="121"/>
      <c r="F223" s="121"/>
      <c r="G223" s="121"/>
      <c r="I223" s="16">
        <f>'01'!E76</f>
        <v>16</v>
      </c>
      <c r="J223" s="16">
        <f>'02'!E76</f>
        <v>15</v>
      </c>
      <c r="K223" s="16">
        <f>'03'!E76</f>
        <v>21</v>
      </c>
    </row>
    <row r="224" spans="1:11" hidden="1">
      <c r="A224" s="100">
        <v>503</v>
      </c>
      <c r="B224" s="121" t="s">
        <v>341</v>
      </c>
      <c r="C224" s="121"/>
      <c r="D224" s="121"/>
      <c r="E224" s="121"/>
      <c r="F224" s="121"/>
      <c r="G224" s="121"/>
      <c r="I224" s="16">
        <f>'01'!E77</f>
        <v>9</v>
      </c>
      <c r="J224" s="16">
        <f>'02'!E77</f>
        <v>5</v>
      </c>
      <c r="K224" s="16">
        <f>'03'!E77</f>
        <v>8</v>
      </c>
    </row>
    <row r="225" spans="1:11" hidden="1">
      <c r="A225" s="100">
        <v>504</v>
      </c>
      <c r="B225" s="121" t="s">
        <v>342</v>
      </c>
      <c r="C225" s="121"/>
      <c r="D225" s="121"/>
      <c r="E225" s="121"/>
      <c r="F225" s="121"/>
      <c r="G225" s="121"/>
      <c r="I225" s="16">
        <f>'01'!E78</f>
        <v>1</v>
      </c>
      <c r="J225" s="16">
        <f>'02'!E78</f>
        <v>2</v>
      </c>
      <c r="K225" s="16">
        <f>'03'!E78</f>
        <v>2</v>
      </c>
    </row>
    <row r="226" spans="1:11" hidden="1">
      <c r="A226" s="100">
        <v>521</v>
      </c>
      <c r="B226" s="121" t="s">
        <v>343</v>
      </c>
      <c r="C226" s="121"/>
      <c r="D226" s="121"/>
      <c r="E226" s="121"/>
      <c r="F226" s="121"/>
      <c r="G226" s="121"/>
      <c r="I226" s="16">
        <f>'01'!E79</f>
        <v>101</v>
      </c>
      <c r="J226" s="16">
        <f>'02'!E79</f>
        <v>92</v>
      </c>
      <c r="K226" s="16">
        <f>'03'!E79</f>
        <v>113</v>
      </c>
    </row>
    <row r="227" spans="1:11" hidden="1">
      <c r="A227" s="100">
        <v>522</v>
      </c>
      <c r="B227" s="121" t="s">
        <v>344</v>
      </c>
      <c r="C227" s="121"/>
      <c r="D227" s="121"/>
      <c r="E227" s="121"/>
      <c r="F227" s="121"/>
      <c r="G227" s="121"/>
      <c r="I227" s="16">
        <f>'01'!E80</f>
        <v>33</v>
      </c>
      <c r="J227" s="16">
        <f>'02'!E80</f>
        <v>34</v>
      </c>
      <c r="K227" s="16">
        <f>'03'!E80</f>
        <v>42</v>
      </c>
    </row>
    <row r="228" spans="1:11" hidden="1">
      <c r="A228" s="100">
        <v>523</v>
      </c>
      <c r="B228" s="121" t="s">
        <v>345</v>
      </c>
      <c r="C228" s="121"/>
      <c r="D228" s="121"/>
      <c r="E228" s="121"/>
      <c r="F228" s="121"/>
      <c r="G228" s="121"/>
      <c r="I228" s="16">
        <f>'01'!E81</f>
        <v>33</v>
      </c>
      <c r="J228" s="16">
        <f>'02'!E81</f>
        <v>36</v>
      </c>
      <c r="K228" s="16">
        <f>'03'!E81</f>
        <v>40</v>
      </c>
    </row>
    <row r="229" spans="1:11" hidden="1">
      <c r="A229" s="100">
        <v>524</v>
      </c>
      <c r="B229" s="121" t="s">
        <v>346</v>
      </c>
      <c r="C229" s="121"/>
      <c r="D229" s="121"/>
      <c r="E229" s="121"/>
      <c r="F229" s="121"/>
      <c r="G229" s="121"/>
      <c r="I229" s="16">
        <f>'01'!E82</f>
        <v>22</v>
      </c>
      <c r="J229" s="16">
        <f>'02'!E82</f>
        <v>28</v>
      </c>
      <c r="K229" s="16">
        <f>'03'!E82</f>
        <v>28</v>
      </c>
    </row>
    <row r="230" spans="1:11" hidden="1">
      <c r="A230" s="100">
        <v>525</v>
      </c>
      <c r="B230" s="121" t="s">
        <v>347</v>
      </c>
      <c r="C230" s="121"/>
      <c r="D230" s="121"/>
      <c r="E230" s="121"/>
      <c r="F230" s="121"/>
      <c r="G230" s="121"/>
      <c r="I230" s="16">
        <f>'01'!E83</f>
        <v>15</v>
      </c>
      <c r="J230" s="16">
        <f>'02'!E83</f>
        <v>16</v>
      </c>
      <c r="K230" s="16">
        <f>'03'!E83</f>
        <v>13</v>
      </c>
    </row>
    <row r="231" spans="1:11" hidden="1">
      <c r="A231" s="100">
        <v>541</v>
      </c>
      <c r="B231" s="121" t="s">
        <v>348</v>
      </c>
      <c r="C231" s="121"/>
      <c r="D231" s="121"/>
      <c r="E231" s="121"/>
      <c r="F231" s="121"/>
      <c r="G231" s="121"/>
      <c r="I231" s="16">
        <f>'01'!E84</f>
        <v>23</v>
      </c>
      <c r="J231" s="16">
        <f>'02'!E84</f>
        <v>19</v>
      </c>
      <c r="K231" s="16">
        <f>'03'!E84</f>
        <v>22</v>
      </c>
    </row>
    <row r="232" spans="1:11" hidden="1">
      <c r="A232" s="100">
        <v>542</v>
      </c>
      <c r="B232" s="121" t="s">
        <v>349</v>
      </c>
      <c r="C232" s="121"/>
      <c r="D232" s="121"/>
      <c r="E232" s="121"/>
      <c r="F232" s="121"/>
      <c r="G232" s="121"/>
      <c r="I232" s="16">
        <f>'01'!E85</f>
        <v>10</v>
      </c>
      <c r="J232" s="16">
        <f>'02'!E85</f>
        <v>11</v>
      </c>
      <c r="K232" s="16">
        <f>'03'!E85</f>
        <v>12</v>
      </c>
    </row>
    <row r="233" spans="1:11" hidden="1">
      <c r="A233" s="100">
        <v>543</v>
      </c>
      <c r="B233" s="121" t="s">
        <v>350</v>
      </c>
      <c r="C233" s="121"/>
      <c r="D233" s="121"/>
      <c r="E233" s="121"/>
      <c r="F233" s="121"/>
      <c r="G233" s="121"/>
      <c r="I233" s="16">
        <f>'01'!E86</f>
        <v>49</v>
      </c>
      <c r="J233" s="16">
        <f>'02'!E86</f>
        <v>55</v>
      </c>
      <c r="K233" s="16">
        <f>'03'!E86</f>
        <v>60</v>
      </c>
    </row>
    <row r="234" spans="1:11" hidden="1">
      <c r="A234" s="100">
        <v>544</v>
      </c>
      <c r="B234" s="121" t="s">
        <v>351</v>
      </c>
      <c r="C234" s="121"/>
      <c r="D234" s="121"/>
      <c r="E234" s="121"/>
      <c r="F234" s="121"/>
      <c r="G234" s="121"/>
      <c r="I234" s="16">
        <f>'01'!E87</f>
        <v>112</v>
      </c>
      <c r="J234" s="16">
        <f>'02'!E87</f>
        <v>121</v>
      </c>
      <c r="K234" s="16">
        <f>'03'!E87</f>
        <v>122</v>
      </c>
    </row>
    <row r="235" spans="1:11" hidden="1">
      <c r="A235" s="100">
        <v>561</v>
      </c>
      <c r="B235" s="121" t="s">
        <v>352</v>
      </c>
      <c r="C235" s="121"/>
      <c r="D235" s="121"/>
      <c r="E235" s="121"/>
      <c r="F235" s="121"/>
      <c r="G235" s="121"/>
      <c r="I235" s="16">
        <f>'01'!E88</f>
        <v>35</v>
      </c>
      <c r="J235" s="16">
        <f>'02'!E88</f>
        <v>39</v>
      </c>
      <c r="K235" s="16">
        <f>'03'!E88</f>
        <v>35</v>
      </c>
    </row>
    <row r="236" spans="1:11" hidden="1">
      <c r="A236" s="100">
        <v>562</v>
      </c>
      <c r="B236" s="121" t="s">
        <v>353</v>
      </c>
      <c r="C236" s="121"/>
      <c r="D236" s="121"/>
      <c r="E236" s="121"/>
      <c r="F236" s="121"/>
      <c r="G236" s="121"/>
      <c r="I236" s="16">
        <f>'01'!E89</f>
        <v>30</v>
      </c>
      <c r="J236" s="16">
        <f>'02'!E89</f>
        <v>32</v>
      </c>
      <c r="K236" s="16">
        <f>'03'!E89</f>
        <v>37</v>
      </c>
    </row>
    <row r="237" spans="1:11" hidden="1">
      <c r="A237" s="100">
        <v>581</v>
      </c>
      <c r="B237" s="121" t="s">
        <v>354</v>
      </c>
      <c r="C237" s="121"/>
      <c r="D237" s="121"/>
      <c r="E237" s="121"/>
      <c r="F237" s="121"/>
      <c r="G237" s="121"/>
      <c r="I237" s="16">
        <f>'01'!E90</f>
        <v>11</v>
      </c>
      <c r="J237" s="16">
        <f>'02'!E90</f>
        <v>13</v>
      </c>
      <c r="K237" s="16">
        <f>'03'!E90</f>
        <v>21</v>
      </c>
    </row>
    <row r="238" spans="1:11" hidden="1">
      <c r="A238" s="100">
        <v>582</v>
      </c>
      <c r="B238" s="121" t="s">
        <v>355</v>
      </c>
      <c r="C238" s="121"/>
      <c r="D238" s="121"/>
      <c r="E238" s="121"/>
      <c r="F238" s="121"/>
      <c r="G238" s="121"/>
      <c r="I238" s="16">
        <f>'01'!E91</f>
        <v>46</v>
      </c>
      <c r="J238" s="16">
        <f>'02'!E91</f>
        <v>33</v>
      </c>
      <c r="K238" s="16">
        <f>'03'!E91</f>
        <v>41</v>
      </c>
    </row>
    <row r="239" spans="1:11" hidden="1">
      <c r="A239" s="100">
        <v>583</v>
      </c>
      <c r="B239" s="121" t="s">
        <v>356</v>
      </c>
      <c r="C239" s="121"/>
      <c r="D239" s="121"/>
      <c r="E239" s="121"/>
      <c r="F239" s="121"/>
      <c r="G239" s="121"/>
      <c r="I239" s="16">
        <f>'01'!E92</f>
        <v>4</v>
      </c>
      <c r="J239" s="16">
        <f>'02'!E92</f>
        <v>3</v>
      </c>
      <c r="K239" s="16">
        <f>'03'!E92</f>
        <v>2</v>
      </c>
    </row>
    <row r="240" spans="1:11" hidden="1">
      <c r="A240" s="100">
        <v>584</v>
      </c>
      <c r="B240" s="121" t="s">
        <v>357</v>
      </c>
      <c r="C240" s="121"/>
      <c r="D240" s="121"/>
      <c r="E240" s="121"/>
      <c r="F240" s="121"/>
      <c r="G240" s="121"/>
      <c r="I240" s="16">
        <f>'01'!E93</f>
        <v>19</v>
      </c>
      <c r="J240" s="16">
        <f>'02'!E93</f>
        <v>20</v>
      </c>
      <c r="K240" s="16">
        <f>'03'!E93</f>
        <v>11</v>
      </c>
    </row>
    <row r="241" spans="1:11" hidden="1">
      <c r="A241" s="100">
        <v>601</v>
      </c>
      <c r="B241" s="121" t="s">
        <v>374</v>
      </c>
      <c r="C241" s="121"/>
      <c r="D241" s="121"/>
      <c r="E241" s="121"/>
      <c r="F241" s="121"/>
      <c r="G241" s="121"/>
      <c r="I241" s="16">
        <f>'01'!E94</f>
        <v>44</v>
      </c>
      <c r="J241" s="16">
        <f>'02'!E94</f>
        <v>47</v>
      </c>
      <c r="K241" s="16">
        <f>'03'!E94</f>
        <v>42</v>
      </c>
    </row>
    <row r="242" spans="1:11" hidden="1">
      <c r="A242" s="100">
        <v>602</v>
      </c>
      <c r="B242" s="121" t="s">
        <v>375</v>
      </c>
      <c r="C242" s="121"/>
      <c r="D242" s="121"/>
      <c r="E242" s="121"/>
      <c r="F242" s="121"/>
      <c r="G242" s="121"/>
      <c r="I242" s="16">
        <f>'01'!E95</f>
        <v>17</v>
      </c>
      <c r="J242" s="16">
        <f>'02'!E95</f>
        <v>8</v>
      </c>
      <c r="K242" s="16">
        <f>'03'!E95</f>
        <v>6</v>
      </c>
    </row>
    <row r="243" spans="1:11" hidden="1">
      <c r="A243" s="100">
        <v>603</v>
      </c>
      <c r="B243" s="121" t="s">
        <v>376</v>
      </c>
      <c r="C243" s="121"/>
      <c r="D243" s="121"/>
      <c r="E243" s="121"/>
      <c r="F243" s="121"/>
      <c r="G243" s="121"/>
      <c r="I243" s="16">
        <f>'01'!E96</f>
        <v>14</v>
      </c>
      <c r="J243" s="16">
        <f>'02'!E96</f>
        <v>10</v>
      </c>
      <c r="K243" s="16">
        <f>'03'!E96</f>
        <v>17</v>
      </c>
    </row>
    <row r="244" spans="1:11" hidden="1">
      <c r="A244" s="100">
        <v>604</v>
      </c>
      <c r="B244" s="121" t="s">
        <v>377</v>
      </c>
      <c r="C244" s="121"/>
      <c r="D244" s="121"/>
      <c r="E244" s="121"/>
      <c r="F244" s="121"/>
      <c r="G244" s="121"/>
      <c r="I244" s="16">
        <f>'01'!E97</f>
        <v>8</v>
      </c>
      <c r="J244" s="16">
        <f>'02'!E97</f>
        <v>7</v>
      </c>
      <c r="K244" s="16">
        <f>'03'!E97</f>
        <v>6</v>
      </c>
    </row>
    <row r="245" spans="1:11" hidden="1">
      <c r="A245" s="100">
        <v>621</v>
      </c>
      <c r="B245" s="121" t="s">
        <v>358</v>
      </c>
      <c r="C245" s="121"/>
      <c r="D245" s="121"/>
      <c r="E245" s="121"/>
      <c r="F245" s="121"/>
      <c r="G245" s="121"/>
      <c r="I245" s="16">
        <f>'01'!E98</f>
        <v>37</v>
      </c>
      <c r="J245" s="16">
        <f>'02'!E98</f>
        <v>32</v>
      </c>
      <c r="K245" s="16">
        <f>'03'!E98</f>
        <v>28</v>
      </c>
    </row>
    <row r="246" spans="1:11" hidden="1">
      <c r="A246" s="100">
        <v>622</v>
      </c>
      <c r="B246" s="121" t="s">
        <v>359</v>
      </c>
      <c r="C246" s="121"/>
      <c r="D246" s="121"/>
      <c r="E246" s="121"/>
      <c r="F246" s="121"/>
      <c r="G246" s="121"/>
      <c r="I246" s="16">
        <f>'01'!E99</f>
        <v>145</v>
      </c>
      <c r="J246" s="16">
        <f>'02'!E99</f>
        <v>131</v>
      </c>
      <c r="K246" s="16">
        <f>'03'!E99</f>
        <v>146</v>
      </c>
    </row>
    <row r="247" spans="1:11" hidden="1">
      <c r="A247" s="100">
        <v>623</v>
      </c>
      <c r="B247" s="121" t="s">
        <v>360</v>
      </c>
      <c r="C247" s="121"/>
      <c r="D247" s="121"/>
      <c r="E247" s="121"/>
      <c r="F247" s="121"/>
      <c r="G247" s="121"/>
      <c r="I247" s="16">
        <f>'01'!E100</f>
        <v>45</v>
      </c>
      <c r="J247" s="16">
        <f>'02'!E100</f>
        <v>39</v>
      </c>
      <c r="K247" s="16">
        <f>'03'!E100</f>
        <v>36</v>
      </c>
    </row>
    <row r="248" spans="1:11" hidden="1">
      <c r="A248" s="100">
        <v>624</v>
      </c>
      <c r="B248" s="121" t="s">
        <v>361</v>
      </c>
      <c r="C248" s="121"/>
      <c r="D248" s="121"/>
      <c r="E248" s="121"/>
      <c r="F248" s="121"/>
      <c r="G248" s="121"/>
      <c r="I248" s="16">
        <f>'01'!E101</f>
        <v>95</v>
      </c>
      <c r="J248" s="16">
        <f>'02'!E101</f>
        <v>110</v>
      </c>
      <c r="K248" s="16">
        <f>'03'!E101</f>
        <v>104</v>
      </c>
    </row>
    <row r="249" spans="1:11" hidden="1">
      <c r="A249" s="100">
        <v>641</v>
      </c>
      <c r="B249" s="121" t="s">
        <v>378</v>
      </c>
      <c r="C249" s="121"/>
      <c r="D249" s="121"/>
      <c r="E249" s="121"/>
      <c r="F249" s="121"/>
      <c r="G249" s="121"/>
      <c r="I249" s="16">
        <f>'01'!E102</f>
        <v>151</v>
      </c>
      <c r="J249" s="16">
        <f>'02'!E102</f>
        <v>133</v>
      </c>
      <c r="K249" s="16">
        <f>'03'!E102</f>
        <v>120</v>
      </c>
    </row>
    <row r="250" spans="1:11" hidden="1">
      <c r="A250" s="100">
        <v>642</v>
      </c>
      <c r="B250" s="121" t="s">
        <v>379</v>
      </c>
      <c r="C250" s="121"/>
      <c r="D250" s="121"/>
      <c r="E250" s="121"/>
      <c r="F250" s="121"/>
      <c r="G250" s="121"/>
      <c r="I250" s="16">
        <f>'01'!E103</f>
        <v>203</v>
      </c>
      <c r="J250" s="16">
        <f>'02'!E103</f>
        <v>186</v>
      </c>
      <c r="K250" s="16">
        <f>'03'!E103</f>
        <v>159</v>
      </c>
    </row>
    <row r="251" spans="1:11" hidden="1">
      <c r="A251" s="100">
        <v>643</v>
      </c>
      <c r="B251" s="121" t="s">
        <v>380</v>
      </c>
      <c r="C251" s="121"/>
      <c r="D251" s="121"/>
      <c r="E251" s="121"/>
      <c r="F251" s="121"/>
      <c r="G251" s="121"/>
      <c r="I251" s="16">
        <f>'01'!E104</f>
        <v>43</v>
      </c>
      <c r="J251" s="16">
        <f>'02'!E104</f>
        <v>50</v>
      </c>
      <c r="K251" s="16">
        <f>'03'!E104</f>
        <v>54</v>
      </c>
    </row>
    <row r="252" spans="1:11" hidden="1">
      <c r="A252" s="100">
        <v>644</v>
      </c>
      <c r="B252" s="121" t="s">
        <v>381</v>
      </c>
      <c r="C252" s="121"/>
      <c r="D252" s="121"/>
      <c r="E252" s="121"/>
      <c r="F252" s="121"/>
      <c r="G252" s="121"/>
      <c r="I252" s="16">
        <f>'01'!E105</f>
        <v>87</v>
      </c>
      <c r="J252" s="16">
        <f>'02'!E105</f>
        <v>88</v>
      </c>
      <c r="K252" s="16">
        <f>'03'!E105</f>
        <v>104</v>
      </c>
    </row>
    <row r="253" spans="1:11" hidden="1">
      <c r="A253" s="100">
        <v>645</v>
      </c>
      <c r="B253" s="121" t="s">
        <v>382</v>
      </c>
      <c r="C253" s="121"/>
      <c r="D253" s="121"/>
      <c r="E253" s="121"/>
      <c r="F253" s="121"/>
      <c r="G253" s="121"/>
      <c r="I253" s="16">
        <f>'01'!E106</f>
        <v>124</v>
      </c>
      <c r="J253" s="16">
        <f>'02'!E106</f>
        <v>108</v>
      </c>
      <c r="K253" s="16">
        <f>'03'!E106</f>
        <v>102</v>
      </c>
    </row>
    <row r="254" spans="1:11" hidden="1">
      <c r="A254" s="100">
        <v>646</v>
      </c>
      <c r="B254" s="121" t="s">
        <v>383</v>
      </c>
      <c r="C254" s="121"/>
      <c r="D254" s="121"/>
      <c r="E254" s="121"/>
      <c r="F254" s="121"/>
      <c r="G254" s="121"/>
      <c r="I254" s="16">
        <f>'01'!E107</f>
        <v>75</v>
      </c>
      <c r="J254" s="16">
        <f>'02'!E107</f>
        <v>72</v>
      </c>
      <c r="K254" s="16">
        <f>'03'!E107</f>
        <v>79</v>
      </c>
    </row>
    <row r="255" spans="1:11" hidden="1">
      <c r="A255" s="100">
        <v>681</v>
      </c>
      <c r="B255" s="121" t="s">
        <v>362</v>
      </c>
      <c r="C255" s="121"/>
      <c r="D255" s="121"/>
      <c r="E255" s="121"/>
      <c r="F255" s="121"/>
      <c r="G255" s="121"/>
      <c r="I255" s="16">
        <f>'01'!E108</f>
        <v>55</v>
      </c>
      <c r="J255" s="16">
        <f>'02'!E108</f>
        <v>60</v>
      </c>
      <c r="K255" s="16">
        <f>'03'!E108</f>
        <v>62</v>
      </c>
    </row>
    <row r="256" spans="1:11" hidden="1">
      <c r="A256" s="100">
        <v>682</v>
      </c>
      <c r="B256" s="121" t="s">
        <v>363</v>
      </c>
      <c r="C256" s="121"/>
      <c r="D256" s="121"/>
      <c r="E256" s="121"/>
      <c r="F256" s="121"/>
      <c r="G256" s="121"/>
      <c r="I256" s="16">
        <f>'01'!E109</f>
        <v>45</v>
      </c>
      <c r="J256" s="16">
        <f>'02'!E109</f>
        <v>36</v>
      </c>
      <c r="K256" s="16">
        <f>'03'!E109</f>
        <v>41</v>
      </c>
    </row>
    <row r="257" spans="1:12" hidden="1">
      <c r="A257" s="100">
        <v>683</v>
      </c>
      <c r="B257" s="121" t="s">
        <v>364</v>
      </c>
      <c r="C257" s="121"/>
      <c r="D257" s="121"/>
      <c r="E257" s="121"/>
      <c r="F257" s="121"/>
      <c r="G257" s="121"/>
      <c r="I257" s="16">
        <f>'01'!E110</f>
        <v>19</v>
      </c>
      <c r="J257" s="16">
        <f>'02'!E110</f>
        <v>22</v>
      </c>
      <c r="K257" s="16">
        <f>'03'!E110</f>
        <v>22</v>
      </c>
    </row>
    <row r="258" spans="1:12" hidden="1">
      <c r="A258" s="100">
        <v>684</v>
      </c>
      <c r="B258" s="121" t="s">
        <v>365</v>
      </c>
      <c r="C258" s="121"/>
      <c r="D258" s="121"/>
      <c r="E258" s="121"/>
      <c r="F258" s="121"/>
      <c r="G258" s="121"/>
      <c r="I258" s="16">
        <f>'01'!E111</f>
        <v>24</v>
      </c>
      <c r="J258" s="16">
        <f>'02'!E111</f>
        <v>27</v>
      </c>
      <c r="K258" s="16">
        <f>'03'!E111</f>
        <v>23</v>
      </c>
    </row>
    <row r="259" spans="1:12" hidden="1">
      <c r="A259" s="100">
        <v>685</v>
      </c>
      <c r="B259" s="121" t="s">
        <v>366</v>
      </c>
      <c r="C259" s="121"/>
      <c r="D259" s="121"/>
      <c r="E259" s="121"/>
      <c r="F259" s="121"/>
      <c r="G259" s="121"/>
      <c r="I259" s="16">
        <f>'01'!E112</f>
        <v>29</v>
      </c>
      <c r="J259" s="16">
        <f>'02'!E112</f>
        <v>37</v>
      </c>
      <c r="K259" s="16">
        <f>'03'!E112</f>
        <v>55</v>
      </c>
    </row>
    <row r="260" spans="1:12" hidden="1">
      <c r="A260" s="100">
        <v>686</v>
      </c>
      <c r="B260" s="121" t="s">
        <v>367</v>
      </c>
      <c r="C260" s="121"/>
      <c r="D260" s="121"/>
      <c r="E260" s="121"/>
      <c r="F260" s="121"/>
      <c r="G260" s="121"/>
      <c r="I260" s="16">
        <f>'01'!E113</f>
        <v>50</v>
      </c>
      <c r="J260" s="16">
        <f>'02'!E113</f>
        <v>50</v>
      </c>
      <c r="K260" s="16">
        <f>'03'!E113</f>
        <v>48</v>
      </c>
    </row>
    <row r="261" spans="1:12" hidden="1">
      <c r="A261" s="100">
        <v>701</v>
      </c>
      <c r="B261" s="121" t="s">
        <v>368</v>
      </c>
      <c r="C261" s="121"/>
      <c r="D261" s="121"/>
      <c r="E261" s="121"/>
      <c r="F261" s="121"/>
      <c r="G261" s="121"/>
      <c r="I261" s="16">
        <f>'01'!E114</f>
        <v>16</v>
      </c>
      <c r="J261" s="16">
        <f>'02'!E114</f>
        <v>18</v>
      </c>
      <c r="K261" s="16">
        <f>'03'!E114</f>
        <v>19</v>
      </c>
    </row>
    <row r="262" spans="1:12" hidden="1">
      <c r="A262" s="100">
        <v>702</v>
      </c>
      <c r="B262" s="121" t="s">
        <v>369</v>
      </c>
      <c r="C262" s="121"/>
      <c r="D262" s="121"/>
      <c r="E262" s="121"/>
      <c r="F262" s="121"/>
      <c r="G262" s="121"/>
      <c r="I262" s="16">
        <f>'01'!E115</f>
        <v>58</v>
      </c>
      <c r="J262" s="16">
        <f>'02'!E115</f>
        <v>60</v>
      </c>
      <c r="K262" s="16">
        <f>'03'!E115</f>
        <v>62</v>
      </c>
    </row>
    <row r="263" spans="1:12" hidden="1">
      <c r="A263" s="100">
        <v>703</v>
      </c>
      <c r="B263" s="121" t="s">
        <v>370</v>
      </c>
      <c r="C263" s="121"/>
      <c r="D263" s="121"/>
      <c r="E263" s="121"/>
      <c r="F263" s="121"/>
      <c r="G263" s="121"/>
      <c r="I263" s="16">
        <f>'01'!E116</f>
        <v>35</v>
      </c>
      <c r="J263" s="16">
        <f>'02'!E116</f>
        <v>34</v>
      </c>
      <c r="K263" s="16">
        <f>'03'!E116</f>
        <v>33</v>
      </c>
    </row>
    <row r="264" spans="1:12" hidden="1">
      <c r="A264" s="100">
        <v>704</v>
      </c>
      <c r="B264" s="121" t="s">
        <v>371</v>
      </c>
      <c r="C264" s="121"/>
      <c r="D264" s="121"/>
      <c r="E264" s="121"/>
      <c r="F264" s="121"/>
      <c r="G264" s="121"/>
      <c r="I264" s="18">
        <f>'01'!E117</f>
        <v>47</v>
      </c>
      <c r="J264" s="18">
        <f>'02'!E117</f>
        <v>37</v>
      </c>
      <c r="K264" s="18">
        <f>'03'!E117</f>
        <v>38</v>
      </c>
    </row>
    <row r="265" spans="1:12" hidden="1"/>
    <row r="266" spans="1:12" hidden="1"/>
    <row r="267" spans="1:12" hidden="1">
      <c r="A267" s="100">
        <v>100</v>
      </c>
      <c r="B267" s="121" t="s">
        <v>223</v>
      </c>
      <c r="C267" s="121"/>
      <c r="D267" s="121"/>
      <c r="E267" s="121"/>
      <c r="F267" s="121"/>
      <c r="G267" s="121"/>
      <c r="L267" s="16">
        <f>'04'!E21</f>
        <v>44276</v>
      </c>
    </row>
    <row r="268" spans="1:12" hidden="1">
      <c r="A268" s="100">
        <v>101</v>
      </c>
      <c r="B268" s="114" t="s">
        <v>286</v>
      </c>
      <c r="C268" s="114"/>
      <c r="D268" s="114"/>
      <c r="E268" s="114"/>
      <c r="F268" s="114"/>
      <c r="G268" s="114"/>
      <c r="L268" s="20">
        <f>'04'!E22</f>
        <v>5037</v>
      </c>
    </row>
    <row r="269" spans="1:12" hidden="1">
      <c r="A269" s="100">
        <v>102</v>
      </c>
      <c r="B269" s="114" t="s">
        <v>287</v>
      </c>
      <c r="C269" s="114"/>
      <c r="D269" s="114"/>
      <c r="E269" s="114"/>
      <c r="F269" s="114"/>
      <c r="G269" s="114"/>
      <c r="L269" s="17">
        <f>'04'!E23</f>
        <v>3811</v>
      </c>
    </row>
    <row r="270" spans="1:12" hidden="1">
      <c r="A270" s="100">
        <v>105</v>
      </c>
      <c r="B270" s="114" t="s">
        <v>288</v>
      </c>
      <c r="C270" s="114"/>
      <c r="D270" s="114"/>
      <c r="E270" s="114"/>
      <c r="F270" s="114"/>
      <c r="G270" s="114"/>
      <c r="L270" s="17">
        <f>'04'!E24</f>
        <v>3910</v>
      </c>
    </row>
    <row r="271" spans="1:12" hidden="1">
      <c r="A271" s="100">
        <v>106</v>
      </c>
      <c r="B271" s="114" t="s">
        <v>289</v>
      </c>
      <c r="C271" s="114"/>
      <c r="D271" s="114"/>
      <c r="E271" s="114"/>
      <c r="F271" s="114"/>
      <c r="G271" s="114"/>
      <c r="L271" s="17">
        <f>'04'!E25</f>
        <v>8018</v>
      </c>
    </row>
    <row r="272" spans="1:12" hidden="1">
      <c r="A272" s="100">
        <v>107</v>
      </c>
      <c r="B272" s="114" t="s">
        <v>290</v>
      </c>
      <c r="C272" s="114"/>
      <c r="D272" s="114"/>
      <c r="E272" s="114"/>
      <c r="F272" s="114"/>
      <c r="G272" s="114"/>
      <c r="L272" s="17">
        <f>'04'!E26</f>
        <v>4679</v>
      </c>
    </row>
    <row r="273" spans="1:12" hidden="1">
      <c r="A273" s="100">
        <v>108</v>
      </c>
      <c r="B273" s="114" t="s">
        <v>291</v>
      </c>
      <c r="C273" s="114"/>
      <c r="D273" s="114"/>
      <c r="E273" s="114"/>
      <c r="F273" s="114"/>
      <c r="G273" s="114"/>
      <c r="L273" s="17">
        <f>'04'!E27</f>
        <v>2904</v>
      </c>
    </row>
    <row r="274" spans="1:12" hidden="1">
      <c r="A274" s="100">
        <v>109</v>
      </c>
      <c r="B274" s="114" t="s">
        <v>292</v>
      </c>
      <c r="C274" s="114"/>
      <c r="D274" s="114"/>
      <c r="E274" s="114"/>
      <c r="F274" s="114"/>
      <c r="G274" s="114"/>
      <c r="L274" s="17">
        <f>'04'!E28</f>
        <v>2143</v>
      </c>
    </row>
    <row r="275" spans="1:12" hidden="1">
      <c r="A275" s="100">
        <v>110</v>
      </c>
      <c r="B275" s="114" t="s">
        <v>293</v>
      </c>
      <c r="C275" s="114"/>
      <c r="D275" s="114"/>
      <c r="E275" s="114"/>
      <c r="F275" s="114"/>
      <c r="G275" s="114"/>
      <c r="L275" s="17">
        <f>'04'!E29</f>
        <v>11361</v>
      </c>
    </row>
    <row r="276" spans="1:12" hidden="1">
      <c r="A276" s="100">
        <v>111</v>
      </c>
      <c r="B276" s="114" t="s">
        <v>294</v>
      </c>
      <c r="C276" s="114"/>
      <c r="D276" s="114"/>
      <c r="E276" s="114"/>
      <c r="F276" s="114"/>
      <c r="G276" s="114"/>
      <c r="L276" s="18">
        <f>'04'!E30</f>
        <v>2413</v>
      </c>
    </row>
    <row r="277" spans="1:12" hidden="1">
      <c r="A277" s="100">
        <v>201</v>
      </c>
      <c r="B277" s="121" t="s">
        <v>233</v>
      </c>
      <c r="C277" s="121"/>
      <c r="D277" s="121"/>
      <c r="E277" s="121"/>
      <c r="F277" s="121"/>
      <c r="G277" s="121"/>
      <c r="L277" s="16">
        <f>'04'!E31</f>
        <v>10828</v>
      </c>
    </row>
    <row r="278" spans="1:12" hidden="1">
      <c r="A278" s="100">
        <v>202</v>
      </c>
      <c r="B278" s="121" t="s">
        <v>295</v>
      </c>
      <c r="C278" s="121"/>
      <c r="D278" s="121"/>
      <c r="E278" s="121"/>
      <c r="F278" s="121"/>
      <c r="G278" s="121"/>
      <c r="L278" s="16">
        <f>'04'!E32</f>
        <v>12848</v>
      </c>
    </row>
    <row r="279" spans="1:12" hidden="1">
      <c r="A279" s="100">
        <v>203</v>
      </c>
      <c r="B279" s="121" t="s">
        <v>296</v>
      </c>
      <c r="C279" s="121"/>
      <c r="D279" s="121"/>
      <c r="E279" s="121"/>
      <c r="F279" s="121"/>
      <c r="G279" s="121"/>
      <c r="L279" s="16">
        <f>'04'!E33</f>
        <v>3058</v>
      </c>
    </row>
    <row r="280" spans="1:12" hidden="1">
      <c r="A280" s="100">
        <v>204</v>
      </c>
      <c r="B280" s="121" t="s">
        <v>297</v>
      </c>
      <c r="C280" s="121"/>
      <c r="D280" s="121"/>
      <c r="E280" s="121"/>
      <c r="F280" s="121"/>
      <c r="G280" s="121"/>
      <c r="L280" s="16">
        <f>'04'!E34</f>
        <v>6792</v>
      </c>
    </row>
    <row r="281" spans="1:12" hidden="1">
      <c r="A281" s="100">
        <v>205</v>
      </c>
      <c r="B281" s="121" t="s">
        <v>298</v>
      </c>
      <c r="C281" s="121"/>
      <c r="D281" s="121"/>
      <c r="E281" s="121"/>
      <c r="F281" s="121"/>
      <c r="G281" s="121"/>
      <c r="L281" s="16">
        <f>'04'!E35</f>
        <v>200</v>
      </c>
    </row>
    <row r="282" spans="1:12" hidden="1">
      <c r="A282" s="100">
        <v>206</v>
      </c>
      <c r="B282" s="121" t="s">
        <v>299</v>
      </c>
      <c r="C282" s="121"/>
      <c r="D282" s="121"/>
      <c r="E282" s="121"/>
      <c r="F282" s="121"/>
      <c r="G282" s="121"/>
      <c r="L282" s="16">
        <f>'04'!E36</f>
        <v>1777</v>
      </c>
    </row>
    <row r="283" spans="1:12" hidden="1">
      <c r="A283" s="100">
        <v>207</v>
      </c>
      <c r="B283" s="121" t="s">
        <v>300</v>
      </c>
      <c r="C283" s="121"/>
      <c r="D283" s="121"/>
      <c r="E283" s="121"/>
      <c r="F283" s="121"/>
      <c r="G283" s="121"/>
      <c r="L283" s="16">
        <f>'04'!E37</f>
        <v>3474</v>
      </c>
    </row>
    <row r="284" spans="1:12" hidden="1">
      <c r="A284" s="100">
        <v>208</v>
      </c>
      <c r="B284" s="121" t="s">
        <v>301</v>
      </c>
      <c r="C284" s="121"/>
      <c r="D284" s="121"/>
      <c r="E284" s="121"/>
      <c r="F284" s="121"/>
      <c r="G284" s="121"/>
      <c r="L284" s="16">
        <f>'04'!E38</f>
        <v>411</v>
      </c>
    </row>
    <row r="285" spans="1:12" hidden="1">
      <c r="A285" s="100">
        <v>209</v>
      </c>
      <c r="B285" s="121" t="s">
        <v>302</v>
      </c>
      <c r="C285" s="121"/>
      <c r="D285" s="121"/>
      <c r="E285" s="121"/>
      <c r="F285" s="121"/>
      <c r="G285" s="121"/>
      <c r="L285" s="16">
        <f>'04'!E39</f>
        <v>329</v>
      </c>
    </row>
    <row r="286" spans="1:12" hidden="1">
      <c r="A286" s="100">
        <v>210</v>
      </c>
      <c r="B286" s="121" t="s">
        <v>303</v>
      </c>
      <c r="C286" s="121"/>
      <c r="D286" s="121"/>
      <c r="E286" s="121"/>
      <c r="F286" s="121"/>
      <c r="G286" s="121"/>
      <c r="L286" s="16">
        <f>'04'!E40</f>
        <v>2292</v>
      </c>
    </row>
    <row r="287" spans="1:12" hidden="1">
      <c r="A287" s="100">
        <v>211</v>
      </c>
      <c r="B287" s="121" t="s">
        <v>304</v>
      </c>
      <c r="C287" s="121"/>
      <c r="D287" s="121"/>
      <c r="E287" s="121"/>
      <c r="F287" s="121"/>
      <c r="G287" s="121"/>
      <c r="L287" s="16">
        <f>'04'!E41</f>
        <v>164</v>
      </c>
    </row>
    <row r="288" spans="1:12" hidden="1">
      <c r="A288" s="100">
        <v>212</v>
      </c>
      <c r="B288" s="121" t="s">
        <v>305</v>
      </c>
      <c r="C288" s="121"/>
      <c r="D288" s="121"/>
      <c r="E288" s="121"/>
      <c r="F288" s="121"/>
      <c r="G288" s="121"/>
      <c r="L288" s="16">
        <f>'04'!E42</f>
        <v>323</v>
      </c>
    </row>
    <row r="289" spans="1:12" hidden="1">
      <c r="A289" s="100">
        <v>213</v>
      </c>
      <c r="B289" s="121" t="s">
        <v>306</v>
      </c>
      <c r="C289" s="121"/>
      <c r="D289" s="121"/>
      <c r="E289" s="121"/>
      <c r="F289" s="121"/>
      <c r="G289" s="121"/>
      <c r="L289" s="16">
        <f>'04'!E43</f>
        <v>495</v>
      </c>
    </row>
    <row r="290" spans="1:12" hidden="1">
      <c r="A290" s="100">
        <v>214</v>
      </c>
      <c r="B290" s="121" t="s">
        <v>307</v>
      </c>
      <c r="C290" s="121"/>
      <c r="D290" s="121"/>
      <c r="E290" s="121"/>
      <c r="F290" s="121"/>
      <c r="G290" s="121"/>
      <c r="L290" s="16">
        <f>'04'!E44</f>
        <v>3382</v>
      </c>
    </row>
    <row r="291" spans="1:12" hidden="1">
      <c r="A291" s="100">
        <v>215</v>
      </c>
      <c r="B291" s="121" t="s">
        <v>308</v>
      </c>
      <c r="C291" s="121"/>
      <c r="D291" s="121"/>
      <c r="E291" s="121"/>
      <c r="F291" s="121"/>
      <c r="G291" s="121"/>
      <c r="L291" s="16">
        <f>'04'!E45</f>
        <v>737</v>
      </c>
    </row>
    <row r="292" spans="1:12" hidden="1">
      <c r="A292" s="100">
        <v>216</v>
      </c>
      <c r="B292" s="121" t="s">
        <v>309</v>
      </c>
      <c r="C292" s="121"/>
      <c r="D292" s="121"/>
      <c r="E292" s="121"/>
      <c r="F292" s="121"/>
      <c r="G292" s="121"/>
      <c r="L292" s="16">
        <f>'04'!E46</f>
        <v>1134</v>
      </c>
    </row>
    <row r="293" spans="1:12" hidden="1">
      <c r="A293" s="100">
        <v>217</v>
      </c>
      <c r="B293" s="121" t="s">
        <v>310</v>
      </c>
      <c r="C293" s="121"/>
      <c r="D293" s="121"/>
      <c r="E293" s="121"/>
      <c r="F293" s="121"/>
      <c r="G293" s="121"/>
      <c r="L293" s="16">
        <f>'04'!E47</f>
        <v>1511</v>
      </c>
    </row>
    <row r="294" spans="1:12" hidden="1">
      <c r="A294" s="100">
        <v>218</v>
      </c>
      <c r="B294" s="121" t="s">
        <v>311</v>
      </c>
      <c r="C294" s="121"/>
      <c r="D294" s="121"/>
      <c r="E294" s="121"/>
      <c r="F294" s="121"/>
      <c r="G294" s="121"/>
      <c r="L294" s="16">
        <f>'04'!E48</f>
        <v>621</v>
      </c>
    </row>
    <row r="295" spans="1:12" hidden="1">
      <c r="A295" s="100">
        <v>219</v>
      </c>
      <c r="B295" s="121" t="s">
        <v>312</v>
      </c>
      <c r="C295" s="121"/>
      <c r="D295" s="121"/>
      <c r="E295" s="121"/>
      <c r="F295" s="121"/>
      <c r="G295" s="121"/>
      <c r="L295" s="16">
        <f>'04'!E49</f>
        <v>989</v>
      </c>
    </row>
    <row r="296" spans="1:12" hidden="1">
      <c r="A296" s="100">
        <v>220</v>
      </c>
      <c r="B296" s="121" t="s">
        <v>313</v>
      </c>
      <c r="C296" s="121"/>
      <c r="D296" s="121"/>
      <c r="E296" s="121"/>
      <c r="F296" s="121"/>
      <c r="G296" s="121"/>
      <c r="L296" s="16">
        <f>'04'!E50</f>
        <v>933</v>
      </c>
    </row>
    <row r="297" spans="1:12" hidden="1">
      <c r="A297" s="100">
        <v>221</v>
      </c>
      <c r="B297" s="121" t="s">
        <v>314</v>
      </c>
      <c r="C297" s="121"/>
      <c r="D297" s="121"/>
      <c r="E297" s="121"/>
      <c r="F297" s="121"/>
      <c r="G297" s="121"/>
      <c r="L297" s="16">
        <f>'04'!E51</f>
        <v>549</v>
      </c>
    </row>
    <row r="298" spans="1:12" hidden="1">
      <c r="A298" s="184">
        <v>222</v>
      </c>
      <c r="B298" s="185" t="s">
        <v>315</v>
      </c>
      <c r="C298" s="185"/>
      <c r="D298" s="185"/>
      <c r="E298" s="185"/>
      <c r="F298" s="185"/>
      <c r="G298" s="185"/>
      <c r="L298" s="16">
        <f>'04'!E52</f>
        <v>86</v>
      </c>
    </row>
    <row r="299" spans="1:12" hidden="1">
      <c r="A299" s="184">
        <v>223</v>
      </c>
      <c r="B299" s="185" t="s">
        <v>316</v>
      </c>
      <c r="C299" s="185"/>
      <c r="D299" s="185"/>
      <c r="E299" s="185"/>
      <c r="F299" s="185"/>
      <c r="G299" s="185"/>
      <c r="L299" s="16">
        <f>'04'!E53</f>
        <v>652</v>
      </c>
    </row>
    <row r="300" spans="1:12" hidden="1">
      <c r="A300" s="100">
        <v>301</v>
      </c>
      <c r="B300" s="121" t="s">
        <v>260</v>
      </c>
      <c r="C300" s="121"/>
      <c r="D300" s="121"/>
      <c r="E300" s="121"/>
      <c r="F300" s="121"/>
      <c r="G300" s="121"/>
      <c r="L300" s="16">
        <f>'04'!E54</f>
        <v>107</v>
      </c>
    </row>
    <row r="301" spans="1:12" hidden="1">
      <c r="A301" s="100">
        <v>321</v>
      </c>
      <c r="B301" s="121" t="s">
        <v>317</v>
      </c>
      <c r="C301" s="121"/>
      <c r="D301" s="121"/>
      <c r="E301" s="121"/>
      <c r="F301" s="121"/>
      <c r="G301" s="121"/>
      <c r="L301" s="16">
        <f>'04'!E55</f>
        <v>87</v>
      </c>
    </row>
    <row r="302" spans="1:12" hidden="1">
      <c r="A302" s="100">
        <v>341</v>
      </c>
      <c r="B302" s="121" t="s">
        <v>318</v>
      </c>
      <c r="C302" s="121"/>
      <c r="D302" s="121"/>
      <c r="E302" s="121"/>
      <c r="F302" s="121"/>
      <c r="G302" s="121"/>
      <c r="L302" s="16">
        <f>'04'!E56</f>
        <v>195</v>
      </c>
    </row>
    <row r="303" spans="1:12" hidden="1">
      <c r="A303" s="100">
        <v>342</v>
      </c>
      <c r="B303" s="121" t="s">
        <v>319</v>
      </c>
      <c r="C303" s="121"/>
      <c r="D303" s="121"/>
      <c r="E303" s="121"/>
      <c r="F303" s="121"/>
      <c r="G303" s="121"/>
      <c r="L303" s="16">
        <f>'04'!E57</f>
        <v>55</v>
      </c>
    </row>
    <row r="304" spans="1:12" hidden="1">
      <c r="A304" s="100">
        <v>343</v>
      </c>
      <c r="B304" s="121" t="s">
        <v>320</v>
      </c>
      <c r="C304" s="121"/>
      <c r="D304" s="121"/>
      <c r="E304" s="121"/>
      <c r="F304" s="121"/>
      <c r="G304" s="121"/>
      <c r="L304" s="16">
        <f>'04'!E58</f>
        <v>41</v>
      </c>
    </row>
    <row r="305" spans="1:12" hidden="1">
      <c r="A305" s="100">
        <v>361</v>
      </c>
      <c r="B305" s="121" t="s">
        <v>321</v>
      </c>
      <c r="C305" s="121"/>
      <c r="D305" s="121"/>
      <c r="E305" s="121"/>
      <c r="F305" s="121"/>
      <c r="G305" s="121"/>
      <c r="L305" s="16">
        <f>'04'!E59</f>
        <v>56</v>
      </c>
    </row>
    <row r="306" spans="1:12" hidden="1">
      <c r="A306" s="100">
        <v>362</v>
      </c>
      <c r="B306" s="121" t="s">
        <v>322</v>
      </c>
      <c r="C306" s="121"/>
      <c r="D306" s="121"/>
      <c r="E306" s="121"/>
      <c r="F306" s="121"/>
      <c r="G306" s="121"/>
      <c r="L306" s="16">
        <f>'04'!E60</f>
        <v>40</v>
      </c>
    </row>
    <row r="307" spans="1:12" hidden="1">
      <c r="A307" s="100">
        <v>363</v>
      </c>
      <c r="B307" s="121" t="s">
        <v>323</v>
      </c>
      <c r="C307" s="121"/>
      <c r="D307" s="121"/>
      <c r="E307" s="121"/>
      <c r="F307" s="121"/>
      <c r="G307" s="121"/>
      <c r="L307" s="16">
        <f>'04'!E61</f>
        <v>15</v>
      </c>
    </row>
    <row r="308" spans="1:12" hidden="1">
      <c r="A308" s="100">
        <v>364</v>
      </c>
      <c r="B308" s="121" t="s">
        <v>324</v>
      </c>
      <c r="C308" s="121"/>
      <c r="D308" s="121"/>
      <c r="E308" s="121"/>
      <c r="F308" s="121"/>
      <c r="G308" s="121"/>
      <c r="L308" s="16">
        <f>'04'!E62</f>
        <v>21</v>
      </c>
    </row>
    <row r="309" spans="1:12" hidden="1">
      <c r="A309" s="100">
        <v>381</v>
      </c>
      <c r="B309" s="121" t="s">
        <v>325</v>
      </c>
      <c r="C309" s="121"/>
      <c r="D309" s="121"/>
      <c r="E309" s="121"/>
      <c r="F309" s="121"/>
      <c r="G309" s="121"/>
      <c r="L309" s="16">
        <f>'04'!E63</f>
        <v>196</v>
      </c>
    </row>
    <row r="310" spans="1:12" hidden="1">
      <c r="A310" s="100">
        <v>382</v>
      </c>
      <c r="B310" s="121" t="s">
        <v>326</v>
      </c>
      <c r="C310" s="121"/>
      <c r="D310" s="121"/>
      <c r="E310" s="121"/>
      <c r="F310" s="121"/>
      <c r="G310" s="121"/>
      <c r="L310" s="16">
        <f>'04'!E64</f>
        <v>316</v>
      </c>
    </row>
    <row r="311" spans="1:12" hidden="1">
      <c r="A311" s="100">
        <v>421</v>
      </c>
      <c r="B311" s="121" t="s">
        <v>327</v>
      </c>
      <c r="C311" s="121"/>
      <c r="D311" s="121"/>
      <c r="E311" s="121"/>
      <c r="F311" s="121"/>
      <c r="G311" s="121"/>
      <c r="L311" s="16">
        <f>'04'!E65</f>
        <v>41</v>
      </c>
    </row>
    <row r="312" spans="1:12" hidden="1">
      <c r="A312" s="100">
        <v>422</v>
      </c>
      <c r="B312" s="121" t="s">
        <v>328</v>
      </c>
      <c r="C312" s="121"/>
      <c r="D312" s="121"/>
      <c r="E312" s="121"/>
      <c r="F312" s="121"/>
      <c r="G312" s="121"/>
      <c r="L312" s="16">
        <f>'04'!E66</f>
        <v>112</v>
      </c>
    </row>
    <row r="313" spans="1:12" hidden="1">
      <c r="A313" s="100">
        <v>441</v>
      </c>
      <c r="B313" s="121" t="s">
        <v>329</v>
      </c>
      <c r="C313" s="121"/>
      <c r="D313" s="121"/>
      <c r="E313" s="121"/>
      <c r="F313" s="121"/>
      <c r="G313" s="121"/>
      <c r="L313" s="16">
        <f>'04'!E67</f>
        <v>24</v>
      </c>
    </row>
    <row r="314" spans="1:12" hidden="1">
      <c r="A314" s="100">
        <v>442</v>
      </c>
      <c r="B314" s="121" t="s">
        <v>330</v>
      </c>
      <c r="C314" s="121"/>
      <c r="D314" s="121"/>
      <c r="E314" s="121"/>
      <c r="F314" s="121"/>
      <c r="G314" s="121"/>
      <c r="L314" s="16">
        <f>'04'!E68</f>
        <v>42</v>
      </c>
    </row>
    <row r="315" spans="1:12" hidden="1">
      <c r="A315" s="100">
        <v>443</v>
      </c>
      <c r="B315" s="121" t="s">
        <v>331</v>
      </c>
      <c r="C315" s="121"/>
      <c r="D315" s="121"/>
      <c r="E315" s="121"/>
      <c r="F315" s="121"/>
      <c r="G315" s="121"/>
      <c r="L315" s="16">
        <f>'04'!E69</f>
        <v>430</v>
      </c>
    </row>
    <row r="316" spans="1:12" hidden="1">
      <c r="A316" s="100">
        <v>444</v>
      </c>
      <c r="B316" s="121" t="s">
        <v>332</v>
      </c>
      <c r="C316" s="121"/>
      <c r="D316" s="121"/>
      <c r="E316" s="121"/>
      <c r="F316" s="121"/>
      <c r="G316" s="121"/>
      <c r="L316" s="16">
        <f>'04'!E70</f>
        <v>182</v>
      </c>
    </row>
    <row r="317" spans="1:12" hidden="1">
      <c r="A317" s="100">
        <v>445</v>
      </c>
      <c r="B317" s="121" t="s">
        <v>333</v>
      </c>
      <c r="C317" s="121"/>
      <c r="D317" s="121"/>
      <c r="E317" s="121"/>
      <c r="F317" s="121"/>
      <c r="G317" s="121"/>
      <c r="L317" s="16">
        <f>'04'!E71</f>
        <v>15</v>
      </c>
    </row>
    <row r="318" spans="1:12" hidden="1">
      <c r="A318" s="100">
        <v>461</v>
      </c>
      <c r="B318" s="121" t="s">
        <v>334</v>
      </c>
      <c r="C318" s="121"/>
      <c r="D318" s="121"/>
      <c r="E318" s="121"/>
      <c r="F318" s="121"/>
      <c r="G318" s="121"/>
      <c r="L318" s="16">
        <f>'04'!E72</f>
        <v>77</v>
      </c>
    </row>
    <row r="319" spans="1:12" hidden="1">
      <c r="A319" s="100">
        <v>462</v>
      </c>
      <c r="B319" s="121" t="s">
        <v>335</v>
      </c>
      <c r="C319" s="121"/>
      <c r="D319" s="121"/>
      <c r="E319" s="121"/>
      <c r="F319" s="121"/>
      <c r="G319" s="121"/>
      <c r="L319" s="16">
        <f>'04'!E73</f>
        <v>52</v>
      </c>
    </row>
    <row r="320" spans="1:12" hidden="1">
      <c r="A320" s="100">
        <v>463</v>
      </c>
      <c r="B320" s="121" t="s">
        <v>336</v>
      </c>
      <c r="C320" s="121"/>
      <c r="D320" s="121"/>
      <c r="E320" s="121"/>
      <c r="F320" s="121"/>
      <c r="G320" s="121"/>
      <c r="L320" s="16">
        <f>'04'!E74</f>
        <v>93</v>
      </c>
    </row>
    <row r="321" spans="1:12" hidden="1">
      <c r="A321" s="100">
        <v>464</v>
      </c>
      <c r="B321" s="121" t="s">
        <v>337</v>
      </c>
      <c r="C321" s="121"/>
      <c r="D321" s="121"/>
      <c r="E321" s="121"/>
      <c r="F321" s="121"/>
      <c r="G321" s="121"/>
      <c r="L321" s="16">
        <f>'04'!E75</f>
        <v>196</v>
      </c>
    </row>
    <row r="322" spans="1:12" hidden="1">
      <c r="A322" s="100">
        <v>481</v>
      </c>
      <c r="B322" s="121" t="s">
        <v>338</v>
      </c>
      <c r="C322" s="121"/>
      <c r="D322" s="121"/>
      <c r="E322" s="121"/>
      <c r="F322" s="121"/>
      <c r="G322" s="121"/>
      <c r="L322" s="16">
        <f>'04'!E76</f>
        <v>139</v>
      </c>
    </row>
    <row r="323" spans="1:12" hidden="1">
      <c r="A323" s="100">
        <v>501</v>
      </c>
      <c r="B323" s="121" t="s">
        <v>339</v>
      </c>
      <c r="C323" s="121"/>
      <c r="D323" s="121"/>
      <c r="E323" s="121"/>
      <c r="F323" s="121"/>
      <c r="G323" s="121"/>
      <c r="L323" s="16">
        <f>'04'!E77</f>
        <v>54</v>
      </c>
    </row>
    <row r="324" spans="1:12" hidden="1">
      <c r="A324" s="100">
        <v>502</v>
      </c>
      <c r="B324" s="121" t="s">
        <v>340</v>
      </c>
      <c r="C324" s="121"/>
      <c r="D324" s="121"/>
      <c r="E324" s="121"/>
      <c r="F324" s="121"/>
      <c r="G324" s="121"/>
      <c r="L324" s="16">
        <f>'04'!E78</f>
        <v>16</v>
      </c>
    </row>
    <row r="325" spans="1:12" hidden="1">
      <c r="A325" s="100">
        <v>503</v>
      </c>
      <c r="B325" s="121" t="s">
        <v>341</v>
      </c>
      <c r="C325" s="121"/>
      <c r="D325" s="121"/>
      <c r="E325" s="121"/>
      <c r="F325" s="121"/>
      <c r="G325" s="121"/>
      <c r="L325" s="16">
        <f>'04'!E79</f>
        <v>12</v>
      </c>
    </row>
    <row r="326" spans="1:12" hidden="1">
      <c r="A326" s="100">
        <v>504</v>
      </c>
      <c r="B326" s="121" t="s">
        <v>342</v>
      </c>
      <c r="C326" s="121"/>
      <c r="D326" s="121"/>
      <c r="E326" s="121"/>
      <c r="F326" s="121"/>
      <c r="G326" s="121"/>
      <c r="L326" s="16">
        <f>'04'!E80</f>
        <v>1</v>
      </c>
    </row>
    <row r="327" spans="1:12" hidden="1">
      <c r="A327" s="100">
        <v>521</v>
      </c>
      <c r="B327" s="121" t="s">
        <v>343</v>
      </c>
      <c r="C327" s="121"/>
      <c r="D327" s="121"/>
      <c r="E327" s="121"/>
      <c r="F327" s="121"/>
      <c r="G327" s="121"/>
      <c r="L327" s="16">
        <f>'04'!E81</f>
        <v>127</v>
      </c>
    </row>
    <row r="328" spans="1:12" hidden="1">
      <c r="A328" s="100">
        <v>522</v>
      </c>
      <c r="B328" s="121" t="s">
        <v>344</v>
      </c>
      <c r="C328" s="121"/>
      <c r="D328" s="121"/>
      <c r="E328" s="121"/>
      <c r="F328" s="121"/>
      <c r="G328" s="121"/>
      <c r="L328" s="16">
        <f>'04'!E82</f>
        <v>39</v>
      </c>
    </row>
    <row r="329" spans="1:12" hidden="1">
      <c r="A329" s="100">
        <v>523</v>
      </c>
      <c r="B329" s="121" t="s">
        <v>345</v>
      </c>
      <c r="C329" s="121"/>
      <c r="D329" s="121"/>
      <c r="E329" s="121"/>
      <c r="F329" s="121"/>
      <c r="G329" s="121"/>
      <c r="L329" s="16">
        <f>'04'!E83</f>
        <v>51</v>
      </c>
    </row>
    <row r="330" spans="1:12" hidden="1">
      <c r="A330" s="100">
        <v>524</v>
      </c>
      <c r="B330" s="121" t="s">
        <v>346</v>
      </c>
      <c r="C330" s="121"/>
      <c r="D330" s="121"/>
      <c r="E330" s="121"/>
      <c r="F330" s="121"/>
      <c r="G330" s="121"/>
      <c r="L330" s="16">
        <f>'04'!E84</f>
        <v>27</v>
      </c>
    </row>
    <row r="331" spans="1:12" hidden="1">
      <c r="A331" s="100">
        <v>525</v>
      </c>
      <c r="B331" s="121" t="s">
        <v>347</v>
      </c>
      <c r="C331" s="121"/>
      <c r="D331" s="121"/>
      <c r="E331" s="121"/>
      <c r="F331" s="121"/>
      <c r="G331" s="121"/>
      <c r="L331" s="16">
        <f>'04'!E85</f>
        <v>13</v>
      </c>
    </row>
    <row r="332" spans="1:12" hidden="1">
      <c r="A332" s="100">
        <v>541</v>
      </c>
      <c r="B332" s="121" t="s">
        <v>348</v>
      </c>
      <c r="C332" s="121"/>
      <c r="D332" s="121"/>
      <c r="E332" s="121"/>
      <c r="F332" s="121"/>
      <c r="G332" s="121"/>
      <c r="L332" s="16">
        <f>'04'!E86</f>
        <v>24</v>
      </c>
    </row>
    <row r="333" spans="1:12" hidden="1">
      <c r="A333" s="100">
        <v>542</v>
      </c>
      <c r="B333" s="121" t="s">
        <v>349</v>
      </c>
      <c r="C333" s="121"/>
      <c r="D333" s="121"/>
      <c r="E333" s="121"/>
      <c r="F333" s="121"/>
      <c r="G333" s="121"/>
      <c r="L333" s="16">
        <f>'04'!E87</f>
        <v>7</v>
      </c>
    </row>
    <row r="334" spans="1:12" hidden="1">
      <c r="A334" s="100">
        <v>543</v>
      </c>
      <c r="B334" s="121" t="s">
        <v>350</v>
      </c>
      <c r="C334" s="121"/>
      <c r="D334" s="121"/>
      <c r="E334" s="121"/>
      <c r="F334" s="121"/>
      <c r="G334" s="121"/>
      <c r="L334" s="16">
        <f>'04'!E88</f>
        <v>61</v>
      </c>
    </row>
    <row r="335" spans="1:12" hidden="1">
      <c r="A335" s="100">
        <v>544</v>
      </c>
      <c r="B335" s="121" t="s">
        <v>351</v>
      </c>
      <c r="C335" s="121"/>
      <c r="D335" s="121"/>
      <c r="E335" s="121"/>
      <c r="F335" s="121"/>
      <c r="G335" s="121"/>
      <c r="L335" s="16">
        <f>'04'!E89</f>
        <v>129</v>
      </c>
    </row>
    <row r="336" spans="1:12" hidden="1">
      <c r="A336" s="100">
        <v>561</v>
      </c>
      <c r="B336" s="121" t="s">
        <v>352</v>
      </c>
      <c r="C336" s="121"/>
      <c r="D336" s="121"/>
      <c r="E336" s="121"/>
      <c r="F336" s="121"/>
      <c r="G336" s="121"/>
      <c r="L336" s="16">
        <f>'04'!E90</f>
        <v>42</v>
      </c>
    </row>
    <row r="337" spans="1:12" hidden="1">
      <c r="A337" s="100">
        <v>562</v>
      </c>
      <c r="B337" s="121" t="s">
        <v>353</v>
      </c>
      <c r="C337" s="121"/>
      <c r="D337" s="121"/>
      <c r="E337" s="121"/>
      <c r="F337" s="121"/>
      <c r="G337" s="121"/>
      <c r="L337" s="16">
        <f>'04'!E91</f>
        <v>42</v>
      </c>
    </row>
    <row r="338" spans="1:12" hidden="1">
      <c r="A338" s="100">
        <v>581</v>
      </c>
      <c r="B338" s="121" t="s">
        <v>354</v>
      </c>
      <c r="C338" s="121"/>
      <c r="D338" s="121"/>
      <c r="E338" s="121"/>
      <c r="F338" s="121"/>
      <c r="G338" s="121"/>
      <c r="L338" s="16">
        <f>'04'!E92</f>
        <v>21</v>
      </c>
    </row>
    <row r="339" spans="1:12" hidden="1">
      <c r="A339" s="100">
        <v>582</v>
      </c>
      <c r="B339" s="121" t="s">
        <v>355</v>
      </c>
      <c r="C339" s="121"/>
      <c r="D339" s="121"/>
      <c r="E339" s="121"/>
      <c r="F339" s="121"/>
      <c r="G339" s="121"/>
      <c r="L339" s="16">
        <f>'04'!E93</f>
        <v>48</v>
      </c>
    </row>
    <row r="340" spans="1:12" hidden="1">
      <c r="A340" s="100">
        <v>583</v>
      </c>
      <c r="B340" s="121" t="s">
        <v>356</v>
      </c>
      <c r="C340" s="121"/>
      <c r="D340" s="121"/>
      <c r="E340" s="121"/>
      <c r="F340" s="121"/>
      <c r="G340" s="121"/>
      <c r="L340" s="16">
        <f>'04'!E94</f>
        <v>2</v>
      </c>
    </row>
    <row r="341" spans="1:12" hidden="1">
      <c r="A341" s="100">
        <v>584</v>
      </c>
      <c r="B341" s="121" t="s">
        <v>357</v>
      </c>
      <c r="C341" s="121"/>
      <c r="D341" s="121"/>
      <c r="E341" s="121"/>
      <c r="F341" s="121"/>
      <c r="G341" s="121"/>
      <c r="L341" s="16">
        <f>'04'!E95</f>
        <v>13</v>
      </c>
    </row>
    <row r="342" spans="1:12" hidden="1">
      <c r="A342" s="100">
        <v>621</v>
      </c>
      <c r="B342" s="121" t="s">
        <v>358</v>
      </c>
      <c r="C342" s="121"/>
      <c r="D342" s="121"/>
      <c r="E342" s="121"/>
      <c r="F342" s="121"/>
      <c r="G342" s="121"/>
      <c r="L342" s="16">
        <f>'04'!E96</f>
        <v>23</v>
      </c>
    </row>
    <row r="343" spans="1:12" hidden="1">
      <c r="A343" s="100">
        <v>622</v>
      </c>
      <c r="B343" s="121" t="s">
        <v>359</v>
      </c>
      <c r="C343" s="121"/>
      <c r="D343" s="121"/>
      <c r="E343" s="121"/>
      <c r="F343" s="121"/>
      <c r="G343" s="121"/>
      <c r="L343" s="16">
        <f>'04'!E97</f>
        <v>174</v>
      </c>
    </row>
    <row r="344" spans="1:12" hidden="1">
      <c r="A344" s="100">
        <v>623</v>
      </c>
      <c r="B344" s="121" t="s">
        <v>360</v>
      </c>
      <c r="C344" s="121"/>
      <c r="D344" s="121"/>
      <c r="E344" s="121"/>
      <c r="F344" s="121"/>
      <c r="G344" s="121"/>
      <c r="L344" s="16">
        <f>'04'!E98</f>
        <v>37</v>
      </c>
    </row>
    <row r="345" spans="1:12" hidden="1">
      <c r="A345" s="100">
        <v>624</v>
      </c>
      <c r="B345" s="121" t="s">
        <v>361</v>
      </c>
      <c r="C345" s="121"/>
      <c r="D345" s="121"/>
      <c r="E345" s="121"/>
      <c r="F345" s="121"/>
      <c r="G345" s="121"/>
      <c r="L345" s="16">
        <f>'04'!E99</f>
        <v>115</v>
      </c>
    </row>
    <row r="346" spans="1:12" hidden="1">
      <c r="A346" s="100">
        <v>681</v>
      </c>
      <c r="B346" s="121" t="s">
        <v>362</v>
      </c>
      <c r="C346" s="121"/>
      <c r="D346" s="121"/>
      <c r="E346" s="121"/>
      <c r="F346" s="121"/>
      <c r="G346" s="121"/>
      <c r="L346" s="16">
        <f>'04'!E100</f>
        <v>67</v>
      </c>
    </row>
    <row r="347" spans="1:12" hidden="1">
      <c r="A347" s="100">
        <v>682</v>
      </c>
      <c r="B347" s="121" t="s">
        <v>363</v>
      </c>
      <c r="C347" s="121"/>
      <c r="D347" s="121"/>
      <c r="E347" s="121"/>
      <c r="F347" s="121"/>
      <c r="G347" s="121"/>
      <c r="L347" s="16">
        <f>'04'!E101</f>
        <v>35</v>
      </c>
    </row>
    <row r="348" spans="1:12" hidden="1">
      <c r="A348" s="100">
        <v>683</v>
      </c>
      <c r="B348" s="121" t="s">
        <v>364</v>
      </c>
      <c r="C348" s="121"/>
      <c r="D348" s="121"/>
      <c r="E348" s="121"/>
      <c r="F348" s="121"/>
      <c r="G348" s="121"/>
      <c r="L348" s="16">
        <f>'04'!E102</f>
        <v>22</v>
      </c>
    </row>
    <row r="349" spans="1:12" hidden="1">
      <c r="A349" s="100">
        <v>684</v>
      </c>
      <c r="B349" s="121" t="s">
        <v>365</v>
      </c>
      <c r="C349" s="121"/>
      <c r="D349" s="121"/>
      <c r="E349" s="121"/>
      <c r="F349" s="121"/>
      <c r="G349" s="121"/>
      <c r="L349" s="16">
        <f>'04'!E103</f>
        <v>25</v>
      </c>
    </row>
    <row r="350" spans="1:12" hidden="1">
      <c r="A350" s="100">
        <v>685</v>
      </c>
      <c r="B350" s="121" t="s">
        <v>366</v>
      </c>
      <c r="C350" s="121"/>
      <c r="D350" s="121"/>
      <c r="E350" s="121"/>
      <c r="F350" s="121"/>
      <c r="G350" s="121"/>
      <c r="L350" s="16">
        <f>'04'!E104</f>
        <v>54</v>
      </c>
    </row>
    <row r="351" spans="1:12" hidden="1">
      <c r="A351" s="100">
        <v>686</v>
      </c>
      <c r="B351" s="121" t="s">
        <v>367</v>
      </c>
      <c r="C351" s="121"/>
      <c r="D351" s="121"/>
      <c r="E351" s="121"/>
      <c r="F351" s="121"/>
      <c r="G351" s="121"/>
      <c r="L351" s="16">
        <f>'04'!E105</f>
        <v>48</v>
      </c>
    </row>
    <row r="352" spans="1:12" hidden="1">
      <c r="A352" s="100">
        <v>701</v>
      </c>
      <c r="B352" s="121" t="s">
        <v>368</v>
      </c>
      <c r="C352" s="121"/>
      <c r="D352" s="121"/>
      <c r="E352" s="121"/>
      <c r="F352" s="121"/>
      <c r="G352" s="121"/>
      <c r="L352" s="16">
        <f>'04'!E106</f>
        <v>15</v>
      </c>
    </row>
    <row r="353" spans="1:13" hidden="1">
      <c r="A353" s="100">
        <v>702</v>
      </c>
      <c r="B353" s="121" t="s">
        <v>369</v>
      </c>
      <c r="C353" s="121"/>
      <c r="D353" s="121"/>
      <c r="E353" s="121"/>
      <c r="F353" s="121"/>
      <c r="G353" s="121"/>
      <c r="L353" s="16">
        <f>'04'!E107</f>
        <v>60</v>
      </c>
    </row>
    <row r="354" spans="1:13" hidden="1">
      <c r="A354" s="100">
        <v>703</v>
      </c>
      <c r="B354" s="121" t="s">
        <v>370</v>
      </c>
      <c r="C354" s="121"/>
      <c r="D354" s="121"/>
      <c r="E354" s="121"/>
      <c r="F354" s="121"/>
      <c r="G354" s="121"/>
      <c r="L354" s="16">
        <f>'04'!E108</f>
        <v>28</v>
      </c>
    </row>
    <row r="355" spans="1:13" hidden="1">
      <c r="A355" s="100">
        <v>704</v>
      </c>
      <c r="B355" s="121" t="s">
        <v>371</v>
      </c>
      <c r="C355" s="121"/>
      <c r="D355" s="121"/>
      <c r="E355" s="121"/>
      <c r="F355" s="121"/>
      <c r="G355" s="121"/>
      <c r="L355" s="18">
        <f>'04'!E109</f>
        <v>40</v>
      </c>
    </row>
    <row r="356" spans="1:13" hidden="1"/>
    <row r="357" spans="1:13" hidden="1"/>
    <row r="358" spans="1:13" hidden="1">
      <c r="A358" s="100">
        <v>100</v>
      </c>
      <c r="B358" s="121" t="s">
        <v>223</v>
      </c>
      <c r="C358" s="121"/>
      <c r="D358" s="121"/>
      <c r="E358" s="121"/>
      <c r="F358" s="121"/>
      <c r="G358" s="121"/>
      <c r="M358" s="16">
        <f>'05'!D21</f>
        <v>44650</v>
      </c>
    </row>
    <row r="359" spans="1:13" hidden="1">
      <c r="A359" s="100">
        <v>101</v>
      </c>
      <c r="B359" s="114" t="s">
        <v>224</v>
      </c>
      <c r="C359" s="114"/>
      <c r="D359" s="114"/>
      <c r="E359" s="114"/>
      <c r="F359" s="114"/>
      <c r="G359" s="114"/>
      <c r="M359" s="20">
        <f>'05'!D22</f>
        <v>5350</v>
      </c>
    </row>
    <row r="360" spans="1:13" hidden="1">
      <c r="A360" s="100">
        <v>102</v>
      </c>
      <c r="B360" s="114" t="s">
        <v>225</v>
      </c>
      <c r="C360" s="114"/>
      <c r="D360" s="114"/>
      <c r="E360" s="114"/>
      <c r="F360" s="114"/>
      <c r="G360" s="114"/>
      <c r="M360" s="17">
        <f>'05'!D23</f>
        <v>3819</v>
      </c>
    </row>
    <row r="361" spans="1:13" hidden="1">
      <c r="A361" s="100">
        <v>105</v>
      </c>
      <c r="B361" s="114" t="s">
        <v>226</v>
      </c>
      <c r="C361" s="114"/>
      <c r="D361" s="114"/>
      <c r="E361" s="114"/>
      <c r="F361" s="114"/>
      <c r="G361" s="114"/>
      <c r="M361" s="17">
        <f>'05'!D24</f>
        <v>3945</v>
      </c>
    </row>
    <row r="362" spans="1:13" hidden="1">
      <c r="A362" s="100">
        <v>106</v>
      </c>
      <c r="B362" s="114" t="s">
        <v>227</v>
      </c>
      <c r="C362" s="114"/>
      <c r="D362" s="114"/>
      <c r="E362" s="114"/>
      <c r="F362" s="114"/>
      <c r="G362" s="114"/>
      <c r="M362" s="17">
        <f>'05'!D25</f>
        <v>7853</v>
      </c>
    </row>
    <row r="363" spans="1:13" hidden="1">
      <c r="A363" s="100">
        <v>107</v>
      </c>
      <c r="B363" s="114" t="s">
        <v>228</v>
      </c>
      <c r="C363" s="114"/>
      <c r="D363" s="114"/>
      <c r="E363" s="114"/>
      <c r="F363" s="114"/>
      <c r="G363" s="114"/>
      <c r="M363" s="17">
        <f>'05'!D26</f>
        <v>4605</v>
      </c>
    </row>
    <row r="364" spans="1:13" hidden="1">
      <c r="A364" s="100">
        <v>108</v>
      </c>
      <c r="B364" s="114" t="s">
        <v>229</v>
      </c>
      <c r="C364" s="114"/>
      <c r="D364" s="114"/>
      <c r="E364" s="114"/>
      <c r="F364" s="114"/>
      <c r="G364" s="114"/>
      <c r="M364" s="17">
        <f>'05'!D27</f>
        <v>2895</v>
      </c>
    </row>
    <row r="365" spans="1:13" hidden="1">
      <c r="A365" s="100">
        <v>109</v>
      </c>
      <c r="B365" s="114" t="s">
        <v>230</v>
      </c>
      <c r="C365" s="114"/>
      <c r="D365" s="114"/>
      <c r="E365" s="114"/>
      <c r="F365" s="114"/>
      <c r="G365" s="114"/>
      <c r="M365" s="17">
        <f>'05'!D28</f>
        <v>2170</v>
      </c>
    </row>
    <row r="366" spans="1:13" hidden="1">
      <c r="A366" s="100">
        <v>110</v>
      </c>
      <c r="B366" s="114" t="s">
        <v>231</v>
      </c>
      <c r="C366" s="114"/>
      <c r="D366" s="114"/>
      <c r="E366" s="114"/>
      <c r="F366" s="114"/>
      <c r="G366" s="114"/>
      <c r="M366" s="17">
        <f>'05'!D29</f>
        <v>11615</v>
      </c>
    </row>
    <row r="367" spans="1:13" hidden="1">
      <c r="A367" s="100">
        <v>111</v>
      </c>
      <c r="B367" s="114" t="s">
        <v>232</v>
      </c>
      <c r="C367" s="114"/>
      <c r="D367" s="114"/>
      <c r="E367" s="114"/>
      <c r="F367" s="114"/>
      <c r="G367" s="114"/>
      <c r="M367" s="18">
        <f>'05'!D30</f>
        <v>2398</v>
      </c>
    </row>
    <row r="368" spans="1:13" hidden="1">
      <c r="A368" s="100">
        <v>201</v>
      </c>
      <c r="B368" s="121" t="s">
        <v>234</v>
      </c>
      <c r="C368" s="121"/>
      <c r="D368" s="121"/>
      <c r="E368" s="121"/>
      <c r="F368" s="121"/>
      <c r="G368" s="121"/>
      <c r="M368" s="16">
        <f>'05'!D31</f>
        <v>10922</v>
      </c>
    </row>
    <row r="369" spans="1:13" hidden="1">
      <c r="A369" s="100">
        <v>202</v>
      </c>
      <c r="B369" s="121" t="s">
        <v>235</v>
      </c>
      <c r="C369" s="121"/>
      <c r="D369" s="121"/>
      <c r="E369" s="121"/>
      <c r="F369" s="121"/>
      <c r="G369" s="121"/>
      <c r="M369" s="16">
        <f>'05'!D32</f>
        <v>12718</v>
      </c>
    </row>
    <row r="370" spans="1:13" hidden="1">
      <c r="A370" s="100">
        <v>203</v>
      </c>
      <c r="B370" s="121" t="s">
        <v>236</v>
      </c>
      <c r="C370" s="121"/>
      <c r="D370" s="121"/>
      <c r="E370" s="121"/>
      <c r="F370" s="121"/>
      <c r="G370" s="121"/>
      <c r="M370" s="16">
        <f>'05'!D33</f>
        <v>3086</v>
      </c>
    </row>
    <row r="371" spans="1:13" hidden="1">
      <c r="A371" s="100">
        <v>204</v>
      </c>
      <c r="B371" s="121" t="s">
        <v>237</v>
      </c>
      <c r="C371" s="121"/>
      <c r="D371" s="121"/>
      <c r="E371" s="121"/>
      <c r="F371" s="121"/>
      <c r="G371" s="121"/>
      <c r="M371" s="16">
        <f>'05'!D34</f>
        <v>6879</v>
      </c>
    </row>
    <row r="372" spans="1:13" hidden="1">
      <c r="A372" s="100">
        <v>205</v>
      </c>
      <c r="B372" s="121" t="s">
        <v>238</v>
      </c>
      <c r="C372" s="121"/>
      <c r="D372" s="121"/>
      <c r="E372" s="121"/>
      <c r="F372" s="121"/>
      <c r="G372" s="121"/>
      <c r="M372" s="16">
        <f>'05'!D35</f>
        <v>190</v>
      </c>
    </row>
    <row r="373" spans="1:13" hidden="1">
      <c r="A373" s="100">
        <v>206</v>
      </c>
      <c r="B373" s="121" t="s">
        <v>239</v>
      </c>
      <c r="C373" s="121"/>
      <c r="D373" s="121"/>
      <c r="E373" s="121"/>
      <c r="F373" s="121"/>
      <c r="G373" s="121"/>
      <c r="M373" s="16">
        <f>'05'!D36</f>
        <v>1826</v>
      </c>
    </row>
    <row r="374" spans="1:13" hidden="1">
      <c r="A374" s="100">
        <v>207</v>
      </c>
      <c r="B374" s="121" t="s">
        <v>240</v>
      </c>
      <c r="C374" s="121"/>
      <c r="D374" s="121"/>
      <c r="E374" s="121"/>
      <c r="F374" s="121"/>
      <c r="G374" s="121"/>
      <c r="M374" s="16">
        <f>'05'!D37</f>
        <v>3473</v>
      </c>
    </row>
    <row r="375" spans="1:13" hidden="1">
      <c r="A375" s="100">
        <v>208</v>
      </c>
      <c r="B375" s="121" t="s">
        <v>241</v>
      </c>
      <c r="C375" s="121"/>
      <c r="D375" s="121"/>
      <c r="E375" s="121"/>
      <c r="F375" s="121"/>
      <c r="G375" s="121"/>
      <c r="M375" s="16">
        <f>'05'!D38</f>
        <v>431</v>
      </c>
    </row>
    <row r="376" spans="1:13" hidden="1">
      <c r="A376" s="100">
        <v>209</v>
      </c>
      <c r="B376" s="121" t="s">
        <v>242</v>
      </c>
      <c r="C376" s="121"/>
      <c r="D376" s="121"/>
      <c r="E376" s="121"/>
      <c r="F376" s="121"/>
      <c r="G376" s="121"/>
      <c r="M376" s="16">
        <f>'05'!D39</f>
        <v>580</v>
      </c>
    </row>
    <row r="377" spans="1:13" hidden="1">
      <c r="A377" s="100">
        <v>210</v>
      </c>
      <c r="B377" s="121" t="s">
        <v>14</v>
      </c>
      <c r="C377" s="121"/>
      <c r="D377" s="121"/>
      <c r="E377" s="121"/>
      <c r="F377" s="121"/>
      <c r="G377" s="121"/>
      <c r="M377" s="16">
        <f>'05'!D40</f>
        <v>2289</v>
      </c>
    </row>
    <row r="378" spans="1:13" hidden="1">
      <c r="A378" s="100">
        <v>212</v>
      </c>
      <c r="B378" s="121" t="s">
        <v>243</v>
      </c>
      <c r="C378" s="121"/>
      <c r="D378" s="121"/>
      <c r="E378" s="121"/>
      <c r="F378" s="121"/>
      <c r="G378" s="121"/>
      <c r="M378" s="16">
        <f>'05'!D41</f>
        <v>322</v>
      </c>
    </row>
    <row r="379" spans="1:13" hidden="1">
      <c r="A379" s="100">
        <v>213</v>
      </c>
      <c r="B379" s="121" t="s">
        <v>244</v>
      </c>
      <c r="C379" s="121"/>
      <c r="D379" s="121"/>
      <c r="E379" s="121"/>
      <c r="F379" s="121"/>
      <c r="G379" s="121"/>
      <c r="M379" s="16">
        <f>'05'!D42</f>
        <v>558</v>
      </c>
    </row>
    <row r="380" spans="1:13" hidden="1">
      <c r="A380" s="100">
        <v>214</v>
      </c>
      <c r="B380" s="121" t="s">
        <v>245</v>
      </c>
      <c r="C380" s="121"/>
      <c r="D380" s="121"/>
      <c r="E380" s="121"/>
      <c r="F380" s="121"/>
      <c r="G380" s="121"/>
      <c r="M380" s="16">
        <f>'05'!D43</f>
        <v>3459</v>
      </c>
    </row>
    <row r="381" spans="1:13" hidden="1">
      <c r="A381" s="100">
        <v>215</v>
      </c>
      <c r="B381" s="121" t="s">
        <v>246</v>
      </c>
      <c r="C381" s="121"/>
      <c r="D381" s="121"/>
      <c r="E381" s="121"/>
      <c r="F381" s="121"/>
      <c r="G381" s="121"/>
      <c r="M381" s="16">
        <f>'05'!D44</f>
        <v>848</v>
      </c>
    </row>
    <row r="382" spans="1:13" hidden="1">
      <c r="A382" s="100">
        <v>216</v>
      </c>
      <c r="B382" s="121" t="s">
        <v>247</v>
      </c>
      <c r="C382" s="121"/>
      <c r="D382" s="121"/>
      <c r="E382" s="121"/>
      <c r="F382" s="121"/>
      <c r="G382" s="121"/>
      <c r="M382" s="16">
        <f>'05'!D45</f>
        <v>1114</v>
      </c>
    </row>
    <row r="383" spans="1:13" hidden="1">
      <c r="A383" s="100">
        <v>217</v>
      </c>
      <c r="B383" s="121" t="s">
        <v>248</v>
      </c>
      <c r="C383" s="121"/>
      <c r="D383" s="121"/>
      <c r="E383" s="121"/>
      <c r="F383" s="121"/>
      <c r="G383" s="121"/>
      <c r="M383" s="16">
        <f>'05'!D46</f>
        <v>1448</v>
      </c>
    </row>
    <row r="384" spans="1:13" hidden="1">
      <c r="A384" s="100">
        <v>218</v>
      </c>
      <c r="B384" s="121" t="s">
        <v>249</v>
      </c>
      <c r="C384" s="121"/>
      <c r="D384" s="121"/>
      <c r="E384" s="121"/>
      <c r="F384" s="121"/>
      <c r="G384" s="121"/>
      <c r="M384" s="16">
        <f>'05'!D47</f>
        <v>708</v>
      </c>
    </row>
    <row r="385" spans="1:13" hidden="1">
      <c r="A385" s="100">
        <v>219</v>
      </c>
      <c r="B385" s="121" t="s">
        <v>250</v>
      </c>
      <c r="C385" s="121"/>
      <c r="D385" s="121"/>
      <c r="E385" s="121"/>
      <c r="F385" s="121"/>
      <c r="G385" s="121"/>
      <c r="M385" s="16">
        <f>'05'!D48</f>
        <v>934</v>
      </c>
    </row>
    <row r="386" spans="1:13" hidden="1">
      <c r="A386" s="100">
        <v>220</v>
      </c>
      <c r="B386" s="121" t="s">
        <v>251</v>
      </c>
      <c r="C386" s="121"/>
      <c r="D386" s="121"/>
      <c r="E386" s="121"/>
      <c r="F386" s="121"/>
      <c r="G386" s="121"/>
      <c r="M386" s="16">
        <f>'05'!D49</f>
        <v>983</v>
      </c>
    </row>
    <row r="387" spans="1:13" hidden="1">
      <c r="A387" s="100">
        <v>221</v>
      </c>
      <c r="B387" s="121" t="s">
        <v>252</v>
      </c>
      <c r="C387" s="121"/>
      <c r="D387" s="121"/>
      <c r="E387" s="121"/>
      <c r="F387" s="121"/>
      <c r="G387" s="121"/>
      <c r="M387" s="16">
        <f>'05'!D50</f>
        <v>581</v>
      </c>
    </row>
    <row r="388" spans="1:13" hidden="1">
      <c r="A388" s="100">
        <v>222</v>
      </c>
      <c r="B388" s="121" t="s">
        <v>253</v>
      </c>
      <c r="C388" s="121"/>
      <c r="D388" s="121"/>
      <c r="E388" s="121"/>
      <c r="F388" s="121"/>
      <c r="G388" s="121"/>
      <c r="M388" s="16">
        <f>'05'!D51</f>
        <v>85</v>
      </c>
    </row>
    <row r="389" spans="1:13" hidden="1">
      <c r="A389" s="100">
        <v>223</v>
      </c>
      <c r="B389" s="121" t="s">
        <v>254</v>
      </c>
      <c r="C389" s="121"/>
      <c r="D389" s="121"/>
      <c r="E389" s="121"/>
      <c r="F389" s="121"/>
      <c r="G389" s="121"/>
      <c r="M389" s="16">
        <f>'05'!D52</f>
        <v>792</v>
      </c>
    </row>
    <row r="390" spans="1:13" hidden="1">
      <c r="A390" s="100">
        <v>224</v>
      </c>
      <c r="B390" s="121" t="s">
        <v>255</v>
      </c>
      <c r="C390" s="121"/>
      <c r="D390" s="121"/>
      <c r="E390" s="121"/>
      <c r="F390" s="121"/>
      <c r="G390" s="121"/>
      <c r="M390" s="16">
        <f>'05'!D53</f>
        <v>149</v>
      </c>
    </row>
    <row r="391" spans="1:13" hidden="1">
      <c r="A391" s="100">
        <v>225</v>
      </c>
      <c r="B391" s="121" t="s">
        <v>256</v>
      </c>
      <c r="C391" s="121"/>
      <c r="D391" s="121"/>
      <c r="E391" s="121"/>
      <c r="F391" s="121"/>
      <c r="G391" s="121"/>
      <c r="M391" s="16">
        <f>'05'!D54</f>
        <v>365</v>
      </c>
    </row>
    <row r="392" spans="1:13" hidden="1">
      <c r="A392" s="100">
        <v>226</v>
      </c>
      <c r="B392" s="121" t="s">
        <v>257</v>
      </c>
      <c r="C392" s="121"/>
      <c r="D392" s="121"/>
      <c r="E392" s="121"/>
      <c r="F392" s="121"/>
      <c r="G392" s="121"/>
      <c r="M392" s="16">
        <f>'05'!D55</f>
        <v>208</v>
      </c>
    </row>
    <row r="393" spans="1:13" hidden="1">
      <c r="A393" s="100">
        <v>227</v>
      </c>
      <c r="B393" s="121" t="s">
        <v>258</v>
      </c>
      <c r="C393" s="121"/>
      <c r="D393" s="121"/>
      <c r="E393" s="121"/>
      <c r="F393" s="121"/>
      <c r="G393" s="121"/>
      <c r="M393" s="16">
        <f>'05'!D56</f>
        <v>239</v>
      </c>
    </row>
    <row r="394" spans="1:13" hidden="1">
      <c r="A394" s="100">
        <v>229</v>
      </c>
      <c r="B394" s="121" t="s">
        <v>259</v>
      </c>
      <c r="C394" s="121"/>
      <c r="D394" s="121"/>
      <c r="E394" s="121"/>
      <c r="F394" s="121"/>
      <c r="G394" s="121"/>
      <c r="M394" s="16">
        <f>'05'!D57</f>
        <v>393</v>
      </c>
    </row>
    <row r="395" spans="1:13" hidden="1">
      <c r="A395" s="100">
        <v>301</v>
      </c>
      <c r="B395" s="121" t="s">
        <v>261</v>
      </c>
      <c r="C395" s="121"/>
      <c r="D395" s="121"/>
      <c r="E395" s="121"/>
      <c r="F395" s="121"/>
      <c r="G395" s="121"/>
      <c r="M395" s="16">
        <f>'05'!D58</f>
        <v>117</v>
      </c>
    </row>
    <row r="396" spans="1:13" hidden="1">
      <c r="A396" s="100">
        <v>341</v>
      </c>
      <c r="B396" s="121" t="s">
        <v>262</v>
      </c>
      <c r="C396" s="121"/>
      <c r="D396" s="121"/>
      <c r="E396" s="121"/>
      <c r="F396" s="121"/>
      <c r="G396" s="121"/>
      <c r="M396" s="16">
        <f>'05'!D59</f>
        <v>224</v>
      </c>
    </row>
    <row r="397" spans="1:13" hidden="1">
      <c r="A397" s="100">
        <v>342</v>
      </c>
      <c r="B397" s="121" t="s">
        <v>263</v>
      </c>
      <c r="C397" s="121"/>
      <c r="D397" s="121"/>
      <c r="E397" s="121"/>
      <c r="F397" s="121"/>
      <c r="G397" s="121"/>
      <c r="M397" s="16">
        <f>'05'!D60</f>
        <v>54</v>
      </c>
    </row>
    <row r="398" spans="1:13" hidden="1">
      <c r="A398" s="100">
        <v>343</v>
      </c>
      <c r="B398" s="121" t="s">
        <v>264</v>
      </c>
      <c r="C398" s="121"/>
      <c r="D398" s="121"/>
      <c r="E398" s="121"/>
      <c r="F398" s="121"/>
      <c r="G398" s="121"/>
      <c r="M398" s="16">
        <f>'05'!D61</f>
        <v>38</v>
      </c>
    </row>
    <row r="399" spans="1:13" hidden="1">
      <c r="A399" s="100">
        <v>365</v>
      </c>
      <c r="B399" s="121" t="s">
        <v>265</v>
      </c>
      <c r="C399" s="121"/>
      <c r="D399" s="121"/>
      <c r="E399" s="121"/>
      <c r="F399" s="121"/>
      <c r="G399" s="121"/>
      <c r="M399" s="16">
        <f>'05'!D62</f>
        <v>118</v>
      </c>
    </row>
    <row r="400" spans="1:13" hidden="1">
      <c r="A400" s="100">
        <v>381</v>
      </c>
      <c r="B400" s="121" t="s">
        <v>266</v>
      </c>
      <c r="C400" s="121"/>
      <c r="D400" s="121"/>
      <c r="E400" s="121"/>
      <c r="F400" s="121"/>
      <c r="G400" s="121"/>
      <c r="M400" s="16">
        <f>'05'!D63</f>
        <v>194</v>
      </c>
    </row>
    <row r="401" spans="1:13" hidden="1">
      <c r="A401" s="100">
        <v>382</v>
      </c>
      <c r="B401" s="121" t="s">
        <v>267</v>
      </c>
      <c r="C401" s="121"/>
      <c r="D401" s="121"/>
      <c r="E401" s="121"/>
      <c r="F401" s="121"/>
      <c r="G401" s="121"/>
      <c r="M401" s="16">
        <f>'05'!D64</f>
        <v>349</v>
      </c>
    </row>
    <row r="402" spans="1:13" hidden="1">
      <c r="A402" s="100">
        <v>421</v>
      </c>
      <c r="B402" s="121" t="s">
        <v>268</v>
      </c>
      <c r="C402" s="121"/>
      <c r="D402" s="121"/>
      <c r="E402" s="121"/>
      <c r="F402" s="121"/>
      <c r="G402" s="121"/>
      <c r="M402" s="16">
        <f>'05'!D65</f>
        <v>40</v>
      </c>
    </row>
    <row r="403" spans="1:13" hidden="1">
      <c r="A403" s="100">
        <v>422</v>
      </c>
      <c r="B403" s="121" t="s">
        <v>269</v>
      </c>
      <c r="C403" s="121"/>
      <c r="D403" s="121"/>
      <c r="E403" s="121"/>
      <c r="F403" s="121"/>
      <c r="G403" s="121"/>
      <c r="M403" s="16">
        <f>'05'!D66</f>
        <v>144</v>
      </c>
    </row>
    <row r="404" spans="1:13" hidden="1">
      <c r="A404" s="100">
        <v>442</v>
      </c>
      <c r="B404" s="121" t="s">
        <v>270</v>
      </c>
      <c r="C404" s="121"/>
      <c r="D404" s="121"/>
      <c r="E404" s="121"/>
      <c r="F404" s="121"/>
      <c r="G404" s="121"/>
      <c r="M404" s="16">
        <f>'05'!D67</f>
        <v>56</v>
      </c>
    </row>
    <row r="405" spans="1:13" hidden="1">
      <c r="A405" s="100">
        <v>443</v>
      </c>
      <c r="B405" s="121" t="s">
        <v>271</v>
      </c>
      <c r="C405" s="121"/>
      <c r="D405" s="121"/>
      <c r="E405" s="121"/>
      <c r="F405" s="121"/>
      <c r="G405" s="121"/>
      <c r="M405" s="16">
        <f>'05'!D68</f>
        <v>465</v>
      </c>
    </row>
    <row r="406" spans="1:13" hidden="1">
      <c r="A406" s="100">
        <v>444</v>
      </c>
      <c r="B406" s="121" t="s">
        <v>272</v>
      </c>
      <c r="C406" s="121"/>
      <c r="D406" s="121"/>
      <c r="E406" s="121"/>
      <c r="F406" s="121"/>
      <c r="G406" s="121"/>
      <c r="M406" s="16">
        <f>'05'!D69</f>
        <v>211</v>
      </c>
    </row>
    <row r="407" spans="1:13" hidden="1">
      <c r="A407" s="100">
        <v>446</v>
      </c>
      <c r="B407" s="121" t="s">
        <v>273</v>
      </c>
      <c r="C407" s="121"/>
      <c r="D407" s="121"/>
      <c r="E407" s="121"/>
      <c r="F407" s="121"/>
      <c r="G407" s="121"/>
      <c r="M407" s="16">
        <f>'05'!D70</f>
        <v>38</v>
      </c>
    </row>
    <row r="408" spans="1:13" hidden="1">
      <c r="A408" s="100">
        <v>464</v>
      </c>
      <c r="B408" s="121" t="s">
        <v>274</v>
      </c>
      <c r="C408" s="121"/>
      <c r="D408" s="121"/>
      <c r="E408" s="121"/>
      <c r="F408" s="121"/>
      <c r="G408" s="121"/>
      <c r="M408" s="16">
        <f>'05'!D71</f>
        <v>189</v>
      </c>
    </row>
    <row r="409" spans="1:13" hidden="1">
      <c r="A409" s="100">
        <v>481</v>
      </c>
      <c r="B409" s="121" t="s">
        <v>275</v>
      </c>
      <c r="C409" s="121"/>
      <c r="D409" s="121"/>
      <c r="E409" s="121"/>
      <c r="F409" s="121"/>
      <c r="G409" s="121"/>
      <c r="M409" s="16">
        <f>'05'!D72</f>
        <v>134</v>
      </c>
    </row>
    <row r="410" spans="1:13" hidden="1">
      <c r="A410" s="100">
        <v>501</v>
      </c>
      <c r="B410" s="121" t="s">
        <v>276</v>
      </c>
      <c r="C410" s="121"/>
      <c r="D410" s="121"/>
      <c r="E410" s="121"/>
      <c r="F410" s="121"/>
      <c r="G410" s="121"/>
      <c r="M410" s="16">
        <f>'05'!D73</f>
        <v>100</v>
      </c>
    </row>
    <row r="411" spans="1:13" hidden="1">
      <c r="A411" s="100">
        <v>522</v>
      </c>
      <c r="B411" s="121" t="s">
        <v>277</v>
      </c>
      <c r="C411" s="121"/>
      <c r="D411" s="121"/>
      <c r="E411" s="121"/>
      <c r="F411" s="121"/>
      <c r="G411" s="121"/>
      <c r="M411" s="16">
        <f>'05'!D74</f>
        <v>37</v>
      </c>
    </row>
    <row r="412" spans="1:13" hidden="1">
      <c r="A412" s="100">
        <v>585</v>
      </c>
      <c r="B412" s="121" t="s">
        <v>278</v>
      </c>
      <c r="C412" s="121"/>
      <c r="D412" s="121"/>
      <c r="E412" s="121"/>
      <c r="F412" s="121"/>
      <c r="G412" s="121"/>
      <c r="M412" s="16">
        <f>'05'!D75</f>
        <v>95</v>
      </c>
    </row>
    <row r="413" spans="1:13" hidden="1">
      <c r="A413" s="100">
        <v>586</v>
      </c>
      <c r="B413" s="121" t="s">
        <v>279</v>
      </c>
      <c r="C413" s="121"/>
      <c r="D413" s="121"/>
      <c r="E413" s="121"/>
      <c r="F413" s="121"/>
      <c r="G413" s="121"/>
      <c r="M413" s="16">
        <f>'05'!D76</f>
        <v>82</v>
      </c>
    </row>
    <row r="414" spans="1:13" hidden="1">
      <c r="A414" s="100">
        <v>685</v>
      </c>
      <c r="B414" s="121" t="s">
        <v>280</v>
      </c>
      <c r="C414" s="121"/>
      <c r="D414" s="121"/>
      <c r="E414" s="121"/>
      <c r="F414" s="121"/>
      <c r="G414" s="121"/>
      <c r="M414" s="18">
        <f>'05'!D77</f>
        <v>39</v>
      </c>
    </row>
    <row r="415" spans="1:13">
      <c r="C415" s="221">
        <f>'95'!B8</f>
        <v>97542</v>
      </c>
      <c r="D415" s="221">
        <f>'96'!B8</f>
        <v>98168</v>
      </c>
      <c r="E415" s="221">
        <f>'97'!B8</f>
        <v>99530</v>
      </c>
      <c r="F415" s="221">
        <f>'98'!B8</f>
        <v>99839</v>
      </c>
      <c r="G415" s="221">
        <f>'99'!B10</f>
        <v>99654</v>
      </c>
    </row>
    <row r="416" spans="1:13">
      <c r="B416" s="15"/>
      <c r="C416" s="5" t="s">
        <v>480</v>
      </c>
      <c r="D416" s="5" t="s">
        <v>481</v>
      </c>
      <c r="E416" s="5" t="s">
        <v>482</v>
      </c>
      <c r="F416" s="5" t="s">
        <v>483</v>
      </c>
      <c r="G416" s="5" t="s">
        <v>484</v>
      </c>
      <c r="H416" s="5" t="s">
        <v>107</v>
      </c>
      <c r="I416" s="15"/>
    </row>
    <row r="417" spans="2:12">
      <c r="B417" s="210" t="s">
        <v>170</v>
      </c>
      <c r="C417" s="211">
        <f>'95'!B21</f>
        <v>108</v>
      </c>
      <c r="D417" s="211">
        <f>'96'!B20</f>
        <v>105</v>
      </c>
      <c r="E417" s="211">
        <f>'97'!B20</f>
        <v>105</v>
      </c>
      <c r="F417" s="211">
        <f>'98'!B21</f>
        <v>118</v>
      </c>
      <c r="G417" s="211">
        <f>'99'!B24</f>
        <v>113</v>
      </c>
      <c r="H417" s="212" t="s">
        <v>486</v>
      </c>
      <c r="I417" s="15"/>
    </row>
    <row r="418" spans="2:12">
      <c r="B418" s="95" t="s">
        <v>171</v>
      </c>
      <c r="C418" s="213">
        <f>'95'!B32</f>
        <v>62</v>
      </c>
      <c r="D418" s="213">
        <f>'96'!B30</f>
        <v>75</v>
      </c>
      <c r="E418" s="213">
        <f>'97'!B30</f>
        <v>73</v>
      </c>
      <c r="F418" s="213">
        <f>'98'!B32</f>
        <v>89</v>
      </c>
      <c r="G418" s="213">
        <f>'99'!B37</f>
        <v>98</v>
      </c>
      <c r="H418" s="214" t="s">
        <v>487</v>
      </c>
    </row>
    <row r="419" spans="2:12">
      <c r="B419" s="95" t="s">
        <v>172</v>
      </c>
      <c r="C419" s="213">
        <f>'95'!B33</f>
        <v>320</v>
      </c>
      <c r="D419" s="213">
        <f>'96'!B31</f>
        <v>349</v>
      </c>
      <c r="E419" s="213">
        <f>'97'!B31</f>
        <v>379</v>
      </c>
      <c r="F419" s="213">
        <f>'98'!B33</f>
        <v>346</v>
      </c>
      <c r="G419" s="213">
        <f>'99'!B38</f>
        <v>338</v>
      </c>
      <c r="H419" s="214" t="s">
        <v>488</v>
      </c>
    </row>
    <row r="420" spans="2:12">
      <c r="B420" s="220" t="s">
        <v>173</v>
      </c>
      <c r="C420" s="221">
        <f>'95'!B34</f>
        <v>137</v>
      </c>
      <c r="D420" s="221">
        <f>'96'!B32</f>
        <v>132</v>
      </c>
      <c r="E420" s="221">
        <f>'97'!B32</f>
        <v>127</v>
      </c>
      <c r="F420" s="221">
        <f>'98'!B34</f>
        <v>113</v>
      </c>
      <c r="G420" s="221">
        <f>'99'!B39</f>
        <v>102</v>
      </c>
      <c r="H420" s="222" t="s">
        <v>489</v>
      </c>
      <c r="I420" s="222" t="s">
        <v>744</v>
      </c>
    </row>
    <row r="421" spans="2:12">
      <c r="B421" s="220" t="s">
        <v>174</v>
      </c>
      <c r="C421" s="221">
        <f>'95'!B35</f>
        <v>433</v>
      </c>
      <c r="D421" s="221">
        <f>'96'!B33</f>
        <v>475</v>
      </c>
      <c r="E421" s="221">
        <f>'97'!B33</f>
        <v>534</v>
      </c>
      <c r="F421" s="221">
        <f>'98'!B35</f>
        <v>502</v>
      </c>
      <c r="G421" s="221">
        <f>'99'!B30</f>
        <v>494</v>
      </c>
      <c r="H421" s="222" t="s">
        <v>490</v>
      </c>
      <c r="I421" s="222" t="s">
        <v>491</v>
      </c>
    </row>
    <row r="422" spans="2:12">
      <c r="B422" s="208" t="s">
        <v>177</v>
      </c>
      <c r="C422" s="215">
        <f>'95'!B43</f>
        <v>111</v>
      </c>
      <c r="D422" s="215">
        <f>'96'!B40</f>
        <v>99</v>
      </c>
      <c r="E422" s="215">
        <f>'97'!B40</f>
        <v>101</v>
      </c>
      <c r="F422" s="215">
        <f>'98'!B43</f>
        <v>106</v>
      </c>
      <c r="G422" s="215">
        <f>'99'!B43</f>
        <v>107</v>
      </c>
      <c r="H422" s="216" t="s">
        <v>492</v>
      </c>
      <c r="I422" s="209"/>
    </row>
    <row r="423" spans="2:12">
      <c r="B423" s="220" t="s">
        <v>178</v>
      </c>
      <c r="C423" s="223">
        <f>'95'!B44</f>
        <v>335</v>
      </c>
      <c r="D423" s="223">
        <f>'96'!B41</f>
        <v>329</v>
      </c>
      <c r="E423" s="223">
        <f>'97'!B41</f>
        <v>316</v>
      </c>
      <c r="F423" s="223">
        <f>'98'!B44</f>
        <v>351</v>
      </c>
      <c r="G423" s="223">
        <f>'99'!B44</f>
        <v>372</v>
      </c>
      <c r="H423" s="222" t="s">
        <v>507</v>
      </c>
      <c r="I423" s="222" t="s">
        <v>493</v>
      </c>
      <c r="J423" s="222" t="s">
        <v>494</v>
      </c>
      <c r="K423" s="222" t="s">
        <v>505</v>
      </c>
      <c r="L423" s="222" t="s">
        <v>506</v>
      </c>
    </row>
    <row r="424" spans="2:12">
      <c r="B424" s="220" t="s">
        <v>179</v>
      </c>
      <c r="C424" s="223">
        <f>'95'!B45</f>
        <v>409</v>
      </c>
      <c r="D424" s="223">
        <f>'96'!B42</f>
        <v>418</v>
      </c>
      <c r="E424" s="223">
        <f>'97'!B42</f>
        <v>406</v>
      </c>
      <c r="F424" s="223">
        <f>'98'!B45</f>
        <v>416</v>
      </c>
      <c r="G424" s="223">
        <f>'99'!B50</f>
        <v>395</v>
      </c>
      <c r="H424" s="222" t="s">
        <v>495</v>
      </c>
      <c r="I424" s="222" t="s">
        <v>496</v>
      </c>
    </row>
    <row r="425" spans="2:12">
      <c r="B425" s="95" t="s">
        <v>180</v>
      </c>
      <c r="C425" s="217">
        <f>'95'!B46</f>
        <v>81</v>
      </c>
      <c r="D425" s="217">
        <f>'96'!B43</f>
        <v>86</v>
      </c>
      <c r="E425" s="217">
        <f>'97'!B43</f>
        <v>83</v>
      </c>
      <c r="F425" s="217">
        <f>'98'!B46</f>
        <v>81</v>
      </c>
      <c r="G425" s="217">
        <f>'99'!B51</f>
        <v>101</v>
      </c>
      <c r="H425" s="214" t="s">
        <v>497</v>
      </c>
    </row>
    <row r="426" spans="2:12">
      <c r="B426" s="95" t="s">
        <v>181</v>
      </c>
      <c r="C426" s="217">
        <f>'95'!B47</f>
        <v>74</v>
      </c>
      <c r="D426" s="217">
        <f>'96'!B44</f>
        <v>66</v>
      </c>
      <c r="E426" s="217">
        <f>'97'!B44</f>
        <v>46</v>
      </c>
      <c r="F426" s="217">
        <f>'98'!B47</f>
        <v>55</v>
      </c>
      <c r="G426" s="217">
        <f>'99'!B52</f>
        <v>58</v>
      </c>
      <c r="H426" s="214" t="s">
        <v>498</v>
      </c>
    </row>
    <row r="427" spans="2:12">
      <c r="B427" s="224" t="s">
        <v>182</v>
      </c>
      <c r="C427" s="225">
        <f>'95'!B48</f>
        <v>219</v>
      </c>
      <c r="D427" s="225">
        <f>'96'!B45</f>
        <v>219</v>
      </c>
      <c r="E427" s="225">
        <f>'97'!B45</f>
        <v>201</v>
      </c>
      <c r="F427" s="225">
        <f>'98'!B48</f>
        <v>190</v>
      </c>
      <c r="G427" s="225">
        <f>'99'!B53</f>
        <v>176</v>
      </c>
      <c r="H427" s="226" t="s">
        <v>499</v>
      </c>
      <c r="I427" s="226" t="s">
        <v>508</v>
      </c>
    </row>
    <row r="428" spans="2:12">
      <c r="B428" s="220" t="s">
        <v>183</v>
      </c>
      <c r="C428" s="221">
        <f>'95'!B53</f>
        <v>158</v>
      </c>
      <c r="D428" s="221">
        <f>'96'!B49</f>
        <v>167</v>
      </c>
      <c r="E428" s="221">
        <f>'97'!B49</f>
        <v>161</v>
      </c>
      <c r="F428" s="221">
        <f>'98'!B53</f>
        <v>179</v>
      </c>
      <c r="G428" s="221">
        <f>'99'!B57</f>
        <v>166</v>
      </c>
      <c r="H428" s="222" t="s">
        <v>504</v>
      </c>
      <c r="I428" s="222" t="s">
        <v>512</v>
      </c>
    </row>
    <row r="429" spans="2:12">
      <c r="B429" s="95" t="s">
        <v>184</v>
      </c>
      <c r="C429" s="16">
        <f>'95'!B54</f>
        <v>27</v>
      </c>
      <c r="D429" s="16">
        <f>'96'!B50</f>
        <v>38</v>
      </c>
      <c r="E429" s="16">
        <f>'97'!B50</f>
        <v>47</v>
      </c>
      <c r="F429" s="16">
        <f>'98'!B54</f>
        <v>44</v>
      </c>
      <c r="G429" s="16">
        <f>'99'!B58</f>
        <v>49</v>
      </c>
      <c r="H429" s="4" t="s">
        <v>504</v>
      </c>
    </row>
    <row r="430" spans="2:12">
      <c r="B430" s="220" t="s">
        <v>185</v>
      </c>
      <c r="C430" s="221">
        <f>'95'!B55</f>
        <v>64</v>
      </c>
      <c r="D430" s="221">
        <f>'96'!B51</f>
        <v>71</v>
      </c>
      <c r="E430" s="221">
        <f>'97'!B51</f>
        <v>67</v>
      </c>
      <c r="F430" s="221">
        <f>'98'!B55</f>
        <v>64</v>
      </c>
      <c r="G430" s="221">
        <f>'99'!B59</f>
        <v>57</v>
      </c>
      <c r="H430" s="222" t="s">
        <v>513</v>
      </c>
      <c r="I430" s="222" t="s">
        <v>514</v>
      </c>
      <c r="J430" s="222" t="s">
        <v>515</v>
      </c>
      <c r="K430" s="222" t="s">
        <v>516</v>
      </c>
    </row>
    <row r="431" spans="2:12">
      <c r="B431" s="95" t="s">
        <v>186</v>
      </c>
      <c r="C431" s="213">
        <f>'95'!B56</f>
        <v>83</v>
      </c>
      <c r="D431" s="213">
        <f>'96'!B52</f>
        <v>87</v>
      </c>
      <c r="E431" s="213">
        <f>'97'!B52</f>
        <v>104</v>
      </c>
      <c r="F431" s="213">
        <f>'98'!B56</f>
        <v>105</v>
      </c>
      <c r="G431" s="213">
        <f>'99'!B60</f>
        <v>99</v>
      </c>
      <c r="H431" s="214" t="s">
        <v>502</v>
      </c>
    </row>
    <row r="432" spans="2:12">
      <c r="B432" s="95" t="s">
        <v>187</v>
      </c>
      <c r="C432" s="213">
        <f>'95'!B57</f>
        <v>139</v>
      </c>
      <c r="D432" s="213">
        <f>'96'!B53</f>
        <v>137</v>
      </c>
      <c r="E432" s="213">
        <f>'97'!B53</f>
        <v>149</v>
      </c>
      <c r="F432" s="213">
        <f>'98'!B57</f>
        <v>174</v>
      </c>
      <c r="G432" s="213">
        <f>'99'!B61</f>
        <v>212</v>
      </c>
      <c r="H432" s="214" t="s">
        <v>503</v>
      </c>
    </row>
    <row r="433" spans="2:9">
      <c r="B433" s="208" t="s">
        <v>188</v>
      </c>
      <c r="C433" s="215">
        <f>'95'!B61</f>
        <v>376</v>
      </c>
      <c r="D433" s="215">
        <f>'96'!B56</f>
        <v>445</v>
      </c>
      <c r="E433" s="215">
        <f>'97'!B56</f>
        <v>501</v>
      </c>
      <c r="F433" s="215">
        <f>'98'!B61</f>
        <v>498</v>
      </c>
      <c r="G433" s="215">
        <f>'99'!B65</f>
        <v>423</v>
      </c>
      <c r="H433" s="216" t="s">
        <v>500</v>
      </c>
      <c r="I433" s="209"/>
    </row>
    <row r="434" spans="2:9">
      <c r="B434" s="97" t="s">
        <v>189</v>
      </c>
      <c r="C434" s="218">
        <f>'95'!B62</f>
        <v>290</v>
      </c>
      <c r="D434" s="218">
        <f>'96'!B57</f>
        <v>303</v>
      </c>
      <c r="E434" s="218">
        <f>'97'!B57</f>
        <v>324</v>
      </c>
      <c r="F434" s="218">
        <f>'98'!B62</f>
        <v>374</v>
      </c>
      <c r="G434" s="218">
        <f>'99'!B64</f>
        <v>559</v>
      </c>
      <c r="H434" s="219" t="s">
        <v>501</v>
      </c>
      <c r="I434" s="38"/>
    </row>
    <row r="435" spans="2:9">
      <c r="B435" s="220" t="s">
        <v>190</v>
      </c>
      <c r="C435" s="221">
        <f>'95'!B67</f>
        <v>227</v>
      </c>
      <c r="D435" s="221">
        <f>'96'!B61</f>
        <v>240</v>
      </c>
      <c r="E435" s="221">
        <f>'97'!B61</f>
        <v>184</v>
      </c>
      <c r="F435" s="221">
        <f>'98'!B67</f>
        <v>172</v>
      </c>
      <c r="G435" s="221">
        <f>'99'!B69</f>
        <v>195</v>
      </c>
      <c r="H435" s="222" t="s">
        <v>510</v>
      </c>
      <c r="I435" s="222" t="s">
        <v>511</v>
      </c>
    </row>
    <row r="436" spans="2:9">
      <c r="B436" s="95" t="s">
        <v>191</v>
      </c>
      <c r="C436" s="16">
        <f>'95'!B68</f>
        <v>151</v>
      </c>
      <c r="D436" s="16">
        <f>'96'!B62</f>
        <v>132</v>
      </c>
      <c r="E436" s="16">
        <f>'97'!B62</f>
        <v>125</v>
      </c>
      <c r="F436" s="16">
        <f>'98'!B68</f>
        <v>130</v>
      </c>
      <c r="G436" s="16">
        <f>'99'!B70</f>
        <v>139</v>
      </c>
      <c r="H436" s="4" t="s">
        <v>509</v>
      </c>
    </row>
    <row r="437" spans="2:9">
      <c r="B437" s="15" t="s">
        <v>743</v>
      </c>
      <c r="C437" s="19">
        <f>SUM(C417:C436)</f>
        <v>3804</v>
      </c>
      <c r="D437" s="19">
        <f t="shared" ref="D437:G437" si="143">SUM(D417:D436)</f>
        <v>3973</v>
      </c>
      <c r="E437" s="19">
        <f t="shared" si="143"/>
        <v>4033</v>
      </c>
      <c r="F437" s="19">
        <f t="shared" si="143"/>
        <v>4107</v>
      </c>
      <c r="G437" s="19">
        <f t="shared" si="143"/>
        <v>4253</v>
      </c>
      <c r="H437" s="15"/>
      <c r="I437" s="15"/>
    </row>
    <row r="438" spans="2:9">
      <c r="C438" s="186"/>
    </row>
    <row r="439" spans="2:9">
      <c r="B439" s="209" t="s">
        <v>744</v>
      </c>
      <c r="C439" s="209">
        <f>ROUND(C420*$I$439,0)</f>
        <v>33</v>
      </c>
      <c r="D439" s="209">
        <f t="shared" ref="D439:G439" si="144">ROUND(D420*$I$439,0)</f>
        <v>32</v>
      </c>
      <c r="E439" s="209">
        <f t="shared" si="144"/>
        <v>30</v>
      </c>
      <c r="F439" s="209">
        <f t="shared" si="144"/>
        <v>27</v>
      </c>
      <c r="G439" s="209">
        <f t="shared" si="144"/>
        <v>24</v>
      </c>
      <c r="H439" s="20">
        <f>旧町人口!S36</f>
        <v>7950</v>
      </c>
      <c r="I439" s="299">
        <f>H439/H440</f>
        <v>0.23887503380307082</v>
      </c>
    </row>
    <row r="440" spans="2:9">
      <c r="B440" s="38" t="s">
        <v>751</v>
      </c>
      <c r="C440" s="298">
        <f>C420-C439</f>
        <v>104</v>
      </c>
      <c r="D440" s="298">
        <f t="shared" ref="D440:G440" si="145">D420-D439</f>
        <v>100</v>
      </c>
      <c r="E440" s="298">
        <f t="shared" si="145"/>
        <v>97</v>
      </c>
      <c r="F440" s="298">
        <f t="shared" si="145"/>
        <v>86</v>
      </c>
      <c r="G440" s="298">
        <f t="shared" si="145"/>
        <v>78</v>
      </c>
      <c r="H440" s="18">
        <f>H439+旧町人口!S46</f>
        <v>33281</v>
      </c>
      <c r="I440" s="300"/>
    </row>
    <row r="441" spans="2:9">
      <c r="C441" s="186"/>
      <c r="D441" s="186"/>
      <c r="E441" s="186"/>
      <c r="F441" s="186"/>
      <c r="G441" s="186"/>
      <c r="H441" s="17"/>
      <c r="I441" s="302"/>
    </row>
    <row r="442" spans="2:9">
      <c r="B442" s="4" t="s">
        <v>490</v>
      </c>
      <c r="C442" s="4">
        <f>ROUND(C421*$I$442,0)</f>
        <v>173</v>
      </c>
      <c r="D442" s="4">
        <f t="shared" ref="D442:G442" si="146">ROUND(D421*$I$442,0)</f>
        <v>190</v>
      </c>
      <c r="E442" s="4">
        <f t="shared" si="146"/>
        <v>213</v>
      </c>
      <c r="F442" s="4">
        <f t="shared" si="146"/>
        <v>201</v>
      </c>
      <c r="G442" s="4">
        <f t="shared" si="146"/>
        <v>197</v>
      </c>
      <c r="H442" s="16">
        <f>SUM(H55:J55)</f>
        <v>624</v>
      </c>
      <c r="I442" s="301">
        <f>H442/H443</f>
        <v>0.39948783610755439</v>
      </c>
    </row>
    <row r="443" spans="2:9">
      <c r="B443" s="4" t="s">
        <v>752</v>
      </c>
      <c r="C443" s="186">
        <f>C421-C442</f>
        <v>260</v>
      </c>
      <c r="D443" s="186">
        <f t="shared" ref="D443:G443" si="147">D421-D442</f>
        <v>285</v>
      </c>
      <c r="E443" s="186">
        <f t="shared" si="147"/>
        <v>321</v>
      </c>
      <c r="F443" s="186">
        <f t="shared" si="147"/>
        <v>301</v>
      </c>
      <c r="G443" s="186">
        <f t="shared" si="147"/>
        <v>297</v>
      </c>
      <c r="H443" s="16">
        <f>H442+SUM(H56:J56)</f>
        <v>1562</v>
      </c>
      <c r="I443" s="301"/>
    </row>
    <row r="444" spans="2:9">
      <c r="B444" s="209" t="s">
        <v>745</v>
      </c>
      <c r="C444" s="209">
        <f>ROUND(C423*$I$444,0)</f>
        <v>98</v>
      </c>
      <c r="D444" s="209">
        <f t="shared" ref="D444:G444" si="148">ROUND(D423*$I$444,0)</f>
        <v>97</v>
      </c>
      <c r="E444" s="209">
        <f t="shared" si="148"/>
        <v>93</v>
      </c>
      <c r="F444" s="209">
        <f t="shared" si="148"/>
        <v>103</v>
      </c>
      <c r="G444" s="209">
        <f t="shared" si="148"/>
        <v>109</v>
      </c>
      <c r="H444" s="20">
        <f>旧町人口!S55</f>
        <v>19885</v>
      </c>
      <c r="I444" s="299">
        <f>H444/H447</f>
        <v>0.29337995544342643</v>
      </c>
    </row>
    <row r="445" spans="2:9">
      <c r="B445" s="4" t="s">
        <v>493</v>
      </c>
      <c r="C445" s="4">
        <f>ROUND(C423*$I$445,0)</f>
        <v>73</v>
      </c>
      <c r="D445" s="4">
        <f t="shared" ref="D445:G445" si="149">ROUND(D423*$I$445,0)</f>
        <v>72</v>
      </c>
      <c r="E445" s="4">
        <f t="shared" si="149"/>
        <v>69</v>
      </c>
      <c r="F445" s="4">
        <f t="shared" si="149"/>
        <v>77</v>
      </c>
      <c r="G445" s="4">
        <f t="shared" si="149"/>
        <v>81</v>
      </c>
      <c r="H445" s="17">
        <f>旧町人口!S57</f>
        <v>14812</v>
      </c>
      <c r="I445" s="302">
        <f>H445/H447</f>
        <v>0.21853376414523673</v>
      </c>
    </row>
    <row r="446" spans="2:9">
      <c r="B446" s="4" t="s">
        <v>494</v>
      </c>
      <c r="C446" s="4">
        <f>ROUND(C423*$I$446,0)</f>
        <v>97</v>
      </c>
      <c r="D446" s="4">
        <f t="shared" ref="D446:G446" si="150">ROUND(D423*$I$446,0)</f>
        <v>95</v>
      </c>
      <c r="E446" s="4">
        <f t="shared" si="150"/>
        <v>91</v>
      </c>
      <c r="F446" s="4">
        <f t="shared" si="150"/>
        <v>101</v>
      </c>
      <c r="G446" s="4">
        <f t="shared" si="150"/>
        <v>107</v>
      </c>
      <c r="H446" s="17">
        <f>旧町人口!S58</f>
        <v>19582</v>
      </c>
      <c r="I446" s="302">
        <f>H446/H447</f>
        <v>0.28890954425412002</v>
      </c>
    </row>
    <row r="447" spans="2:9">
      <c r="B447" s="38" t="s">
        <v>753</v>
      </c>
      <c r="C447" s="298">
        <f>C423-SUM(C444:C446)</f>
        <v>67</v>
      </c>
      <c r="D447" s="298">
        <f t="shared" ref="D447:G447" si="151">D423-SUM(D444:D446)</f>
        <v>65</v>
      </c>
      <c r="E447" s="298">
        <f t="shared" si="151"/>
        <v>63</v>
      </c>
      <c r="F447" s="298">
        <f t="shared" si="151"/>
        <v>70</v>
      </c>
      <c r="G447" s="298">
        <f t="shared" si="151"/>
        <v>75</v>
      </c>
      <c r="H447" s="18">
        <f>旧町人口!S59+SUM(H444:H446)</f>
        <v>67779</v>
      </c>
      <c r="I447" s="300"/>
    </row>
    <row r="448" spans="2:9">
      <c r="C448" s="186"/>
      <c r="D448" s="186"/>
      <c r="E448" s="186"/>
      <c r="F448" s="186"/>
      <c r="G448" s="186"/>
      <c r="H448" s="17"/>
      <c r="I448" s="302"/>
    </row>
    <row r="449" spans="2:9">
      <c r="B449" s="209" t="s">
        <v>496</v>
      </c>
      <c r="C449" s="303">
        <f>ROUND(C424*$I$449,0)</f>
        <v>175</v>
      </c>
      <c r="D449" s="303">
        <f t="shared" ref="D449:G449" si="152">ROUND(D424*$I$449,0)</f>
        <v>179</v>
      </c>
      <c r="E449" s="303">
        <f t="shared" si="152"/>
        <v>174</v>
      </c>
      <c r="F449" s="303">
        <f t="shared" si="152"/>
        <v>178</v>
      </c>
      <c r="G449" s="303">
        <f t="shared" si="152"/>
        <v>169</v>
      </c>
      <c r="H449" s="20">
        <f>旧町人口!S75</f>
        <v>31960</v>
      </c>
      <c r="I449" s="299">
        <f>H449/H450</f>
        <v>0.42832062398649101</v>
      </c>
    </row>
    <row r="450" spans="2:9">
      <c r="B450" s="38" t="s">
        <v>754</v>
      </c>
      <c r="C450" s="298">
        <f>C424-C449</f>
        <v>234</v>
      </c>
      <c r="D450" s="298">
        <f t="shared" ref="D450:G450" si="153">D424-D449</f>
        <v>239</v>
      </c>
      <c r="E450" s="298">
        <f t="shared" si="153"/>
        <v>232</v>
      </c>
      <c r="F450" s="298">
        <f t="shared" si="153"/>
        <v>238</v>
      </c>
      <c r="G450" s="298">
        <f t="shared" si="153"/>
        <v>226</v>
      </c>
      <c r="H450" s="18">
        <f>SUM(旧町人口!S72:S74)+時系列推計WS!H449</f>
        <v>74617</v>
      </c>
      <c r="I450" s="300"/>
    </row>
    <row r="451" spans="2:9">
      <c r="C451" s="186"/>
      <c r="D451" s="186"/>
      <c r="E451" s="186"/>
      <c r="F451" s="186"/>
      <c r="G451" s="186"/>
      <c r="H451" s="17"/>
      <c r="I451" s="302"/>
    </row>
    <row r="452" spans="2:9">
      <c r="B452" s="209" t="s">
        <v>746</v>
      </c>
      <c r="C452" s="209">
        <f>ROUND(C427*$I$452,0)</f>
        <v>25</v>
      </c>
      <c r="D452" s="209">
        <f t="shared" ref="D452:G452" si="154">ROUND(D427*$I$452,0)</f>
        <v>25</v>
      </c>
      <c r="E452" s="209">
        <f t="shared" si="154"/>
        <v>23</v>
      </c>
      <c r="F452" s="209">
        <f t="shared" si="154"/>
        <v>22</v>
      </c>
      <c r="G452" s="209">
        <f t="shared" si="154"/>
        <v>20</v>
      </c>
      <c r="H452" s="20">
        <f>旧町人口!S56</f>
        <v>5845</v>
      </c>
      <c r="I452" s="299">
        <f>H452/H453</f>
        <v>0.11392651788324724</v>
      </c>
    </row>
    <row r="453" spans="2:9">
      <c r="B453" s="38" t="s">
        <v>755</v>
      </c>
      <c r="C453" s="298">
        <f>C427-C452</f>
        <v>194</v>
      </c>
      <c r="D453" s="298">
        <f t="shared" ref="D453:G453" si="155">D427-D452</f>
        <v>194</v>
      </c>
      <c r="E453" s="298">
        <f t="shared" si="155"/>
        <v>178</v>
      </c>
      <c r="F453" s="298">
        <f t="shared" si="155"/>
        <v>168</v>
      </c>
      <c r="G453" s="298">
        <f t="shared" si="155"/>
        <v>156</v>
      </c>
      <c r="H453" s="18">
        <f>旧町人口!S65+H452</f>
        <v>51305</v>
      </c>
      <c r="I453" s="300"/>
    </row>
    <row r="454" spans="2:9">
      <c r="C454" s="186"/>
      <c r="D454" s="186"/>
      <c r="E454" s="186"/>
      <c r="F454" s="186"/>
      <c r="G454" s="186"/>
      <c r="H454" s="17"/>
      <c r="I454" s="302"/>
    </row>
    <row r="455" spans="2:9">
      <c r="B455" s="4" t="s">
        <v>747</v>
      </c>
      <c r="C455" s="4">
        <f>ROUND(C428*$I$455,0)</f>
        <v>92</v>
      </c>
      <c r="D455" s="4">
        <f t="shared" ref="D455:G455" si="156">ROUND(D428*$I$455,0)</f>
        <v>97</v>
      </c>
      <c r="E455" s="4">
        <f t="shared" si="156"/>
        <v>94</v>
      </c>
      <c r="F455" s="4">
        <f t="shared" si="156"/>
        <v>104</v>
      </c>
      <c r="G455" s="4">
        <f t="shared" si="156"/>
        <v>96</v>
      </c>
      <c r="H455" s="16">
        <f>旧町人口!S101</f>
        <v>13998</v>
      </c>
      <c r="I455" s="301">
        <f>H455/H456</f>
        <v>0.58097451647713128</v>
      </c>
    </row>
    <row r="456" spans="2:9">
      <c r="B456" s="4" t="s">
        <v>756</v>
      </c>
      <c r="C456" s="186">
        <f>C428-C455</f>
        <v>66</v>
      </c>
      <c r="D456" s="186">
        <f t="shared" ref="D456:G456" si="157">D428-D455</f>
        <v>70</v>
      </c>
      <c r="E456" s="186">
        <f t="shared" si="157"/>
        <v>67</v>
      </c>
      <c r="F456" s="186">
        <f t="shared" si="157"/>
        <v>75</v>
      </c>
      <c r="G456" s="186">
        <f t="shared" si="157"/>
        <v>70</v>
      </c>
      <c r="H456" s="16">
        <f>旧町人口!S85+旧町人口!S86+H455</f>
        <v>24094</v>
      </c>
      <c r="I456" s="301"/>
    </row>
    <row r="457" spans="2:9">
      <c r="C457" s="186"/>
      <c r="D457" s="186"/>
      <c r="E457" s="186"/>
      <c r="F457" s="186"/>
      <c r="G457" s="186"/>
      <c r="H457" s="16"/>
      <c r="I457" s="301"/>
    </row>
    <row r="458" spans="2:9">
      <c r="B458" s="209" t="s">
        <v>748</v>
      </c>
      <c r="C458" s="209">
        <f>ROUND(C430*$I$458,0)</f>
        <v>26</v>
      </c>
      <c r="D458" s="209">
        <f t="shared" ref="D458:G458" si="158">ROUND(D430*$I$458,0)</f>
        <v>29</v>
      </c>
      <c r="E458" s="209">
        <f t="shared" si="158"/>
        <v>27</v>
      </c>
      <c r="F458" s="209">
        <f t="shared" si="158"/>
        <v>26</v>
      </c>
      <c r="G458" s="209">
        <f t="shared" si="158"/>
        <v>23</v>
      </c>
      <c r="H458" s="20">
        <f>旧町人口!S105</f>
        <v>11222</v>
      </c>
      <c r="I458" s="299">
        <f>H458/H460</f>
        <v>0.40259740259740262</v>
      </c>
    </row>
    <row r="459" spans="2:9">
      <c r="B459" s="4" t="s">
        <v>749</v>
      </c>
      <c r="C459" s="4">
        <f>ROUND(C430*$I$459,0)</f>
        <v>17</v>
      </c>
      <c r="D459" s="4">
        <f t="shared" ref="D459:G459" si="159">ROUND(D430*$I$459,0)</f>
        <v>19</v>
      </c>
      <c r="E459" s="4">
        <f t="shared" si="159"/>
        <v>18</v>
      </c>
      <c r="F459" s="4">
        <f t="shared" si="159"/>
        <v>17</v>
      </c>
      <c r="G459" s="4">
        <f t="shared" si="159"/>
        <v>15</v>
      </c>
      <c r="H459" s="17">
        <f>旧町人口!S106</f>
        <v>7379</v>
      </c>
      <c r="I459" s="302">
        <f>H459/H460</f>
        <v>0.26472698572146086</v>
      </c>
    </row>
    <row r="460" spans="2:9">
      <c r="B460" s="38" t="s">
        <v>757</v>
      </c>
      <c r="C460" s="298">
        <f>C430-SUM(C458:C459)</f>
        <v>21</v>
      </c>
      <c r="D460" s="298">
        <f t="shared" ref="D460:G460" si="160">D430-SUM(D458:D459)</f>
        <v>23</v>
      </c>
      <c r="E460" s="298">
        <f t="shared" si="160"/>
        <v>22</v>
      </c>
      <c r="F460" s="298">
        <f t="shared" si="160"/>
        <v>21</v>
      </c>
      <c r="G460" s="298">
        <f t="shared" si="160"/>
        <v>19</v>
      </c>
      <c r="H460" s="18">
        <f>旧町人口!S102+旧町人口!S103+H458+H459</f>
        <v>27874</v>
      </c>
      <c r="I460" s="300"/>
    </row>
    <row r="461" spans="2:9">
      <c r="C461" s="186"/>
      <c r="D461" s="186"/>
      <c r="E461" s="186"/>
      <c r="F461" s="186"/>
      <c r="G461" s="186"/>
      <c r="H461" s="17"/>
      <c r="I461" s="302"/>
    </row>
    <row r="462" spans="2:9">
      <c r="B462" s="209" t="s">
        <v>750</v>
      </c>
      <c r="C462" s="209">
        <f>ROUND(C435*$I$462,0)</f>
        <v>40</v>
      </c>
      <c r="D462" s="209">
        <f t="shared" ref="D462:G462" si="161">ROUND(D435*$I$462,0)</f>
        <v>42</v>
      </c>
      <c r="E462" s="209">
        <f t="shared" si="161"/>
        <v>32</v>
      </c>
      <c r="F462" s="209">
        <f t="shared" si="161"/>
        <v>30</v>
      </c>
      <c r="G462" s="209">
        <f t="shared" si="161"/>
        <v>34</v>
      </c>
      <c r="H462" s="20">
        <f>旧町人口!S123</f>
        <v>11090</v>
      </c>
      <c r="I462" s="299">
        <f>H462/H463</f>
        <v>0.17610442404801982</v>
      </c>
    </row>
    <row r="463" spans="2:9">
      <c r="B463" s="38" t="s">
        <v>758</v>
      </c>
      <c r="C463" s="298">
        <f>C435-C462</f>
        <v>187</v>
      </c>
      <c r="D463" s="298">
        <f t="shared" ref="D463:G463" si="162">D435-D462</f>
        <v>198</v>
      </c>
      <c r="E463" s="298">
        <f t="shared" si="162"/>
        <v>152</v>
      </c>
      <c r="F463" s="298">
        <f t="shared" si="162"/>
        <v>142</v>
      </c>
      <c r="G463" s="298">
        <f t="shared" si="162"/>
        <v>161</v>
      </c>
      <c r="H463" s="18">
        <f>旧町人口!S129+時系列推計WS!H462</f>
        <v>62974</v>
      </c>
      <c r="I463" s="300"/>
    </row>
    <row r="464" spans="2:9">
      <c r="C464" s="16">
        <f>SUM(C439:C463)</f>
        <v>1982</v>
      </c>
      <c r="D464" s="16">
        <f t="shared" ref="D464:G464" si="163">SUM(D439:D463)</f>
        <v>2051</v>
      </c>
      <c r="E464" s="16">
        <f t="shared" si="163"/>
        <v>1996</v>
      </c>
      <c r="F464" s="16">
        <f t="shared" si="163"/>
        <v>1987</v>
      </c>
      <c r="G464" s="16">
        <f t="shared" si="163"/>
        <v>1957</v>
      </c>
    </row>
    <row r="466" spans="2:7">
      <c r="B466" s="4" t="s">
        <v>761</v>
      </c>
      <c r="C466" s="186">
        <f>SUM(C439:C440)-C420</f>
        <v>0</v>
      </c>
      <c r="D466" s="186">
        <f t="shared" ref="D466:G466" si="164">SUM(D439:D440)-D420</f>
        <v>0</v>
      </c>
      <c r="E466" s="186">
        <f t="shared" si="164"/>
        <v>0</v>
      </c>
      <c r="F466" s="186">
        <f t="shared" si="164"/>
        <v>0</v>
      </c>
      <c r="G466" s="186">
        <f t="shared" si="164"/>
        <v>0</v>
      </c>
    </row>
    <row r="467" spans="2:7">
      <c r="B467" s="4" t="s">
        <v>762</v>
      </c>
      <c r="C467" s="186">
        <f>SUM(C442:C443)-C421</f>
        <v>0</v>
      </c>
      <c r="D467" s="186">
        <f t="shared" ref="D467:G467" si="165">SUM(D442:D443)-D421</f>
        <v>0</v>
      </c>
      <c r="E467" s="186">
        <f t="shared" si="165"/>
        <v>0</v>
      </c>
      <c r="F467" s="186">
        <f t="shared" si="165"/>
        <v>0</v>
      </c>
      <c r="G467" s="186">
        <f t="shared" si="165"/>
        <v>0</v>
      </c>
    </row>
    <row r="468" spans="2:7">
      <c r="B468" s="4" t="s">
        <v>763</v>
      </c>
      <c r="C468" s="186">
        <f>SUM(C444:C447)-C423</f>
        <v>0</v>
      </c>
      <c r="D468" s="186">
        <f t="shared" ref="D468:G468" si="166">SUM(D444:D447)-D423</f>
        <v>0</v>
      </c>
      <c r="E468" s="186">
        <f t="shared" si="166"/>
        <v>0</v>
      </c>
      <c r="F468" s="186">
        <f t="shared" si="166"/>
        <v>0</v>
      </c>
      <c r="G468" s="186">
        <f t="shared" si="166"/>
        <v>0</v>
      </c>
    </row>
    <row r="469" spans="2:7">
      <c r="B469" s="4" t="s">
        <v>764</v>
      </c>
      <c r="C469" s="186">
        <f>SUM(C449:C450)-C424</f>
        <v>0</v>
      </c>
      <c r="D469" s="186">
        <f t="shared" ref="D469:G469" si="167">SUM(D449:D450)-D424</f>
        <v>0</v>
      </c>
      <c r="E469" s="186">
        <f t="shared" si="167"/>
        <v>0</v>
      </c>
      <c r="F469" s="186">
        <f t="shared" si="167"/>
        <v>0</v>
      </c>
      <c r="G469" s="186">
        <f t="shared" si="167"/>
        <v>0</v>
      </c>
    </row>
    <row r="470" spans="2:7">
      <c r="B470" s="4" t="s">
        <v>765</v>
      </c>
      <c r="C470" s="186">
        <f>SUM(C452:C453)-C427</f>
        <v>0</v>
      </c>
      <c r="D470" s="186">
        <f t="shared" ref="D470:G470" si="168">SUM(D452:D453)-D427</f>
        <v>0</v>
      </c>
      <c r="E470" s="186">
        <f t="shared" si="168"/>
        <v>0</v>
      </c>
      <c r="F470" s="186">
        <f t="shared" si="168"/>
        <v>0</v>
      </c>
      <c r="G470" s="186">
        <f t="shared" si="168"/>
        <v>0</v>
      </c>
    </row>
    <row r="471" spans="2:7">
      <c r="B471" s="4" t="s">
        <v>766</v>
      </c>
      <c r="C471" s="186">
        <f>SUM(C455:C456)-C428</f>
        <v>0</v>
      </c>
      <c r="D471" s="186">
        <f t="shared" ref="D471:G471" si="169">SUM(D455:D456)-D428</f>
        <v>0</v>
      </c>
      <c r="E471" s="186">
        <f t="shared" si="169"/>
        <v>0</v>
      </c>
      <c r="F471" s="186">
        <f t="shared" si="169"/>
        <v>0</v>
      </c>
      <c r="G471" s="186">
        <f t="shared" si="169"/>
        <v>0</v>
      </c>
    </row>
    <row r="472" spans="2:7">
      <c r="B472" s="4" t="s">
        <v>767</v>
      </c>
      <c r="C472" s="186">
        <f>SUM(C458:C460)-C430</f>
        <v>0</v>
      </c>
      <c r="D472" s="186">
        <f t="shared" ref="D472:G472" si="170">SUM(D458:D460)-D430</f>
        <v>0</v>
      </c>
      <c r="E472" s="186">
        <f t="shared" si="170"/>
        <v>0</v>
      </c>
      <c r="F472" s="186">
        <f t="shared" si="170"/>
        <v>0</v>
      </c>
      <c r="G472" s="186">
        <f t="shared" si="170"/>
        <v>0</v>
      </c>
    </row>
    <row r="473" spans="2:7">
      <c r="B473" s="4" t="s">
        <v>768</v>
      </c>
      <c r="C473" s="186">
        <f>SUM(C462:C463)-C435</f>
        <v>0</v>
      </c>
      <c r="D473" s="186">
        <f t="shared" ref="D473:G473" si="171">SUM(D462:D463)-D435</f>
        <v>0</v>
      </c>
      <c r="E473" s="186">
        <f t="shared" si="171"/>
        <v>0</v>
      </c>
      <c r="F473" s="186">
        <f t="shared" si="171"/>
        <v>0</v>
      </c>
      <c r="G473" s="186">
        <f t="shared" si="171"/>
        <v>0</v>
      </c>
    </row>
  </sheetData>
  <phoneticPr fontId="1"/>
  <conditionalFormatting sqref="A16:A2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CC51-5D46-424E-9F5C-F75A6177A04B}">
  <sheetPr>
    <tabColor theme="7" tint="0.79998168889431442"/>
  </sheetPr>
  <dimension ref="A1:AB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"/>
  <cols>
    <col min="1" max="1" width="3.75" style="100" customWidth="1"/>
    <col min="2" max="2" width="12.08203125" style="100" customWidth="1"/>
    <col min="3" max="6" width="9.75" style="100" customWidth="1"/>
    <col min="7" max="7" width="9.75" style="114" customWidth="1"/>
    <col min="8" max="10" width="9.75" style="100" customWidth="1"/>
    <col min="11" max="11" width="9.75" style="114" customWidth="1"/>
    <col min="12" max="12" width="9.75" style="100" customWidth="1"/>
    <col min="13" max="14" width="9.75" style="114" customWidth="1"/>
    <col min="15" max="27" width="9.75" style="100" customWidth="1"/>
    <col min="28" max="254" width="7.75" style="100"/>
    <col min="255" max="255" width="3.75" style="100" customWidth="1"/>
    <col min="256" max="256" width="9.33203125" style="100" customWidth="1"/>
    <col min="257" max="257" width="7.58203125" style="100" customWidth="1"/>
    <col min="258" max="258" width="6.83203125" style="100" customWidth="1"/>
    <col min="259" max="259" width="6" style="100" customWidth="1"/>
    <col min="260" max="260" width="6.25" style="100" customWidth="1"/>
    <col min="261" max="261" width="5.58203125" style="100" customWidth="1"/>
    <col min="262" max="262" width="7.33203125" style="100" customWidth="1"/>
    <col min="263" max="264" width="7" style="100" customWidth="1"/>
    <col min="265" max="265" width="6.5" style="100" customWidth="1"/>
    <col min="266" max="266" width="6.08203125" style="100" customWidth="1"/>
    <col min="267" max="267" width="6.58203125" style="100" customWidth="1"/>
    <col min="268" max="268" width="6.08203125" style="100" customWidth="1"/>
    <col min="269" max="510" width="7.75" style="100"/>
    <col min="511" max="511" width="3.75" style="100" customWidth="1"/>
    <col min="512" max="512" width="9.33203125" style="100" customWidth="1"/>
    <col min="513" max="513" width="7.58203125" style="100" customWidth="1"/>
    <col min="514" max="514" width="6.83203125" style="100" customWidth="1"/>
    <col min="515" max="515" width="6" style="100" customWidth="1"/>
    <col min="516" max="516" width="6.25" style="100" customWidth="1"/>
    <col min="517" max="517" width="5.58203125" style="100" customWidth="1"/>
    <col min="518" max="518" width="7.33203125" style="100" customWidth="1"/>
    <col min="519" max="520" width="7" style="100" customWidth="1"/>
    <col min="521" max="521" width="6.5" style="100" customWidth="1"/>
    <col min="522" max="522" width="6.08203125" style="100" customWidth="1"/>
    <col min="523" max="523" width="6.58203125" style="100" customWidth="1"/>
    <col min="524" max="524" width="6.08203125" style="100" customWidth="1"/>
    <col min="525" max="766" width="7.75" style="100"/>
    <col min="767" max="767" width="3.75" style="100" customWidth="1"/>
    <col min="768" max="768" width="9.33203125" style="100" customWidth="1"/>
    <col min="769" max="769" width="7.58203125" style="100" customWidth="1"/>
    <col min="770" max="770" width="6.83203125" style="100" customWidth="1"/>
    <col min="771" max="771" width="6" style="100" customWidth="1"/>
    <col min="772" max="772" width="6.25" style="100" customWidth="1"/>
    <col min="773" max="773" width="5.58203125" style="100" customWidth="1"/>
    <col min="774" max="774" width="7.33203125" style="100" customWidth="1"/>
    <col min="775" max="776" width="7" style="100" customWidth="1"/>
    <col min="777" max="777" width="6.5" style="100" customWidth="1"/>
    <col min="778" max="778" width="6.08203125" style="100" customWidth="1"/>
    <col min="779" max="779" width="6.58203125" style="100" customWidth="1"/>
    <col min="780" max="780" width="6.08203125" style="100" customWidth="1"/>
    <col min="781" max="1022" width="7.75" style="100"/>
    <col min="1023" max="1023" width="3.75" style="100" customWidth="1"/>
    <col min="1024" max="1024" width="9.33203125" style="100" customWidth="1"/>
    <col min="1025" max="1025" width="7.58203125" style="100" customWidth="1"/>
    <col min="1026" max="1026" width="6.83203125" style="100" customWidth="1"/>
    <col min="1027" max="1027" width="6" style="100" customWidth="1"/>
    <col min="1028" max="1028" width="6.25" style="100" customWidth="1"/>
    <col min="1029" max="1029" width="5.58203125" style="100" customWidth="1"/>
    <col min="1030" max="1030" width="7.33203125" style="100" customWidth="1"/>
    <col min="1031" max="1032" width="7" style="100" customWidth="1"/>
    <col min="1033" max="1033" width="6.5" style="100" customWidth="1"/>
    <col min="1034" max="1034" width="6.08203125" style="100" customWidth="1"/>
    <col min="1035" max="1035" width="6.58203125" style="100" customWidth="1"/>
    <col min="1036" max="1036" width="6.08203125" style="100" customWidth="1"/>
    <col min="1037" max="1278" width="7.75" style="100"/>
    <col min="1279" max="1279" width="3.75" style="100" customWidth="1"/>
    <col min="1280" max="1280" width="9.33203125" style="100" customWidth="1"/>
    <col min="1281" max="1281" width="7.58203125" style="100" customWidth="1"/>
    <col min="1282" max="1282" width="6.83203125" style="100" customWidth="1"/>
    <col min="1283" max="1283" width="6" style="100" customWidth="1"/>
    <col min="1284" max="1284" width="6.25" style="100" customWidth="1"/>
    <col min="1285" max="1285" width="5.58203125" style="100" customWidth="1"/>
    <col min="1286" max="1286" width="7.33203125" style="100" customWidth="1"/>
    <col min="1287" max="1288" width="7" style="100" customWidth="1"/>
    <col min="1289" max="1289" width="6.5" style="100" customWidth="1"/>
    <col min="1290" max="1290" width="6.08203125" style="100" customWidth="1"/>
    <col min="1291" max="1291" width="6.58203125" style="100" customWidth="1"/>
    <col min="1292" max="1292" width="6.08203125" style="100" customWidth="1"/>
    <col min="1293" max="1534" width="7.75" style="100"/>
    <col min="1535" max="1535" width="3.75" style="100" customWidth="1"/>
    <col min="1536" max="1536" width="9.33203125" style="100" customWidth="1"/>
    <col min="1537" max="1537" width="7.58203125" style="100" customWidth="1"/>
    <col min="1538" max="1538" width="6.83203125" style="100" customWidth="1"/>
    <col min="1539" max="1539" width="6" style="100" customWidth="1"/>
    <col min="1540" max="1540" width="6.25" style="100" customWidth="1"/>
    <col min="1541" max="1541" width="5.58203125" style="100" customWidth="1"/>
    <col min="1542" max="1542" width="7.33203125" style="100" customWidth="1"/>
    <col min="1543" max="1544" width="7" style="100" customWidth="1"/>
    <col min="1545" max="1545" width="6.5" style="100" customWidth="1"/>
    <col min="1546" max="1546" width="6.08203125" style="100" customWidth="1"/>
    <col min="1547" max="1547" width="6.58203125" style="100" customWidth="1"/>
    <col min="1548" max="1548" width="6.08203125" style="100" customWidth="1"/>
    <col min="1549" max="1790" width="7.75" style="100"/>
    <col min="1791" max="1791" width="3.75" style="100" customWidth="1"/>
    <col min="1792" max="1792" width="9.33203125" style="100" customWidth="1"/>
    <col min="1793" max="1793" width="7.58203125" style="100" customWidth="1"/>
    <col min="1794" max="1794" width="6.83203125" style="100" customWidth="1"/>
    <col min="1795" max="1795" width="6" style="100" customWidth="1"/>
    <col min="1796" max="1796" width="6.25" style="100" customWidth="1"/>
    <col min="1797" max="1797" width="5.58203125" style="100" customWidth="1"/>
    <col min="1798" max="1798" width="7.33203125" style="100" customWidth="1"/>
    <col min="1799" max="1800" width="7" style="100" customWidth="1"/>
    <col min="1801" max="1801" width="6.5" style="100" customWidth="1"/>
    <col min="1802" max="1802" width="6.08203125" style="100" customWidth="1"/>
    <col min="1803" max="1803" width="6.58203125" style="100" customWidth="1"/>
    <col min="1804" max="1804" width="6.08203125" style="100" customWidth="1"/>
    <col min="1805" max="2046" width="7.75" style="100"/>
    <col min="2047" max="2047" width="3.75" style="100" customWidth="1"/>
    <col min="2048" max="2048" width="9.33203125" style="100" customWidth="1"/>
    <col min="2049" max="2049" width="7.58203125" style="100" customWidth="1"/>
    <col min="2050" max="2050" width="6.83203125" style="100" customWidth="1"/>
    <col min="2051" max="2051" width="6" style="100" customWidth="1"/>
    <col min="2052" max="2052" width="6.25" style="100" customWidth="1"/>
    <col min="2053" max="2053" width="5.58203125" style="100" customWidth="1"/>
    <col min="2054" max="2054" width="7.33203125" style="100" customWidth="1"/>
    <col min="2055" max="2056" width="7" style="100" customWidth="1"/>
    <col min="2057" max="2057" width="6.5" style="100" customWidth="1"/>
    <col min="2058" max="2058" width="6.08203125" style="100" customWidth="1"/>
    <col min="2059" max="2059" width="6.58203125" style="100" customWidth="1"/>
    <col min="2060" max="2060" width="6.08203125" style="100" customWidth="1"/>
    <col min="2061" max="2302" width="7.75" style="100"/>
    <col min="2303" max="2303" width="3.75" style="100" customWidth="1"/>
    <col min="2304" max="2304" width="9.33203125" style="100" customWidth="1"/>
    <col min="2305" max="2305" width="7.58203125" style="100" customWidth="1"/>
    <col min="2306" max="2306" width="6.83203125" style="100" customWidth="1"/>
    <col min="2307" max="2307" width="6" style="100" customWidth="1"/>
    <col min="2308" max="2308" width="6.25" style="100" customWidth="1"/>
    <col min="2309" max="2309" width="5.58203125" style="100" customWidth="1"/>
    <col min="2310" max="2310" width="7.33203125" style="100" customWidth="1"/>
    <col min="2311" max="2312" width="7" style="100" customWidth="1"/>
    <col min="2313" max="2313" width="6.5" style="100" customWidth="1"/>
    <col min="2314" max="2314" width="6.08203125" style="100" customWidth="1"/>
    <col min="2315" max="2315" width="6.58203125" style="100" customWidth="1"/>
    <col min="2316" max="2316" width="6.08203125" style="100" customWidth="1"/>
    <col min="2317" max="2558" width="7.75" style="100"/>
    <col min="2559" max="2559" width="3.75" style="100" customWidth="1"/>
    <col min="2560" max="2560" width="9.33203125" style="100" customWidth="1"/>
    <col min="2561" max="2561" width="7.58203125" style="100" customWidth="1"/>
    <col min="2562" max="2562" width="6.83203125" style="100" customWidth="1"/>
    <col min="2563" max="2563" width="6" style="100" customWidth="1"/>
    <col min="2564" max="2564" width="6.25" style="100" customWidth="1"/>
    <col min="2565" max="2565" width="5.58203125" style="100" customWidth="1"/>
    <col min="2566" max="2566" width="7.33203125" style="100" customWidth="1"/>
    <col min="2567" max="2568" width="7" style="100" customWidth="1"/>
    <col min="2569" max="2569" width="6.5" style="100" customWidth="1"/>
    <col min="2570" max="2570" width="6.08203125" style="100" customWidth="1"/>
    <col min="2571" max="2571" width="6.58203125" style="100" customWidth="1"/>
    <col min="2572" max="2572" width="6.08203125" style="100" customWidth="1"/>
    <col min="2573" max="2814" width="7.75" style="100"/>
    <col min="2815" max="2815" width="3.75" style="100" customWidth="1"/>
    <col min="2816" max="2816" width="9.33203125" style="100" customWidth="1"/>
    <col min="2817" max="2817" width="7.58203125" style="100" customWidth="1"/>
    <col min="2818" max="2818" width="6.83203125" style="100" customWidth="1"/>
    <col min="2819" max="2819" width="6" style="100" customWidth="1"/>
    <col min="2820" max="2820" width="6.25" style="100" customWidth="1"/>
    <col min="2821" max="2821" width="5.58203125" style="100" customWidth="1"/>
    <col min="2822" max="2822" width="7.33203125" style="100" customWidth="1"/>
    <col min="2823" max="2824" width="7" style="100" customWidth="1"/>
    <col min="2825" max="2825" width="6.5" style="100" customWidth="1"/>
    <col min="2826" max="2826" width="6.08203125" style="100" customWidth="1"/>
    <col min="2827" max="2827" width="6.58203125" style="100" customWidth="1"/>
    <col min="2828" max="2828" width="6.08203125" style="100" customWidth="1"/>
    <col min="2829" max="3070" width="7.75" style="100"/>
    <col min="3071" max="3071" width="3.75" style="100" customWidth="1"/>
    <col min="3072" max="3072" width="9.33203125" style="100" customWidth="1"/>
    <col min="3073" max="3073" width="7.58203125" style="100" customWidth="1"/>
    <col min="3074" max="3074" width="6.83203125" style="100" customWidth="1"/>
    <col min="3075" max="3075" width="6" style="100" customWidth="1"/>
    <col min="3076" max="3076" width="6.25" style="100" customWidth="1"/>
    <col min="3077" max="3077" width="5.58203125" style="100" customWidth="1"/>
    <col min="3078" max="3078" width="7.33203125" style="100" customWidth="1"/>
    <col min="3079" max="3080" width="7" style="100" customWidth="1"/>
    <col min="3081" max="3081" width="6.5" style="100" customWidth="1"/>
    <col min="3082" max="3082" width="6.08203125" style="100" customWidth="1"/>
    <col min="3083" max="3083" width="6.58203125" style="100" customWidth="1"/>
    <col min="3084" max="3084" width="6.08203125" style="100" customWidth="1"/>
    <col min="3085" max="3326" width="7.75" style="100"/>
    <col min="3327" max="3327" width="3.75" style="100" customWidth="1"/>
    <col min="3328" max="3328" width="9.33203125" style="100" customWidth="1"/>
    <col min="3329" max="3329" width="7.58203125" style="100" customWidth="1"/>
    <col min="3330" max="3330" width="6.83203125" style="100" customWidth="1"/>
    <col min="3331" max="3331" width="6" style="100" customWidth="1"/>
    <col min="3332" max="3332" width="6.25" style="100" customWidth="1"/>
    <col min="3333" max="3333" width="5.58203125" style="100" customWidth="1"/>
    <col min="3334" max="3334" width="7.33203125" style="100" customWidth="1"/>
    <col min="3335" max="3336" width="7" style="100" customWidth="1"/>
    <col min="3337" max="3337" width="6.5" style="100" customWidth="1"/>
    <col min="3338" max="3338" width="6.08203125" style="100" customWidth="1"/>
    <col min="3339" max="3339" width="6.58203125" style="100" customWidth="1"/>
    <col min="3340" max="3340" width="6.08203125" style="100" customWidth="1"/>
    <col min="3341" max="3582" width="7.75" style="100"/>
    <col min="3583" max="3583" width="3.75" style="100" customWidth="1"/>
    <col min="3584" max="3584" width="9.33203125" style="100" customWidth="1"/>
    <col min="3585" max="3585" width="7.58203125" style="100" customWidth="1"/>
    <col min="3586" max="3586" width="6.83203125" style="100" customWidth="1"/>
    <col min="3587" max="3587" width="6" style="100" customWidth="1"/>
    <col min="3588" max="3588" width="6.25" style="100" customWidth="1"/>
    <col min="3589" max="3589" width="5.58203125" style="100" customWidth="1"/>
    <col min="3590" max="3590" width="7.33203125" style="100" customWidth="1"/>
    <col min="3591" max="3592" width="7" style="100" customWidth="1"/>
    <col min="3593" max="3593" width="6.5" style="100" customWidth="1"/>
    <col min="3594" max="3594" width="6.08203125" style="100" customWidth="1"/>
    <col min="3595" max="3595" width="6.58203125" style="100" customWidth="1"/>
    <col min="3596" max="3596" width="6.08203125" style="100" customWidth="1"/>
    <col min="3597" max="3838" width="7.75" style="100"/>
    <col min="3839" max="3839" width="3.75" style="100" customWidth="1"/>
    <col min="3840" max="3840" width="9.33203125" style="100" customWidth="1"/>
    <col min="3841" max="3841" width="7.58203125" style="100" customWidth="1"/>
    <col min="3842" max="3842" width="6.83203125" style="100" customWidth="1"/>
    <col min="3843" max="3843" width="6" style="100" customWidth="1"/>
    <col min="3844" max="3844" width="6.25" style="100" customWidth="1"/>
    <col min="3845" max="3845" width="5.58203125" style="100" customWidth="1"/>
    <col min="3846" max="3846" width="7.33203125" style="100" customWidth="1"/>
    <col min="3847" max="3848" width="7" style="100" customWidth="1"/>
    <col min="3849" max="3849" width="6.5" style="100" customWidth="1"/>
    <col min="3850" max="3850" width="6.08203125" style="100" customWidth="1"/>
    <col min="3851" max="3851" width="6.58203125" style="100" customWidth="1"/>
    <col min="3852" max="3852" width="6.08203125" style="100" customWidth="1"/>
    <col min="3853" max="4094" width="7.75" style="100"/>
    <col min="4095" max="4095" width="3.75" style="100" customWidth="1"/>
    <col min="4096" max="4096" width="9.33203125" style="100" customWidth="1"/>
    <col min="4097" max="4097" width="7.58203125" style="100" customWidth="1"/>
    <col min="4098" max="4098" width="6.83203125" style="100" customWidth="1"/>
    <col min="4099" max="4099" width="6" style="100" customWidth="1"/>
    <col min="4100" max="4100" width="6.25" style="100" customWidth="1"/>
    <col min="4101" max="4101" width="5.58203125" style="100" customWidth="1"/>
    <col min="4102" max="4102" width="7.33203125" style="100" customWidth="1"/>
    <col min="4103" max="4104" width="7" style="100" customWidth="1"/>
    <col min="4105" max="4105" width="6.5" style="100" customWidth="1"/>
    <col min="4106" max="4106" width="6.08203125" style="100" customWidth="1"/>
    <col min="4107" max="4107" width="6.58203125" style="100" customWidth="1"/>
    <col min="4108" max="4108" width="6.08203125" style="100" customWidth="1"/>
    <col min="4109" max="4350" width="7.75" style="100"/>
    <col min="4351" max="4351" width="3.75" style="100" customWidth="1"/>
    <col min="4352" max="4352" width="9.33203125" style="100" customWidth="1"/>
    <col min="4353" max="4353" width="7.58203125" style="100" customWidth="1"/>
    <col min="4354" max="4354" width="6.83203125" style="100" customWidth="1"/>
    <col min="4355" max="4355" width="6" style="100" customWidth="1"/>
    <col min="4356" max="4356" width="6.25" style="100" customWidth="1"/>
    <col min="4357" max="4357" width="5.58203125" style="100" customWidth="1"/>
    <col min="4358" max="4358" width="7.33203125" style="100" customWidth="1"/>
    <col min="4359" max="4360" width="7" style="100" customWidth="1"/>
    <col min="4361" max="4361" width="6.5" style="100" customWidth="1"/>
    <col min="4362" max="4362" width="6.08203125" style="100" customWidth="1"/>
    <col min="4363" max="4363" width="6.58203125" style="100" customWidth="1"/>
    <col min="4364" max="4364" width="6.08203125" style="100" customWidth="1"/>
    <col min="4365" max="4606" width="7.75" style="100"/>
    <col min="4607" max="4607" width="3.75" style="100" customWidth="1"/>
    <col min="4608" max="4608" width="9.33203125" style="100" customWidth="1"/>
    <col min="4609" max="4609" width="7.58203125" style="100" customWidth="1"/>
    <col min="4610" max="4610" width="6.83203125" style="100" customWidth="1"/>
    <col min="4611" max="4611" width="6" style="100" customWidth="1"/>
    <col min="4612" max="4612" width="6.25" style="100" customWidth="1"/>
    <col min="4613" max="4613" width="5.58203125" style="100" customWidth="1"/>
    <col min="4614" max="4614" width="7.33203125" style="100" customWidth="1"/>
    <col min="4615" max="4616" width="7" style="100" customWidth="1"/>
    <col min="4617" max="4617" width="6.5" style="100" customWidth="1"/>
    <col min="4618" max="4618" width="6.08203125" style="100" customWidth="1"/>
    <col min="4619" max="4619" width="6.58203125" style="100" customWidth="1"/>
    <col min="4620" max="4620" width="6.08203125" style="100" customWidth="1"/>
    <col min="4621" max="4862" width="7.75" style="100"/>
    <col min="4863" max="4863" width="3.75" style="100" customWidth="1"/>
    <col min="4864" max="4864" width="9.33203125" style="100" customWidth="1"/>
    <col min="4865" max="4865" width="7.58203125" style="100" customWidth="1"/>
    <col min="4866" max="4866" width="6.83203125" style="100" customWidth="1"/>
    <col min="4867" max="4867" width="6" style="100" customWidth="1"/>
    <col min="4868" max="4868" width="6.25" style="100" customWidth="1"/>
    <col min="4869" max="4869" width="5.58203125" style="100" customWidth="1"/>
    <col min="4870" max="4870" width="7.33203125" style="100" customWidth="1"/>
    <col min="4871" max="4872" width="7" style="100" customWidth="1"/>
    <col min="4873" max="4873" width="6.5" style="100" customWidth="1"/>
    <col min="4874" max="4874" width="6.08203125" style="100" customWidth="1"/>
    <col min="4875" max="4875" width="6.58203125" style="100" customWidth="1"/>
    <col min="4876" max="4876" width="6.08203125" style="100" customWidth="1"/>
    <col min="4877" max="5118" width="7.75" style="100"/>
    <col min="5119" max="5119" width="3.75" style="100" customWidth="1"/>
    <col min="5120" max="5120" width="9.33203125" style="100" customWidth="1"/>
    <col min="5121" max="5121" width="7.58203125" style="100" customWidth="1"/>
    <col min="5122" max="5122" width="6.83203125" style="100" customWidth="1"/>
    <col min="5123" max="5123" width="6" style="100" customWidth="1"/>
    <col min="5124" max="5124" width="6.25" style="100" customWidth="1"/>
    <col min="5125" max="5125" width="5.58203125" style="100" customWidth="1"/>
    <col min="5126" max="5126" width="7.33203125" style="100" customWidth="1"/>
    <col min="5127" max="5128" width="7" style="100" customWidth="1"/>
    <col min="5129" max="5129" width="6.5" style="100" customWidth="1"/>
    <col min="5130" max="5130" width="6.08203125" style="100" customWidth="1"/>
    <col min="5131" max="5131" width="6.58203125" style="100" customWidth="1"/>
    <col min="5132" max="5132" width="6.08203125" style="100" customWidth="1"/>
    <col min="5133" max="5374" width="7.75" style="100"/>
    <col min="5375" max="5375" width="3.75" style="100" customWidth="1"/>
    <col min="5376" max="5376" width="9.33203125" style="100" customWidth="1"/>
    <col min="5377" max="5377" width="7.58203125" style="100" customWidth="1"/>
    <col min="5378" max="5378" width="6.83203125" style="100" customWidth="1"/>
    <col min="5379" max="5379" width="6" style="100" customWidth="1"/>
    <col min="5380" max="5380" width="6.25" style="100" customWidth="1"/>
    <col min="5381" max="5381" width="5.58203125" style="100" customWidth="1"/>
    <col min="5382" max="5382" width="7.33203125" style="100" customWidth="1"/>
    <col min="5383" max="5384" width="7" style="100" customWidth="1"/>
    <col min="5385" max="5385" width="6.5" style="100" customWidth="1"/>
    <col min="5386" max="5386" width="6.08203125" style="100" customWidth="1"/>
    <col min="5387" max="5387" width="6.58203125" style="100" customWidth="1"/>
    <col min="5388" max="5388" width="6.08203125" style="100" customWidth="1"/>
    <col min="5389" max="5630" width="7.75" style="100"/>
    <col min="5631" max="5631" width="3.75" style="100" customWidth="1"/>
    <col min="5632" max="5632" width="9.33203125" style="100" customWidth="1"/>
    <col min="5633" max="5633" width="7.58203125" style="100" customWidth="1"/>
    <col min="5634" max="5634" width="6.83203125" style="100" customWidth="1"/>
    <col min="5635" max="5635" width="6" style="100" customWidth="1"/>
    <col min="5636" max="5636" width="6.25" style="100" customWidth="1"/>
    <col min="5637" max="5637" width="5.58203125" style="100" customWidth="1"/>
    <col min="5638" max="5638" width="7.33203125" style="100" customWidth="1"/>
    <col min="5639" max="5640" width="7" style="100" customWidth="1"/>
    <col min="5641" max="5641" width="6.5" style="100" customWidth="1"/>
    <col min="5642" max="5642" width="6.08203125" style="100" customWidth="1"/>
    <col min="5643" max="5643" width="6.58203125" style="100" customWidth="1"/>
    <col min="5644" max="5644" width="6.08203125" style="100" customWidth="1"/>
    <col min="5645" max="5886" width="7.75" style="100"/>
    <col min="5887" max="5887" width="3.75" style="100" customWidth="1"/>
    <col min="5888" max="5888" width="9.33203125" style="100" customWidth="1"/>
    <col min="5889" max="5889" width="7.58203125" style="100" customWidth="1"/>
    <col min="5890" max="5890" width="6.83203125" style="100" customWidth="1"/>
    <col min="5891" max="5891" width="6" style="100" customWidth="1"/>
    <col min="5892" max="5892" width="6.25" style="100" customWidth="1"/>
    <col min="5893" max="5893" width="5.58203125" style="100" customWidth="1"/>
    <col min="5894" max="5894" width="7.33203125" style="100" customWidth="1"/>
    <col min="5895" max="5896" width="7" style="100" customWidth="1"/>
    <col min="5897" max="5897" width="6.5" style="100" customWidth="1"/>
    <col min="5898" max="5898" width="6.08203125" style="100" customWidth="1"/>
    <col min="5899" max="5899" width="6.58203125" style="100" customWidth="1"/>
    <col min="5900" max="5900" width="6.08203125" style="100" customWidth="1"/>
    <col min="5901" max="6142" width="7.75" style="100"/>
    <col min="6143" max="6143" width="3.75" style="100" customWidth="1"/>
    <col min="6144" max="6144" width="9.33203125" style="100" customWidth="1"/>
    <col min="6145" max="6145" width="7.58203125" style="100" customWidth="1"/>
    <col min="6146" max="6146" width="6.83203125" style="100" customWidth="1"/>
    <col min="6147" max="6147" width="6" style="100" customWidth="1"/>
    <col min="6148" max="6148" width="6.25" style="100" customWidth="1"/>
    <col min="6149" max="6149" width="5.58203125" style="100" customWidth="1"/>
    <col min="6150" max="6150" width="7.33203125" style="100" customWidth="1"/>
    <col min="6151" max="6152" width="7" style="100" customWidth="1"/>
    <col min="6153" max="6153" width="6.5" style="100" customWidth="1"/>
    <col min="6154" max="6154" width="6.08203125" style="100" customWidth="1"/>
    <col min="6155" max="6155" width="6.58203125" style="100" customWidth="1"/>
    <col min="6156" max="6156" width="6.08203125" style="100" customWidth="1"/>
    <col min="6157" max="6398" width="7.75" style="100"/>
    <col min="6399" max="6399" width="3.75" style="100" customWidth="1"/>
    <col min="6400" max="6400" width="9.33203125" style="100" customWidth="1"/>
    <col min="6401" max="6401" width="7.58203125" style="100" customWidth="1"/>
    <col min="6402" max="6402" width="6.83203125" style="100" customWidth="1"/>
    <col min="6403" max="6403" width="6" style="100" customWidth="1"/>
    <col min="6404" max="6404" width="6.25" style="100" customWidth="1"/>
    <col min="6405" max="6405" width="5.58203125" style="100" customWidth="1"/>
    <col min="6406" max="6406" width="7.33203125" style="100" customWidth="1"/>
    <col min="6407" max="6408" width="7" style="100" customWidth="1"/>
    <col min="6409" max="6409" width="6.5" style="100" customWidth="1"/>
    <col min="6410" max="6410" width="6.08203125" style="100" customWidth="1"/>
    <col min="6411" max="6411" width="6.58203125" style="100" customWidth="1"/>
    <col min="6412" max="6412" width="6.08203125" style="100" customWidth="1"/>
    <col min="6413" max="6654" width="7.75" style="100"/>
    <col min="6655" max="6655" width="3.75" style="100" customWidth="1"/>
    <col min="6656" max="6656" width="9.33203125" style="100" customWidth="1"/>
    <col min="6657" max="6657" width="7.58203125" style="100" customWidth="1"/>
    <col min="6658" max="6658" width="6.83203125" style="100" customWidth="1"/>
    <col min="6659" max="6659" width="6" style="100" customWidth="1"/>
    <col min="6660" max="6660" width="6.25" style="100" customWidth="1"/>
    <col min="6661" max="6661" width="5.58203125" style="100" customWidth="1"/>
    <col min="6662" max="6662" width="7.33203125" style="100" customWidth="1"/>
    <col min="6663" max="6664" width="7" style="100" customWidth="1"/>
    <col min="6665" max="6665" width="6.5" style="100" customWidth="1"/>
    <col min="6666" max="6666" width="6.08203125" style="100" customWidth="1"/>
    <col min="6667" max="6667" width="6.58203125" style="100" customWidth="1"/>
    <col min="6668" max="6668" width="6.08203125" style="100" customWidth="1"/>
    <col min="6669" max="6910" width="7.75" style="100"/>
    <col min="6911" max="6911" width="3.75" style="100" customWidth="1"/>
    <col min="6912" max="6912" width="9.33203125" style="100" customWidth="1"/>
    <col min="6913" max="6913" width="7.58203125" style="100" customWidth="1"/>
    <col min="6914" max="6914" width="6.83203125" style="100" customWidth="1"/>
    <col min="6915" max="6915" width="6" style="100" customWidth="1"/>
    <col min="6916" max="6916" width="6.25" style="100" customWidth="1"/>
    <col min="6917" max="6917" width="5.58203125" style="100" customWidth="1"/>
    <col min="6918" max="6918" width="7.33203125" style="100" customWidth="1"/>
    <col min="6919" max="6920" width="7" style="100" customWidth="1"/>
    <col min="6921" max="6921" width="6.5" style="100" customWidth="1"/>
    <col min="6922" max="6922" width="6.08203125" style="100" customWidth="1"/>
    <col min="6923" max="6923" width="6.58203125" style="100" customWidth="1"/>
    <col min="6924" max="6924" width="6.08203125" style="100" customWidth="1"/>
    <col min="6925" max="7166" width="7.75" style="100"/>
    <col min="7167" max="7167" width="3.75" style="100" customWidth="1"/>
    <col min="7168" max="7168" width="9.33203125" style="100" customWidth="1"/>
    <col min="7169" max="7169" width="7.58203125" style="100" customWidth="1"/>
    <col min="7170" max="7170" width="6.83203125" style="100" customWidth="1"/>
    <col min="7171" max="7171" width="6" style="100" customWidth="1"/>
    <col min="7172" max="7172" width="6.25" style="100" customWidth="1"/>
    <col min="7173" max="7173" width="5.58203125" style="100" customWidth="1"/>
    <col min="7174" max="7174" width="7.33203125" style="100" customWidth="1"/>
    <col min="7175" max="7176" width="7" style="100" customWidth="1"/>
    <col min="7177" max="7177" width="6.5" style="100" customWidth="1"/>
    <col min="7178" max="7178" width="6.08203125" style="100" customWidth="1"/>
    <col min="7179" max="7179" width="6.58203125" style="100" customWidth="1"/>
    <col min="7180" max="7180" width="6.08203125" style="100" customWidth="1"/>
    <col min="7181" max="7422" width="7.75" style="100"/>
    <col min="7423" max="7423" width="3.75" style="100" customWidth="1"/>
    <col min="7424" max="7424" width="9.33203125" style="100" customWidth="1"/>
    <col min="7425" max="7425" width="7.58203125" style="100" customWidth="1"/>
    <col min="7426" max="7426" width="6.83203125" style="100" customWidth="1"/>
    <col min="7427" max="7427" width="6" style="100" customWidth="1"/>
    <col min="7428" max="7428" width="6.25" style="100" customWidth="1"/>
    <col min="7429" max="7429" width="5.58203125" style="100" customWidth="1"/>
    <col min="7430" max="7430" width="7.33203125" style="100" customWidth="1"/>
    <col min="7431" max="7432" width="7" style="100" customWidth="1"/>
    <col min="7433" max="7433" width="6.5" style="100" customWidth="1"/>
    <col min="7434" max="7434" width="6.08203125" style="100" customWidth="1"/>
    <col min="7435" max="7435" width="6.58203125" style="100" customWidth="1"/>
    <col min="7436" max="7436" width="6.08203125" style="100" customWidth="1"/>
    <col min="7437" max="7678" width="7.75" style="100"/>
    <col min="7679" max="7679" width="3.75" style="100" customWidth="1"/>
    <col min="7680" max="7680" width="9.33203125" style="100" customWidth="1"/>
    <col min="7681" max="7681" width="7.58203125" style="100" customWidth="1"/>
    <col min="7682" max="7682" width="6.83203125" style="100" customWidth="1"/>
    <col min="7683" max="7683" width="6" style="100" customWidth="1"/>
    <col min="7684" max="7684" width="6.25" style="100" customWidth="1"/>
    <col min="7685" max="7685" width="5.58203125" style="100" customWidth="1"/>
    <col min="7686" max="7686" width="7.33203125" style="100" customWidth="1"/>
    <col min="7687" max="7688" width="7" style="100" customWidth="1"/>
    <col min="7689" max="7689" width="6.5" style="100" customWidth="1"/>
    <col min="7690" max="7690" width="6.08203125" style="100" customWidth="1"/>
    <col min="7691" max="7691" width="6.58203125" style="100" customWidth="1"/>
    <col min="7692" max="7692" width="6.08203125" style="100" customWidth="1"/>
    <col min="7693" max="7934" width="7.75" style="100"/>
    <col min="7935" max="7935" width="3.75" style="100" customWidth="1"/>
    <col min="7936" max="7936" width="9.33203125" style="100" customWidth="1"/>
    <col min="7937" max="7937" width="7.58203125" style="100" customWidth="1"/>
    <col min="7938" max="7938" width="6.83203125" style="100" customWidth="1"/>
    <col min="7939" max="7939" width="6" style="100" customWidth="1"/>
    <col min="7940" max="7940" width="6.25" style="100" customWidth="1"/>
    <col min="7941" max="7941" width="5.58203125" style="100" customWidth="1"/>
    <col min="7942" max="7942" width="7.33203125" style="100" customWidth="1"/>
    <col min="7943" max="7944" width="7" style="100" customWidth="1"/>
    <col min="7945" max="7945" width="6.5" style="100" customWidth="1"/>
    <col min="7946" max="7946" width="6.08203125" style="100" customWidth="1"/>
    <col min="7947" max="7947" width="6.58203125" style="100" customWidth="1"/>
    <col min="7948" max="7948" width="6.08203125" style="100" customWidth="1"/>
    <col min="7949" max="8190" width="7.75" style="100"/>
    <col min="8191" max="8191" width="3.75" style="100" customWidth="1"/>
    <col min="8192" max="8192" width="9.33203125" style="100" customWidth="1"/>
    <col min="8193" max="8193" width="7.58203125" style="100" customWidth="1"/>
    <col min="8194" max="8194" width="6.83203125" style="100" customWidth="1"/>
    <col min="8195" max="8195" width="6" style="100" customWidth="1"/>
    <col min="8196" max="8196" width="6.25" style="100" customWidth="1"/>
    <col min="8197" max="8197" width="5.58203125" style="100" customWidth="1"/>
    <col min="8198" max="8198" width="7.33203125" style="100" customWidth="1"/>
    <col min="8199" max="8200" width="7" style="100" customWidth="1"/>
    <col min="8201" max="8201" width="6.5" style="100" customWidth="1"/>
    <col min="8202" max="8202" width="6.08203125" style="100" customWidth="1"/>
    <col min="8203" max="8203" width="6.58203125" style="100" customWidth="1"/>
    <col min="8204" max="8204" width="6.08203125" style="100" customWidth="1"/>
    <col min="8205" max="8446" width="7.75" style="100"/>
    <col min="8447" max="8447" width="3.75" style="100" customWidth="1"/>
    <col min="8448" max="8448" width="9.33203125" style="100" customWidth="1"/>
    <col min="8449" max="8449" width="7.58203125" style="100" customWidth="1"/>
    <col min="8450" max="8450" width="6.83203125" style="100" customWidth="1"/>
    <col min="8451" max="8451" width="6" style="100" customWidth="1"/>
    <col min="8452" max="8452" width="6.25" style="100" customWidth="1"/>
    <col min="8453" max="8453" width="5.58203125" style="100" customWidth="1"/>
    <col min="8454" max="8454" width="7.33203125" style="100" customWidth="1"/>
    <col min="8455" max="8456" width="7" style="100" customWidth="1"/>
    <col min="8457" max="8457" width="6.5" style="100" customWidth="1"/>
    <col min="8458" max="8458" width="6.08203125" style="100" customWidth="1"/>
    <col min="8459" max="8459" width="6.58203125" style="100" customWidth="1"/>
    <col min="8460" max="8460" width="6.08203125" style="100" customWidth="1"/>
    <col min="8461" max="8702" width="7.75" style="100"/>
    <col min="8703" max="8703" width="3.75" style="100" customWidth="1"/>
    <col min="8704" max="8704" width="9.33203125" style="100" customWidth="1"/>
    <col min="8705" max="8705" width="7.58203125" style="100" customWidth="1"/>
    <col min="8706" max="8706" width="6.83203125" style="100" customWidth="1"/>
    <col min="8707" max="8707" width="6" style="100" customWidth="1"/>
    <col min="8708" max="8708" width="6.25" style="100" customWidth="1"/>
    <col min="8709" max="8709" width="5.58203125" style="100" customWidth="1"/>
    <col min="8710" max="8710" width="7.33203125" style="100" customWidth="1"/>
    <col min="8711" max="8712" width="7" style="100" customWidth="1"/>
    <col min="8713" max="8713" width="6.5" style="100" customWidth="1"/>
    <col min="8714" max="8714" width="6.08203125" style="100" customWidth="1"/>
    <col min="8715" max="8715" width="6.58203125" style="100" customWidth="1"/>
    <col min="8716" max="8716" width="6.08203125" style="100" customWidth="1"/>
    <col min="8717" max="8958" width="7.75" style="100"/>
    <col min="8959" max="8959" width="3.75" style="100" customWidth="1"/>
    <col min="8960" max="8960" width="9.33203125" style="100" customWidth="1"/>
    <col min="8961" max="8961" width="7.58203125" style="100" customWidth="1"/>
    <col min="8962" max="8962" width="6.83203125" style="100" customWidth="1"/>
    <col min="8963" max="8963" width="6" style="100" customWidth="1"/>
    <col min="8964" max="8964" width="6.25" style="100" customWidth="1"/>
    <col min="8965" max="8965" width="5.58203125" style="100" customWidth="1"/>
    <col min="8966" max="8966" width="7.33203125" style="100" customWidth="1"/>
    <col min="8967" max="8968" width="7" style="100" customWidth="1"/>
    <col min="8969" max="8969" width="6.5" style="100" customWidth="1"/>
    <col min="8970" max="8970" width="6.08203125" style="100" customWidth="1"/>
    <col min="8971" max="8971" width="6.58203125" style="100" customWidth="1"/>
    <col min="8972" max="8972" width="6.08203125" style="100" customWidth="1"/>
    <col min="8973" max="9214" width="7.75" style="100"/>
    <col min="9215" max="9215" width="3.75" style="100" customWidth="1"/>
    <col min="9216" max="9216" width="9.33203125" style="100" customWidth="1"/>
    <col min="9217" max="9217" width="7.58203125" style="100" customWidth="1"/>
    <col min="9218" max="9218" width="6.83203125" style="100" customWidth="1"/>
    <col min="9219" max="9219" width="6" style="100" customWidth="1"/>
    <col min="9220" max="9220" width="6.25" style="100" customWidth="1"/>
    <col min="9221" max="9221" width="5.58203125" style="100" customWidth="1"/>
    <col min="9222" max="9222" width="7.33203125" style="100" customWidth="1"/>
    <col min="9223" max="9224" width="7" style="100" customWidth="1"/>
    <col min="9225" max="9225" width="6.5" style="100" customWidth="1"/>
    <col min="9226" max="9226" width="6.08203125" style="100" customWidth="1"/>
    <col min="9227" max="9227" width="6.58203125" style="100" customWidth="1"/>
    <col min="9228" max="9228" width="6.08203125" style="100" customWidth="1"/>
    <col min="9229" max="9470" width="7.75" style="100"/>
    <col min="9471" max="9471" width="3.75" style="100" customWidth="1"/>
    <col min="9472" max="9472" width="9.33203125" style="100" customWidth="1"/>
    <col min="9473" max="9473" width="7.58203125" style="100" customWidth="1"/>
    <col min="9474" max="9474" width="6.83203125" style="100" customWidth="1"/>
    <col min="9475" max="9475" width="6" style="100" customWidth="1"/>
    <col min="9476" max="9476" width="6.25" style="100" customWidth="1"/>
    <col min="9477" max="9477" width="5.58203125" style="100" customWidth="1"/>
    <col min="9478" max="9478" width="7.33203125" style="100" customWidth="1"/>
    <col min="9479" max="9480" width="7" style="100" customWidth="1"/>
    <col min="9481" max="9481" width="6.5" style="100" customWidth="1"/>
    <col min="9482" max="9482" width="6.08203125" style="100" customWidth="1"/>
    <col min="9483" max="9483" width="6.58203125" style="100" customWidth="1"/>
    <col min="9484" max="9484" width="6.08203125" style="100" customWidth="1"/>
    <col min="9485" max="9726" width="7.75" style="100"/>
    <col min="9727" max="9727" width="3.75" style="100" customWidth="1"/>
    <col min="9728" max="9728" width="9.33203125" style="100" customWidth="1"/>
    <col min="9729" max="9729" width="7.58203125" style="100" customWidth="1"/>
    <col min="9730" max="9730" width="6.83203125" style="100" customWidth="1"/>
    <col min="9731" max="9731" width="6" style="100" customWidth="1"/>
    <col min="9732" max="9732" width="6.25" style="100" customWidth="1"/>
    <col min="9733" max="9733" width="5.58203125" style="100" customWidth="1"/>
    <col min="9734" max="9734" width="7.33203125" style="100" customWidth="1"/>
    <col min="9735" max="9736" width="7" style="100" customWidth="1"/>
    <col min="9737" max="9737" width="6.5" style="100" customWidth="1"/>
    <col min="9738" max="9738" width="6.08203125" style="100" customWidth="1"/>
    <col min="9739" max="9739" width="6.58203125" style="100" customWidth="1"/>
    <col min="9740" max="9740" width="6.08203125" style="100" customWidth="1"/>
    <col min="9741" max="9982" width="7.75" style="100"/>
    <col min="9983" max="9983" width="3.75" style="100" customWidth="1"/>
    <col min="9984" max="9984" width="9.33203125" style="100" customWidth="1"/>
    <col min="9985" max="9985" width="7.58203125" style="100" customWidth="1"/>
    <col min="9986" max="9986" width="6.83203125" style="100" customWidth="1"/>
    <col min="9987" max="9987" width="6" style="100" customWidth="1"/>
    <col min="9988" max="9988" width="6.25" style="100" customWidth="1"/>
    <col min="9989" max="9989" width="5.58203125" style="100" customWidth="1"/>
    <col min="9990" max="9990" width="7.33203125" style="100" customWidth="1"/>
    <col min="9991" max="9992" width="7" style="100" customWidth="1"/>
    <col min="9993" max="9993" width="6.5" style="100" customWidth="1"/>
    <col min="9994" max="9994" width="6.08203125" style="100" customWidth="1"/>
    <col min="9995" max="9995" width="6.58203125" style="100" customWidth="1"/>
    <col min="9996" max="9996" width="6.08203125" style="100" customWidth="1"/>
    <col min="9997" max="10238" width="7.75" style="100"/>
    <col min="10239" max="10239" width="3.75" style="100" customWidth="1"/>
    <col min="10240" max="10240" width="9.33203125" style="100" customWidth="1"/>
    <col min="10241" max="10241" width="7.58203125" style="100" customWidth="1"/>
    <col min="10242" max="10242" width="6.83203125" style="100" customWidth="1"/>
    <col min="10243" max="10243" width="6" style="100" customWidth="1"/>
    <col min="10244" max="10244" width="6.25" style="100" customWidth="1"/>
    <col min="10245" max="10245" width="5.58203125" style="100" customWidth="1"/>
    <col min="10246" max="10246" width="7.33203125" style="100" customWidth="1"/>
    <col min="10247" max="10248" width="7" style="100" customWidth="1"/>
    <col min="10249" max="10249" width="6.5" style="100" customWidth="1"/>
    <col min="10250" max="10250" width="6.08203125" style="100" customWidth="1"/>
    <col min="10251" max="10251" width="6.58203125" style="100" customWidth="1"/>
    <col min="10252" max="10252" width="6.08203125" style="100" customWidth="1"/>
    <col min="10253" max="10494" width="7.75" style="100"/>
    <col min="10495" max="10495" width="3.75" style="100" customWidth="1"/>
    <col min="10496" max="10496" width="9.33203125" style="100" customWidth="1"/>
    <col min="10497" max="10497" width="7.58203125" style="100" customWidth="1"/>
    <col min="10498" max="10498" width="6.83203125" style="100" customWidth="1"/>
    <col min="10499" max="10499" width="6" style="100" customWidth="1"/>
    <col min="10500" max="10500" width="6.25" style="100" customWidth="1"/>
    <col min="10501" max="10501" width="5.58203125" style="100" customWidth="1"/>
    <col min="10502" max="10502" width="7.33203125" style="100" customWidth="1"/>
    <col min="10503" max="10504" width="7" style="100" customWidth="1"/>
    <col min="10505" max="10505" width="6.5" style="100" customWidth="1"/>
    <col min="10506" max="10506" width="6.08203125" style="100" customWidth="1"/>
    <col min="10507" max="10507" width="6.58203125" style="100" customWidth="1"/>
    <col min="10508" max="10508" width="6.08203125" style="100" customWidth="1"/>
    <col min="10509" max="10750" width="7.75" style="100"/>
    <col min="10751" max="10751" width="3.75" style="100" customWidth="1"/>
    <col min="10752" max="10752" width="9.33203125" style="100" customWidth="1"/>
    <col min="10753" max="10753" width="7.58203125" style="100" customWidth="1"/>
    <col min="10754" max="10754" width="6.83203125" style="100" customWidth="1"/>
    <col min="10755" max="10755" width="6" style="100" customWidth="1"/>
    <col min="10756" max="10756" width="6.25" style="100" customWidth="1"/>
    <col min="10757" max="10757" width="5.58203125" style="100" customWidth="1"/>
    <col min="10758" max="10758" width="7.33203125" style="100" customWidth="1"/>
    <col min="10759" max="10760" width="7" style="100" customWidth="1"/>
    <col min="10761" max="10761" width="6.5" style="100" customWidth="1"/>
    <col min="10762" max="10762" width="6.08203125" style="100" customWidth="1"/>
    <col min="10763" max="10763" width="6.58203125" style="100" customWidth="1"/>
    <col min="10764" max="10764" width="6.08203125" style="100" customWidth="1"/>
    <col min="10765" max="11006" width="7.75" style="100"/>
    <col min="11007" max="11007" width="3.75" style="100" customWidth="1"/>
    <col min="11008" max="11008" width="9.33203125" style="100" customWidth="1"/>
    <col min="11009" max="11009" width="7.58203125" style="100" customWidth="1"/>
    <col min="11010" max="11010" width="6.83203125" style="100" customWidth="1"/>
    <col min="11011" max="11011" width="6" style="100" customWidth="1"/>
    <col min="11012" max="11012" width="6.25" style="100" customWidth="1"/>
    <col min="11013" max="11013" width="5.58203125" style="100" customWidth="1"/>
    <col min="11014" max="11014" width="7.33203125" style="100" customWidth="1"/>
    <col min="11015" max="11016" width="7" style="100" customWidth="1"/>
    <col min="11017" max="11017" width="6.5" style="100" customWidth="1"/>
    <col min="11018" max="11018" width="6.08203125" style="100" customWidth="1"/>
    <col min="11019" max="11019" width="6.58203125" style="100" customWidth="1"/>
    <col min="11020" max="11020" width="6.08203125" style="100" customWidth="1"/>
    <col min="11021" max="11262" width="7.75" style="100"/>
    <col min="11263" max="11263" width="3.75" style="100" customWidth="1"/>
    <col min="11264" max="11264" width="9.33203125" style="100" customWidth="1"/>
    <col min="11265" max="11265" width="7.58203125" style="100" customWidth="1"/>
    <col min="11266" max="11266" width="6.83203125" style="100" customWidth="1"/>
    <col min="11267" max="11267" width="6" style="100" customWidth="1"/>
    <col min="11268" max="11268" width="6.25" style="100" customWidth="1"/>
    <col min="11269" max="11269" width="5.58203125" style="100" customWidth="1"/>
    <col min="11270" max="11270" width="7.33203125" style="100" customWidth="1"/>
    <col min="11271" max="11272" width="7" style="100" customWidth="1"/>
    <col min="11273" max="11273" width="6.5" style="100" customWidth="1"/>
    <col min="11274" max="11274" width="6.08203125" style="100" customWidth="1"/>
    <col min="11275" max="11275" width="6.58203125" style="100" customWidth="1"/>
    <col min="11276" max="11276" width="6.08203125" style="100" customWidth="1"/>
    <col min="11277" max="11518" width="7.75" style="100"/>
    <col min="11519" max="11519" width="3.75" style="100" customWidth="1"/>
    <col min="11520" max="11520" width="9.33203125" style="100" customWidth="1"/>
    <col min="11521" max="11521" width="7.58203125" style="100" customWidth="1"/>
    <col min="11522" max="11522" width="6.83203125" style="100" customWidth="1"/>
    <col min="11523" max="11523" width="6" style="100" customWidth="1"/>
    <col min="11524" max="11524" width="6.25" style="100" customWidth="1"/>
    <col min="11525" max="11525" width="5.58203125" style="100" customWidth="1"/>
    <col min="11526" max="11526" width="7.33203125" style="100" customWidth="1"/>
    <col min="11527" max="11528" width="7" style="100" customWidth="1"/>
    <col min="11529" max="11529" width="6.5" style="100" customWidth="1"/>
    <col min="11530" max="11530" width="6.08203125" style="100" customWidth="1"/>
    <col min="11531" max="11531" width="6.58203125" style="100" customWidth="1"/>
    <col min="11532" max="11532" width="6.08203125" style="100" customWidth="1"/>
    <col min="11533" max="11774" width="7.75" style="100"/>
    <col min="11775" max="11775" width="3.75" style="100" customWidth="1"/>
    <col min="11776" max="11776" width="9.33203125" style="100" customWidth="1"/>
    <col min="11777" max="11777" width="7.58203125" style="100" customWidth="1"/>
    <col min="11778" max="11778" width="6.83203125" style="100" customWidth="1"/>
    <col min="11779" max="11779" width="6" style="100" customWidth="1"/>
    <col min="11780" max="11780" width="6.25" style="100" customWidth="1"/>
    <col min="11781" max="11781" width="5.58203125" style="100" customWidth="1"/>
    <col min="11782" max="11782" width="7.33203125" style="100" customWidth="1"/>
    <col min="11783" max="11784" width="7" style="100" customWidth="1"/>
    <col min="11785" max="11785" width="6.5" style="100" customWidth="1"/>
    <col min="11786" max="11786" width="6.08203125" style="100" customWidth="1"/>
    <col min="11787" max="11787" width="6.58203125" style="100" customWidth="1"/>
    <col min="11788" max="11788" width="6.08203125" style="100" customWidth="1"/>
    <col min="11789" max="12030" width="7.75" style="100"/>
    <col min="12031" max="12031" width="3.75" style="100" customWidth="1"/>
    <col min="12032" max="12032" width="9.33203125" style="100" customWidth="1"/>
    <col min="12033" max="12033" width="7.58203125" style="100" customWidth="1"/>
    <col min="12034" max="12034" width="6.83203125" style="100" customWidth="1"/>
    <col min="12035" max="12035" width="6" style="100" customWidth="1"/>
    <col min="12036" max="12036" width="6.25" style="100" customWidth="1"/>
    <col min="12037" max="12037" width="5.58203125" style="100" customWidth="1"/>
    <col min="12038" max="12038" width="7.33203125" style="100" customWidth="1"/>
    <col min="12039" max="12040" width="7" style="100" customWidth="1"/>
    <col min="12041" max="12041" width="6.5" style="100" customWidth="1"/>
    <col min="12042" max="12042" width="6.08203125" style="100" customWidth="1"/>
    <col min="12043" max="12043" width="6.58203125" style="100" customWidth="1"/>
    <col min="12044" max="12044" width="6.08203125" style="100" customWidth="1"/>
    <col min="12045" max="12286" width="7.75" style="100"/>
    <col min="12287" max="12287" width="3.75" style="100" customWidth="1"/>
    <col min="12288" max="12288" width="9.33203125" style="100" customWidth="1"/>
    <col min="12289" max="12289" width="7.58203125" style="100" customWidth="1"/>
    <col min="12290" max="12290" width="6.83203125" style="100" customWidth="1"/>
    <col min="12291" max="12291" width="6" style="100" customWidth="1"/>
    <col min="12292" max="12292" width="6.25" style="100" customWidth="1"/>
    <col min="12293" max="12293" width="5.58203125" style="100" customWidth="1"/>
    <col min="12294" max="12294" width="7.33203125" style="100" customWidth="1"/>
    <col min="12295" max="12296" width="7" style="100" customWidth="1"/>
    <col min="12297" max="12297" width="6.5" style="100" customWidth="1"/>
    <col min="12298" max="12298" width="6.08203125" style="100" customWidth="1"/>
    <col min="12299" max="12299" width="6.58203125" style="100" customWidth="1"/>
    <col min="12300" max="12300" width="6.08203125" style="100" customWidth="1"/>
    <col min="12301" max="12542" width="7.75" style="100"/>
    <col min="12543" max="12543" width="3.75" style="100" customWidth="1"/>
    <col min="12544" max="12544" width="9.33203125" style="100" customWidth="1"/>
    <col min="12545" max="12545" width="7.58203125" style="100" customWidth="1"/>
    <col min="12546" max="12546" width="6.83203125" style="100" customWidth="1"/>
    <col min="12547" max="12547" width="6" style="100" customWidth="1"/>
    <col min="12548" max="12548" width="6.25" style="100" customWidth="1"/>
    <col min="12549" max="12549" width="5.58203125" style="100" customWidth="1"/>
    <col min="12550" max="12550" width="7.33203125" style="100" customWidth="1"/>
    <col min="12551" max="12552" width="7" style="100" customWidth="1"/>
    <col min="12553" max="12553" width="6.5" style="100" customWidth="1"/>
    <col min="12554" max="12554" width="6.08203125" style="100" customWidth="1"/>
    <col min="12555" max="12555" width="6.58203125" style="100" customWidth="1"/>
    <col min="12556" max="12556" width="6.08203125" style="100" customWidth="1"/>
    <col min="12557" max="12798" width="7.75" style="100"/>
    <col min="12799" max="12799" width="3.75" style="100" customWidth="1"/>
    <col min="12800" max="12800" width="9.33203125" style="100" customWidth="1"/>
    <col min="12801" max="12801" width="7.58203125" style="100" customWidth="1"/>
    <col min="12802" max="12802" width="6.83203125" style="100" customWidth="1"/>
    <col min="12803" max="12803" width="6" style="100" customWidth="1"/>
    <col min="12804" max="12804" width="6.25" style="100" customWidth="1"/>
    <col min="12805" max="12805" width="5.58203125" style="100" customWidth="1"/>
    <col min="12806" max="12806" width="7.33203125" style="100" customWidth="1"/>
    <col min="12807" max="12808" width="7" style="100" customWidth="1"/>
    <col min="12809" max="12809" width="6.5" style="100" customWidth="1"/>
    <col min="12810" max="12810" width="6.08203125" style="100" customWidth="1"/>
    <col min="12811" max="12811" width="6.58203125" style="100" customWidth="1"/>
    <col min="12812" max="12812" width="6.08203125" style="100" customWidth="1"/>
    <col min="12813" max="13054" width="7.75" style="100"/>
    <col min="13055" max="13055" width="3.75" style="100" customWidth="1"/>
    <col min="13056" max="13056" width="9.33203125" style="100" customWidth="1"/>
    <col min="13057" max="13057" width="7.58203125" style="100" customWidth="1"/>
    <col min="13058" max="13058" width="6.83203125" style="100" customWidth="1"/>
    <col min="13059" max="13059" width="6" style="100" customWidth="1"/>
    <col min="13060" max="13060" width="6.25" style="100" customWidth="1"/>
    <col min="13061" max="13061" width="5.58203125" style="100" customWidth="1"/>
    <col min="13062" max="13062" width="7.33203125" style="100" customWidth="1"/>
    <col min="13063" max="13064" width="7" style="100" customWidth="1"/>
    <col min="13065" max="13065" width="6.5" style="100" customWidth="1"/>
    <col min="13066" max="13066" width="6.08203125" style="100" customWidth="1"/>
    <col min="13067" max="13067" width="6.58203125" style="100" customWidth="1"/>
    <col min="13068" max="13068" width="6.08203125" style="100" customWidth="1"/>
    <col min="13069" max="13310" width="7.75" style="100"/>
    <col min="13311" max="13311" width="3.75" style="100" customWidth="1"/>
    <col min="13312" max="13312" width="9.33203125" style="100" customWidth="1"/>
    <col min="13313" max="13313" width="7.58203125" style="100" customWidth="1"/>
    <col min="13314" max="13314" width="6.83203125" style="100" customWidth="1"/>
    <col min="13315" max="13315" width="6" style="100" customWidth="1"/>
    <col min="13316" max="13316" width="6.25" style="100" customWidth="1"/>
    <col min="13317" max="13317" width="5.58203125" style="100" customWidth="1"/>
    <col min="13318" max="13318" width="7.33203125" style="100" customWidth="1"/>
    <col min="13319" max="13320" width="7" style="100" customWidth="1"/>
    <col min="13321" max="13321" width="6.5" style="100" customWidth="1"/>
    <col min="13322" max="13322" width="6.08203125" style="100" customWidth="1"/>
    <col min="13323" max="13323" width="6.58203125" style="100" customWidth="1"/>
    <col min="13324" max="13324" width="6.08203125" style="100" customWidth="1"/>
    <col min="13325" max="13566" width="7.75" style="100"/>
    <col min="13567" max="13567" width="3.75" style="100" customWidth="1"/>
    <col min="13568" max="13568" width="9.33203125" style="100" customWidth="1"/>
    <col min="13569" max="13569" width="7.58203125" style="100" customWidth="1"/>
    <col min="13570" max="13570" width="6.83203125" style="100" customWidth="1"/>
    <col min="13571" max="13571" width="6" style="100" customWidth="1"/>
    <col min="13572" max="13572" width="6.25" style="100" customWidth="1"/>
    <col min="13573" max="13573" width="5.58203125" style="100" customWidth="1"/>
    <col min="13574" max="13574" width="7.33203125" style="100" customWidth="1"/>
    <col min="13575" max="13576" width="7" style="100" customWidth="1"/>
    <col min="13577" max="13577" width="6.5" style="100" customWidth="1"/>
    <col min="13578" max="13578" width="6.08203125" style="100" customWidth="1"/>
    <col min="13579" max="13579" width="6.58203125" style="100" customWidth="1"/>
    <col min="13580" max="13580" width="6.08203125" style="100" customWidth="1"/>
    <col min="13581" max="13822" width="7.75" style="100"/>
    <col min="13823" max="13823" width="3.75" style="100" customWidth="1"/>
    <col min="13824" max="13824" width="9.33203125" style="100" customWidth="1"/>
    <col min="13825" max="13825" width="7.58203125" style="100" customWidth="1"/>
    <col min="13826" max="13826" width="6.83203125" style="100" customWidth="1"/>
    <col min="13827" max="13827" width="6" style="100" customWidth="1"/>
    <col min="13828" max="13828" width="6.25" style="100" customWidth="1"/>
    <col min="13829" max="13829" width="5.58203125" style="100" customWidth="1"/>
    <col min="13830" max="13830" width="7.33203125" style="100" customWidth="1"/>
    <col min="13831" max="13832" width="7" style="100" customWidth="1"/>
    <col min="13833" max="13833" width="6.5" style="100" customWidth="1"/>
    <col min="13834" max="13834" width="6.08203125" style="100" customWidth="1"/>
    <col min="13835" max="13835" width="6.58203125" style="100" customWidth="1"/>
    <col min="13836" max="13836" width="6.08203125" style="100" customWidth="1"/>
    <col min="13837" max="14078" width="7.75" style="100"/>
    <col min="14079" max="14079" width="3.75" style="100" customWidth="1"/>
    <col min="14080" max="14080" width="9.33203125" style="100" customWidth="1"/>
    <col min="14081" max="14081" width="7.58203125" style="100" customWidth="1"/>
    <col min="14082" max="14082" width="6.83203125" style="100" customWidth="1"/>
    <col min="14083" max="14083" width="6" style="100" customWidth="1"/>
    <col min="14084" max="14084" width="6.25" style="100" customWidth="1"/>
    <col min="14085" max="14085" width="5.58203125" style="100" customWidth="1"/>
    <col min="14086" max="14086" width="7.33203125" style="100" customWidth="1"/>
    <col min="14087" max="14088" width="7" style="100" customWidth="1"/>
    <col min="14089" max="14089" width="6.5" style="100" customWidth="1"/>
    <col min="14090" max="14090" width="6.08203125" style="100" customWidth="1"/>
    <col min="14091" max="14091" width="6.58203125" style="100" customWidth="1"/>
    <col min="14092" max="14092" width="6.08203125" style="100" customWidth="1"/>
    <col min="14093" max="14334" width="7.75" style="100"/>
    <col min="14335" max="14335" width="3.75" style="100" customWidth="1"/>
    <col min="14336" max="14336" width="9.33203125" style="100" customWidth="1"/>
    <col min="14337" max="14337" width="7.58203125" style="100" customWidth="1"/>
    <col min="14338" max="14338" width="6.83203125" style="100" customWidth="1"/>
    <col min="14339" max="14339" width="6" style="100" customWidth="1"/>
    <col min="14340" max="14340" width="6.25" style="100" customWidth="1"/>
    <col min="14341" max="14341" width="5.58203125" style="100" customWidth="1"/>
    <col min="14342" max="14342" width="7.33203125" style="100" customWidth="1"/>
    <col min="14343" max="14344" width="7" style="100" customWidth="1"/>
    <col min="14345" max="14345" width="6.5" style="100" customWidth="1"/>
    <col min="14346" max="14346" width="6.08203125" style="100" customWidth="1"/>
    <col min="14347" max="14347" width="6.58203125" style="100" customWidth="1"/>
    <col min="14348" max="14348" width="6.08203125" style="100" customWidth="1"/>
    <col min="14349" max="14590" width="7.75" style="100"/>
    <col min="14591" max="14591" width="3.75" style="100" customWidth="1"/>
    <col min="14592" max="14592" width="9.33203125" style="100" customWidth="1"/>
    <col min="14593" max="14593" width="7.58203125" style="100" customWidth="1"/>
    <col min="14594" max="14594" width="6.83203125" style="100" customWidth="1"/>
    <col min="14595" max="14595" width="6" style="100" customWidth="1"/>
    <col min="14596" max="14596" width="6.25" style="100" customWidth="1"/>
    <col min="14597" max="14597" width="5.58203125" style="100" customWidth="1"/>
    <col min="14598" max="14598" width="7.33203125" style="100" customWidth="1"/>
    <col min="14599" max="14600" width="7" style="100" customWidth="1"/>
    <col min="14601" max="14601" width="6.5" style="100" customWidth="1"/>
    <col min="14602" max="14602" width="6.08203125" style="100" customWidth="1"/>
    <col min="14603" max="14603" width="6.58203125" style="100" customWidth="1"/>
    <col min="14604" max="14604" width="6.08203125" style="100" customWidth="1"/>
    <col min="14605" max="14846" width="7.75" style="100"/>
    <col min="14847" max="14847" width="3.75" style="100" customWidth="1"/>
    <col min="14848" max="14848" width="9.33203125" style="100" customWidth="1"/>
    <col min="14849" max="14849" width="7.58203125" style="100" customWidth="1"/>
    <col min="14850" max="14850" width="6.83203125" style="100" customWidth="1"/>
    <col min="14851" max="14851" width="6" style="100" customWidth="1"/>
    <col min="14852" max="14852" width="6.25" style="100" customWidth="1"/>
    <col min="14853" max="14853" width="5.58203125" style="100" customWidth="1"/>
    <col min="14854" max="14854" width="7.33203125" style="100" customWidth="1"/>
    <col min="14855" max="14856" width="7" style="100" customWidth="1"/>
    <col min="14857" max="14857" width="6.5" style="100" customWidth="1"/>
    <col min="14858" max="14858" width="6.08203125" style="100" customWidth="1"/>
    <col min="14859" max="14859" width="6.58203125" style="100" customWidth="1"/>
    <col min="14860" max="14860" width="6.08203125" style="100" customWidth="1"/>
    <col min="14861" max="15102" width="7.75" style="100"/>
    <col min="15103" max="15103" width="3.75" style="100" customWidth="1"/>
    <col min="15104" max="15104" width="9.33203125" style="100" customWidth="1"/>
    <col min="15105" max="15105" width="7.58203125" style="100" customWidth="1"/>
    <col min="15106" max="15106" width="6.83203125" style="100" customWidth="1"/>
    <col min="15107" max="15107" width="6" style="100" customWidth="1"/>
    <col min="15108" max="15108" width="6.25" style="100" customWidth="1"/>
    <col min="15109" max="15109" width="5.58203125" style="100" customWidth="1"/>
    <col min="15110" max="15110" width="7.33203125" style="100" customWidth="1"/>
    <col min="15111" max="15112" width="7" style="100" customWidth="1"/>
    <col min="15113" max="15113" width="6.5" style="100" customWidth="1"/>
    <col min="15114" max="15114" width="6.08203125" style="100" customWidth="1"/>
    <col min="15115" max="15115" width="6.58203125" style="100" customWidth="1"/>
    <col min="15116" max="15116" width="6.08203125" style="100" customWidth="1"/>
    <col min="15117" max="15358" width="7.75" style="100"/>
    <col min="15359" max="15359" width="3.75" style="100" customWidth="1"/>
    <col min="15360" max="15360" width="9.33203125" style="100" customWidth="1"/>
    <col min="15361" max="15361" width="7.58203125" style="100" customWidth="1"/>
    <col min="15362" max="15362" width="6.83203125" style="100" customWidth="1"/>
    <col min="15363" max="15363" width="6" style="100" customWidth="1"/>
    <col min="15364" max="15364" width="6.25" style="100" customWidth="1"/>
    <col min="15365" max="15365" width="5.58203125" style="100" customWidth="1"/>
    <col min="15366" max="15366" width="7.33203125" style="100" customWidth="1"/>
    <col min="15367" max="15368" width="7" style="100" customWidth="1"/>
    <col min="15369" max="15369" width="6.5" style="100" customWidth="1"/>
    <col min="15370" max="15370" width="6.08203125" style="100" customWidth="1"/>
    <col min="15371" max="15371" width="6.58203125" style="100" customWidth="1"/>
    <col min="15372" max="15372" width="6.08203125" style="100" customWidth="1"/>
    <col min="15373" max="15614" width="7.75" style="100"/>
    <col min="15615" max="15615" width="3.75" style="100" customWidth="1"/>
    <col min="15616" max="15616" width="9.33203125" style="100" customWidth="1"/>
    <col min="15617" max="15617" width="7.58203125" style="100" customWidth="1"/>
    <col min="15618" max="15618" width="6.83203125" style="100" customWidth="1"/>
    <col min="15619" max="15619" width="6" style="100" customWidth="1"/>
    <col min="15620" max="15620" width="6.25" style="100" customWidth="1"/>
    <col min="15621" max="15621" width="5.58203125" style="100" customWidth="1"/>
    <col min="15622" max="15622" width="7.33203125" style="100" customWidth="1"/>
    <col min="15623" max="15624" width="7" style="100" customWidth="1"/>
    <col min="15625" max="15625" width="6.5" style="100" customWidth="1"/>
    <col min="15626" max="15626" width="6.08203125" style="100" customWidth="1"/>
    <col min="15627" max="15627" width="6.58203125" style="100" customWidth="1"/>
    <col min="15628" max="15628" width="6.08203125" style="100" customWidth="1"/>
    <col min="15629" max="15870" width="7.75" style="100"/>
    <col min="15871" max="15871" width="3.75" style="100" customWidth="1"/>
    <col min="15872" max="15872" width="9.33203125" style="100" customWidth="1"/>
    <col min="15873" max="15873" width="7.58203125" style="100" customWidth="1"/>
    <col min="15874" max="15874" width="6.83203125" style="100" customWidth="1"/>
    <col min="15875" max="15875" width="6" style="100" customWidth="1"/>
    <col min="15876" max="15876" width="6.25" style="100" customWidth="1"/>
    <col min="15877" max="15877" width="5.58203125" style="100" customWidth="1"/>
    <col min="15878" max="15878" width="7.33203125" style="100" customWidth="1"/>
    <col min="15879" max="15880" width="7" style="100" customWidth="1"/>
    <col min="15881" max="15881" width="6.5" style="100" customWidth="1"/>
    <col min="15882" max="15882" width="6.08203125" style="100" customWidth="1"/>
    <col min="15883" max="15883" width="6.58203125" style="100" customWidth="1"/>
    <col min="15884" max="15884" width="6.08203125" style="100" customWidth="1"/>
    <col min="15885" max="16126" width="7.75" style="100"/>
    <col min="16127" max="16127" width="3.75" style="100" customWidth="1"/>
    <col min="16128" max="16128" width="9.33203125" style="100" customWidth="1"/>
    <col min="16129" max="16129" width="7.58203125" style="100" customWidth="1"/>
    <col min="16130" max="16130" width="6.83203125" style="100" customWidth="1"/>
    <col min="16131" max="16131" width="6" style="100" customWidth="1"/>
    <col min="16132" max="16132" width="6.25" style="100" customWidth="1"/>
    <col min="16133" max="16133" width="5.58203125" style="100" customWidth="1"/>
    <col min="16134" max="16134" width="7.33203125" style="100" customWidth="1"/>
    <col min="16135" max="16136" width="7" style="100" customWidth="1"/>
    <col min="16137" max="16137" width="6.5" style="100" customWidth="1"/>
    <col min="16138" max="16138" width="6.08203125" style="100" customWidth="1"/>
    <col min="16139" max="16139" width="6.58203125" style="100" customWidth="1"/>
    <col min="16140" max="16140" width="6.08203125" style="100" customWidth="1"/>
    <col min="16141" max="16384" width="7.75" style="100"/>
  </cols>
  <sheetData>
    <row r="1" spans="1:28" ht="16.149999999999999" customHeight="1">
      <c r="A1" s="100" t="s">
        <v>817</v>
      </c>
    </row>
    <row r="2" spans="1:28">
      <c r="N2" s="114" t="s">
        <v>402</v>
      </c>
      <c r="AA2" s="114" t="s">
        <v>402</v>
      </c>
    </row>
    <row r="3" spans="1:28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445</v>
      </c>
      <c r="G3" s="128" t="s">
        <v>446</v>
      </c>
      <c r="H3" s="356" t="s">
        <v>1</v>
      </c>
      <c r="I3" s="136" t="s">
        <v>193</v>
      </c>
      <c r="J3" s="356" t="s">
        <v>194</v>
      </c>
      <c r="K3" s="136" t="s">
        <v>195</v>
      </c>
      <c r="L3" s="136" t="s">
        <v>412</v>
      </c>
      <c r="M3" s="136" t="s">
        <v>157</v>
      </c>
      <c r="N3" s="357" t="s">
        <v>196</v>
      </c>
      <c r="O3" s="136" t="s">
        <v>199</v>
      </c>
      <c r="P3" s="136" t="s">
        <v>413</v>
      </c>
      <c r="Q3" s="356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8" ht="11.25" hidden="1" customHeight="1">
      <c r="B4" s="132" t="s">
        <v>455</v>
      </c>
      <c r="C4" s="27">
        <v>96530</v>
      </c>
      <c r="D4" s="27">
        <v>23151</v>
      </c>
      <c r="E4" s="27">
        <v>1454</v>
      </c>
      <c r="F4" s="496">
        <v>46680</v>
      </c>
      <c r="G4" s="489"/>
      <c r="H4" s="27">
        <v>3645</v>
      </c>
      <c r="I4" s="27">
        <v>2306</v>
      </c>
      <c r="J4" s="27">
        <v>6580</v>
      </c>
      <c r="K4" s="160">
        <v>821</v>
      </c>
      <c r="L4" s="27">
        <v>2251</v>
      </c>
      <c r="M4" s="160">
        <v>1486</v>
      </c>
      <c r="N4" s="160">
        <v>773</v>
      </c>
      <c r="O4" s="160">
        <v>778</v>
      </c>
      <c r="P4" s="160">
        <v>604</v>
      </c>
      <c r="Q4" s="160">
        <v>825</v>
      </c>
      <c r="R4" s="160">
        <v>462</v>
      </c>
      <c r="S4" s="160">
        <v>483</v>
      </c>
      <c r="T4" s="160">
        <v>320</v>
      </c>
      <c r="U4" s="160">
        <v>251</v>
      </c>
      <c r="V4" s="160">
        <v>236</v>
      </c>
      <c r="W4" s="160">
        <v>193</v>
      </c>
      <c r="X4" s="160">
        <v>192</v>
      </c>
      <c r="Y4" s="160">
        <v>165</v>
      </c>
      <c r="Z4" s="160">
        <v>2821</v>
      </c>
      <c r="AA4" s="160">
        <v>53</v>
      </c>
    </row>
    <row r="5" spans="1:28" ht="11.25" hidden="1" customHeight="1">
      <c r="B5" s="132" t="s">
        <v>451</v>
      </c>
      <c r="C5" s="27">
        <v>98625</v>
      </c>
      <c r="D5" s="27">
        <v>22519</v>
      </c>
      <c r="E5" s="27">
        <v>1799</v>
      </c>
      <c r="F5" s="27">
        <v>42148</v>
      </c>
      <c r="G5" s="160">
        <v>3328</v>
      </c>
      <c r="H5" s="27">
        <v>3925</v>
      </c>
      <c r="I5" s="27">
        <v>2280</v>
      </c>
      <c r="J5" s="27">
        <v>9029</v>
      </c>
      <c r="K5" s="160">
        <v>806</v>
      </c>
      <c r="L5" s="27">
        <v>2270</v>
      </c>
      <c r="M5" s="160">
        <v>1504</v>
      </c>
      <c r="N5" s="160">
        <v>893</v>
      </c>
      <c r="O5" s="160">
        <v>836</v>
      </c>
      <c r="P5" s="160">
        <v>607</v>
      </c>
      <c r="Q5" s="160">
        <v>1029</v>
      </c>
      <c r="R5" s="160">
        <v>500</v>
      </c>
      <c r="S5" s="160">
        <v>482</v>
      </c>
      <c r="T5" s="160">
        <v>324</v>
      </c>
      <c r="U5" s="160">
        <v>263</v>
      </c>
      <c r="V5" s="160">
        <v>246</v>
      </c>
      <c r="W5" s="160">
        <v>194</v>
      </c>
      <c r="X5" s="160">
        <v>206</v>
      </c>
      <c r="Y5" s="160">
        <v>163</v>
      </c>
      <c r="Z5" s="160">
        <v>3225</v>
      </c>
      <c r="AA5" s="160">
        <v>49</v>
      </c>
    </row>
    <row r="6" spans="1:28" ht="11.25" hidden="1" customHeight="1">
      <c r="B6" s="132" t="s">
        <v>456</v>
      </c>
      <c r="C6" s="27">
        <v>101562</v>
      </c>
      <c r="D6" s="27">
        <v>22727</v>
      </c>
      <c r="E6" s="27">
        <v>1954</v>
      </c>
      <c r="F6" s="27">
        <v>41200</v>
      </c>
      <c r="G6" s="160">
        <v>3170</v>
      </c>
      <c r="H6" s="27">
        <v>4113</v>
      </c>
      <c r="I6" s="27">
        <v>2374</v>
      </c>
      <c r="J6" s="27">
        <v>11583</v>
      </c>
      <c r="K6" s="160">
        <v>829</v>
      </c>
      <c r="L6" s="27">
        <v>2262</v>
      </c>
      <c r="M6" s="160">
        <v>1488</v>
      </c>
      <c r="N6" s="160">
        <v>1037</v>
      </c>
      <c r="O6" s="160">
        <v>854</v>
      </c>
      <c r="P6" s="160">
        <v>603</v>
      </c>
      <c r="Q6" s="160">
        <v>1279</v>
      </c>
      <c r="R6" s="160">
        <v>502</v>
      </c>
      <c r="S6" s="160">
        <v>500</v>
      </c>
      <c r="T6" s="160">
        <v>335</v>
      </c>
      <c r="U6" s="160">
        <v>281</v>
      </c>
      <c r="V6" s="160">
        <v>265</v>
      </c>
      <c r="W6" s="160">
        <v>204</v>
      </c>
      <c r="X6" s="160">
        <v>208</v>
      </c>
      <c r="Y6" s="160">
        <v>177</v>
      </c>
      <c r="Z6" s="160">
        <v>3570</v>
      </c>
      <c r="AA6" s="160">
        <v>47</v>
      </c>
    </row>
    <row r="7" spans="1:28" ht="11.25" hidden="1" customHeight="1">
      <c r="B7" s="132" t="s">
        <v>457</v>
      </c>
      <c r="C7" s="27">
        <v>105613</v>
      </c>
      <c r="D7" s="27">
        <v>23153</v>
      </c>
      <c r="E7" s="27">
        <v>2080</v>
      </c>
      <c r="F7" s="27">
        <v>40384</v>
      </c>
      <c r="G7" s="160">
        <v>2991</v>
      </c>
      <c r="H7" s="27">
        <v>4434</v>
      </c>
      <c r="I7" s="27">
        <v>2483</v>
      </c>
      <c r="J7" s="27">
        <v>14772</v>
      </c>
      <c r="K7" s="160">
        <v>796</v>
      </c>
      <c r="L7" s="27">
        <v>2291</v>
      </c>
      <c r="M7" s="160">
        <v>1516</v>
      </c>
      <c r="N7" s="160">
        <v>1219</v>
      </c>
      <c r="O7" s="160">
        <v>932</v>
      </c>
      <c r="P7" s="160">
        <v>634</v>
      </c>
      <c r="Q7" s="160">
        <v>1411</v>
      </c>
      <c r="R7" s="160">
        <v>500</v>
      </c>
      <c r="S7" s="160">
        <v>488</v>
      </c>
      <c r="T7" s="160">
        <v>355</v>
      </c>
      <c r="U7" s="160">
        <v>293</v>
      </c>
      <c r="V7" s="160">
        <v>252</v>
      </c>
      <c r="W7" s="160">
        <v>234</v>
      </c>
      <c r="X7" s="160">
        <v>217</v>
      </c>
      <c r="Y7" s="160">
        <v>185</v>
      </c>
      <c r="Z7" s="160">
        <v>3948</v>
      </c>
      <c r="AA7" s="160">
        <v>45</v>
      </c>
    </row>
    <row r="8" spans="1:28" ht="11.25" customHeight="1">
      <c r="B8" s="132" t="s">
        <v>458</v>
      </c>
      <c r="C8" s="161">
        <v>110005</v>
      </c>
      <c r="D8" s="161">
        <v>23670</v>
      </c>
      <c r="E8" s="161">
        <v>2141</v>
      </c>
      <c r="F8" s="161">
        <v>39432</v>
      </c>
      <c r="G8" s="162">
        <v>2862</v>
      </c>
      <c r="H8" s="161">
        <v>4847</v>
      </c>
      <c r="I8" s="161">
        <v>2429</v>
      </c>
      <c r="J8" s="161">
        <v>18314</v>
      </c>
      <c r="K8" s="162">
        <v>804</v>
      </c>
      <c r="L8" s="161">
        <v>2351</v>
      </c>
      <c r="M8" s="162">
        <v>1550</v>
      </c>
      <c r="N8" s="162">
        <v>1454</v>
      </c>
      <c r="O8" s="162">
        <v>936</v>
      </c>
      <c r="P8" s="162">
        <v>650</v>
      </c>
      <c r="Q8" s="162">
        <v>1595</v>
      </c>
      <c r="R8" s="162">
        <v>497</v>
      </c>
      <c r="S8" s="162">
        <v>482</v>
      </c>
      <c r="T8" s="162">
        <v>372</v>
      </c>
      <c r="U8" s="162">
        <v>296</v>
      </c>
      <c r="V8" s="162">
        <v>272</v>
      </c>
      <c r="W8" s="162">
        <v>252</v>
      </c>
      <c r="X8" s="162">
        <v>236</v>
      </c>
      <c r="Y8" s="162">
        <v>192</v>
      </c>
      <c r="Z8" s="162">
        <v>4326</v>
      </c>
      <c r="AA8" s="162">
        <v>45</v>
      </c>
      <c r="AB8" s="158"/>
    </row>
    <row r="9" spans="1:28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8" ht="15" hidden="1" customHeight="1">
      <c r="B10" s="102" t="s">
        <v>211</v>
      </c>
      <c r="C10" s="161">
        <v>20083</v>
      </c>
      <c r="D10" s="161">
        <v>3257</v>
      </c>
      <c r="E10" s="161">
        <v>324</v>
      </c>
      <c r="F10" s="161">
        <v>10312</v>
      </c>
      <c r="G10" s="395">
        <v>0</v>
      </c>
      <c r="H10" s="161">
        <v>668</v>
      </c>
      <c r="I10" s="161">
        <v>314</v>
      </c>
      <c r="J10" s="161">
        <v>1838</v>
      </c>
      <c r="K10" s="395">
        <v>0</v>
      </c>
      <c r="L10" s="161">
        <v>477</v>
      </c>
      <c r="M10" s="395">
        <v>0</v>
      </c>
      <c r="N10" s="395">
        <v>0</v>
      </c>
      <c r="O10" s="395">
        <v>0</v>
      </c>
      <c r="P10" s="395">
        <v>0</v>
      </c>
      <c r="Q10" s="162">
        <v>269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5">
        <v>0</v>
      </c>
      <c r="Z10" s="162">
        <v>2624</v>
      </c>
      <c r="AA10" s="395">
        <v>0</v>
      </c>
    </row>
    <row r="11" spans="1:28" ht="15" hidden="1" customHeight="1">
      <c r="B11" s="102" t="s">
        <v>212</v>
      </c>
      <c r="C11" s="161">
        <v>8868</v>
      </c>
      <c r="D11" s="161">
        <v>1363</v>
      </c>
      <c r="E11" s="161">
        <v>125</v>
      </c>
      <c r="F11" s="161">
        <v>4477</v>
      </c>
      <c r="G11" s="395">
        <v>0</v>
      </c>
      <c r="H11" s="161">
        <v>322</v>
      </c>
      <c r="I11" s="161">
        <v>237</v>
      </c>
      <c r="J11" s="161">
        <v>722</v>
      </c>
      <c r="K11" s="395">
        <v>0</v>
      </c>
      <c r="L11" s="161">
        <v>221</v>
      </c>
      <c r="M11" s="395">
        <v>0</v>
      </c>
      <c r="N11" s="395">
        <v>0</v>
      </c>
      <c r="O11" s="395">
        <v>0</v>
      </c>
      <c r="P11" s="395">
        <v>0</v>
      </c>
      <c r="Q11" s="162">
        <v>159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395">
        <v>0</v>
      </c>
      <c r="X11" s="395">
        <v>0</v>
      </c>
      <c r="Y11" s="395">
        <v>0</v>
      </c>
      <c r="Z11" s="162">
        <v>1242</v>
      </c>
      <c r="AA11" s="395">
        <v>0</v>
      </c>
    </row>
    <row r="12" spans="1:28" ht="15" hidden="1" customHeight="1">
      <c r="B12" s="102" t="s">
        <v>213</v>
      </c>
      <c r="C12" s="161">
        <v>8183</v>
      </c>
      <c r="D12" s="161">
        <v>1445</v>
      </c>
      <c r="E12" s="161">
        <v>99</v>
      </c>
      <c r="F12" s="161">
        <v>2641</v>
      </c>
      <c r="G12" s="395">
        <v>0</v>
      </c>
      <c r="H12" s="161">
        <v>818</v>
      </c>
      <c r="I12" s="161">
        <v>430</v>
      </c>
      <c r="J12" s="161">
        <v>1266</v>
      </c>
      <c r="K12" s="395">
        <v>0</v>
      </c>
      <c r="L12" s="161">
        <v>108</v>
      </c>
      <c r="M12" s="395">
        <v>0</v>
      </c>
      <c r="N12" s="395">
        <v>0</v>
      </c>
      <c r="O12" s="395">
        <v>0</v>
      </c>
      <c r="P12" s="395">
        <v>0</v>
      </c>
      <c r="Q12" s="162">
        <v>112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0</v>
      </c>
      <c r="X12" s="395">
        <v>0</v>
      </c>
      <c r="Y12" s="395">
        <v>0</v>
      </c>
      <c r="Z12" s="162">
        <v>1264</v>
      </c>
      <c r="AA12" s="395">
        <v>0</v>
      </c>
    </row>
    <row r="13" spans="1:28" ht="15" hidden="1" customHeight="1">
      <c r="B13" s="102" t="s">
        <v>214</v>
      </c>
      <c r="C13" s="161">
        <v>5746</v>
      </c>
      <c r="D13" s="161">
        <v>918</v>
      </c>
      <c r="E13" s="161">
        <v>41</v>
      </c>
      <c r="F13" s="161">
        <v>621</v>
      </c>
      <c r="G13" s="395">
        <v>0</v>
      </c>
      <c r="H13" s="161">
        <v>383</v>
      </c>
      <c r="I13" s="161">
        <v>542</v>
      </c>
      <c r="J13" s="161">
        <v>2284</v>
      </c>
      <c r="K13" s="395">
        <v>0</v>
      </c>
      <c r="L13" s="161">
        <v>39</v>
      </c>
      <c r="M13" s="395">
        <v>0</v>
      </c>
      <c r="N13" s="395">
        <v>0</v>
      </c>
      <c r="O13" s="395">
        <v>0</v>
      </c>
      <c r="P13" s="395">
        <v>0</v>
      </c>
      <c r="Q13" s="162">
        <v>52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395">
        <v>0</v>
      </c>
      <c r="X13" s="395">
        <v>0</v>
      </c>
      <c r="Y13" s="395">
        <v>0</v>
      </c>
      <c r="Z13" s="162">
        <v>866</v>
      </c>
      <c r="AA13" s="395">
        <v>0</v>
      </c>
    </row>
    <row r="14" spans="1:28" ht="15" hidden="1" customHeight="1">
      <c r="B14" s="102" t="s">
        <v>215</v>
      </c>
      <c r="C14" s="161">
        <v>11843</v>
      </c>
      <c r="D14" s="161">
        <v>1744</v>
      </c>
      <c r="E14" s="161">
        <v>60</v>
      </c>
      <c r="F14" s="161">
        <v>4362</v>
      </c>
      <c r="G14" s="395">
        <v>0</v>
      </c>
      <c r="H14" s="161">
        <v>551</v>
      </c>
      <c r="I14" s="161">
        <v>115</v>
      </c>
      <c r="J14" s="161">
        <v>3442</v>
      </c>
      <c r="K14" s="395">
        <v>0</v>
      </c>
      <c r="L14" s="161">
        <v>103</v>
      </c>
      <c r="M14" s="395">
        <v>0</v>
      </c>
      <c r="N14" s="395">
        <v>0</v>
      </c>
      <c r="O14" s="395">
        <v>0</v>
      </c>
      <c r="P14" s="395">
        <v>0</v>
      </c>
      <c r="Q14" s="162">
        <v>81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395">
        <v>0</v>
      </c>
      <c r="X14" s="395">
        <v>0</v>
      </c>
      <c r="Y14" s="395">
        <v>0</v>
      </c>
      <c r="Z14" s="162">
        <v>1385</v>
      </c>
      <c r="AA14" s="395">
        <v>0</v>
      </c>
    </row>
    <row r="15" spans="1:28" ht="15" hidden="1" customHeight="1">
      <c r="B15" s="102" t="s">
        <v>216</v>
      </c>
      <c r="C15" s="161">
        <v>2163</v>
      </c>
      <c r="D15" s="161">
        <v>397</v>
      </c>
      <c r="E15" s="161">
        <v>21</v>
      </c>
      <c r="F15" s="161">
        <v>479</v>
      </c>
      <c r="G15" s="395">
        <v>0</v>
      </c>
      <c r="H15" s="161">
        <v>208</v>
      </c>
      <c r="I15" s="161">
        <v>62</v>
      </c>
      <c r="J15" s="161">
        <v>539</v>
      </c>
      <c r="K15" s="395">
        <v>0</v>
      </c>
      <c r="L15" s="161">
        <v>52</v>
      </c>
      <c r="M15" s="395">
        <v>0</v>
      </c>
      <c r="N15" s="395">
        <v>0</v>
      </c>
      <c r="O15" s="395">
        <v>0</v>
      </c>
      <c r="P15" s="395">
        <v>0</v>
      </c>
      <c r="Q15" s="162">
        <v>16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395">
        <v>0</v>
      </c>
      <c r="X15" s="395">
        <v>0</v>
      </c>
      <c r="Y15" s="395">
        <v>0</v>
      </c>
      <c r="Z15" s="162">
        <v>389</v>
      </c>
      <c r="AA15" s="395">
        <v>0</v>
      </c>
    </row>
    <row r="16" spans="1:28" ht="15" hidden="1" customHeight="1">
      <c r="B16" s="102" t="s">
        <v>218</v>
      </c>
      <c r="C16" s="161">
        <v>1459</v>
      </c>
      <c r="D16" s="161">
        <v>349</v>
      </c>
      <c r="E16" s="161">
        <v>54</v>
      </c>
      <c r="F16" s="161">
        <v>113</v>
      </c>
      <c r="G16" s="395">
        <v>0</v>
      </c>
      <c r="H16" s="161">
        <v>255</v>
      </c>
      <c r="I16" s="161">
        <v>21</v>
      </c>
      <c r="J16" s="161">
        <v>346</v>
      </c>
      <c r="K16" s="395">
        <v>0</v>
      </c>
      <c r="L16" s="161">
        <v>42</v>
      </c>
      <c r="M16" s="395">
        <v>0</v>
      </c>
      <c r="N16" s="395">
        <v>0</v>
      </c>
      <c r="O16" s="395">
        <v>0</v>
      </c>
      <c r="P16" s="395">
        <v>0</v>
      </c>
      <c r="Q16" s="162">
        <v>27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162">
        <v>252</v>
      </c>
      <c r="AA16" s="395">
        <v>0</v>
      </c>
    </row>
    <row r="17" spans="1:28" ht="15" hidden="1" customHeight="1">
      <c r="B17" s="102" t="s">
        <v>220</v>
      </c>
      <c r="C17" s="161">
        <v>1728</v>
      </c>
      <c r="D17" s="161">
        <v>381</v>
      </c>
      <c r="E17" s="161">
        <v>5</v>
      </c>
      <c r="F17" s="161">
        <v>137</v>
      </c>
      <c r="G17" s="395">
        <v>0</v>
      </c>
      <c r="H17" s="161">
        <v>187</v>
      </c>
      <c r="I17" s="161">
        <v>271</v>
      </c>
      <c r="J17" s="161">
        <v>567</v>
      </c>
      <c r="K17" s="395">
        <v>0</v>
      </c>
      <c r="L17" s="161">
        <v>29</v>
      </c>
      <c r="M17" s="395">
        <v>0</v>
      </c>
      <c r="N17" s="395">
        <v>0</v>
      </c>
      <c r="O17" s="395">
        <v>0</v>
      </c>
      <c r="P17" s="395">
        <v>0</v>
      </c>
      <c r="Q17" s="162">
        <v>14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395">
        <v>0</v>
      </c>
      <c r="X17" s="395">
        <v>0</v>
      </c>
      <c r="Y17" s="395">
        <v>0</v>
      </c>
      <c r="Z17" s="162">
        <v>137</v>
      </c>
      <c r="AA17" s="395">
        <v>0</v>
      </c>
    </row>
    <row r="18" spans="1:28" ht="15" hidden="1" customHeight="1">
      <c r="B18" s="102" t="s">
        <v>222</v>
      </c>
      <c r="C18" s="161">
        <v>996</v>
      </c>
      <c r="D18" s="161">
        <v>193</v>
      </c>
      <c r="E18" s="161">
        <v>23</v>
      </c>
      <c r="F18" s="161">
        <v>139</v>
      </c>
      <c r="G18" s="395">
        <v>0</v>
      </c>
      <c r="H18" s="161">
        <v>130</v>
      </c>
      <c r="I18" s="161">
        <v>17</v>
      </c>
      <c r="J18" s="161">
        <v>293</v>
      </c>
      <c r="K18" s="395">
        <v>0</v>
      </c>
      <c r="L18" s="161">
        <v>35</v>
      </c>
      <c r="M18" s="395">
        <v>0</v>
      </c>
      <c r="N18" s="395">
        <v>0</v>
      </c>
      <c r="O18" s="395">
        <v>0</v>
      </c>
      <c r="P18" s="395">
        <v>0</v>
      </c>
      <c r="Q18" s="162">
        <v>9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395">
        <v>0</v>
      </c>
      <c r="X18" s="395">
        <v>0</v>
      </c>
      <c r="Y18" s="395">
        <v>0</v>
      </c>
      <c r="Z18" s="162">
        <v>157</v>
      </c>
      <c r="AA18" s="395">
        <v>0</v>
      </c>
    </row>
    <row r="19" spans="1:28" ht="15" hidden="1" customHeight="1">
      <c r="B19" s="134"/>
      <c r="C19" s="163"/>
      <c r="D19" s="163"/>
      <c r="E19" s="163"/>
      <c r="F19" s="163"/>
      <c r="G19" s="396"/>
      <c r="H19" s="163"/>
      <c r="I19" s="163"/>
      <c r="J19" s="163"/>
      <c r="K19" s="396"/>
      <c r="L19" s="163"/>
      <c r="M19" s="396"/>
      <c r="N19" s="396"/>
      <c r="O19" s="396"/>
      <c r="P19" s="396"/>
      <c r="Q19" s="164"/>
      <c r="R19" s="396"/>
      <c r="S19" s="396"/>
      <c r="T19" s="396"/>
      <c r="U19" s="396"/>
      <c r="V19" s="396"/>
      <c r="W19" s="396"/>
      <c r="X19" s="396"/>
      <c r="Y19" s="396"/>
      <c r="Z19" s="164"/>
      <c r="AA19" s="396"/>
    </row>
    <row r="20" spans="1:28" ht="15" customHeight="1">
      <c r="A20" s="100">
        <v>100</v>
      </c>
      <c r="B20" s="102" t="s">
        <v>223</v>
      </c>
      <c r="C20" s="161">
        <v>48936</v>
      </c>
      <c r="D20" s="161">
        <v>13623</v>
      </c>
      <c r="E20" s="161">
        <v>1389</v>
      </c>
      <c r="F20" s="161">
        <v>16151</v>
      </c>
      <c r="G20" s="395">
        <v>0</v>
      </c>
      <c r="H20" s="161">
        <v>1325</v>
      </c>
      <c r="I20" s="161">
        <v>420</v>
      </c>
      <c r="J20" s="161">
        <v>7017</v>
      </c>
      <c r="K20" s="395">
        <v>0</v>
      </c>
      <c r="L20" s="161">
        <v>1245</v>
      </c>
      <c r="M20" s="395">
        <v>0</v>
      </c>
      <c r="N20" s="395">
        <v>0</v>
      </c>
      <c r="O20" s="395">
        <v>0</v>
      </c>
      <c r="P20" s="395">
        <v>0</v>
      </c>
      <c r="Q20" s="162">
        <v>856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395">
        <v>0</v>
      </c>
      <c r="X20" s="395">
        <v>0</v>
      </c>
      <c r="Y20" s="395">
        <v>0</v>
      </c>
      <c r="Z20" s="162">
        <v>6910</v>
      </c>
      <c r="AA20" s="395">
        <v>0</v>
      </c>
      <c r="AB20" s="158"/>
    </row>
    <row r="21" spans="1:28" ht="15" customHeight="1">
      <c r="A21" s="100">
        <v>101</v>
      </c>
      <c r="B21" s="102" t="s">
        <v>224</v>
      </c>
      <c r="C21" s="161">
        <v>6083</v>
      </c>
      <c r="D21" s="161">
        <v>1349</v>
      </c>
      <c r="E21" s="161">
        <v>158</v>
      </c>
      <c r="F21" s="161">
        <v>1358</v>
      </c>
      <c r="G21" s="395">
        <v>0</v>
      </c>
      <c r="H21" s="161">
        <v>266</v>
      </c>
      <c r="I21" s="161">
        <v>154</v>
      </c>
      <c r="J21" s="161">
        <v>881</v>
      </c>
      <c r="K21" s="395">
        <v>0</v>
      </c>
      <c r="L21" s="161">
        <v>314</v>
      </c>
      <c r="M21" s="395">
        <v>0</v>
      </c>
      <c r="N21" s="395">
        <v>0</v>
      </c>
      <c r="O21" s="395">
        <v>0</v>
      </c>
      <c r="P21" s="395">
        <v>0</v>
      </c>
      <c r="Q21" s="162">
        <v>321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5">
        <v>0</v>
      </c>
      <c r="Z21" s="162">
        <v>1282</v>
      </c>
      <c r="AA21" s="395">
        <v>0</v>
      </c>
      <c r="AB21" s="158"/>
    </row>
    <row r="22" spans="1:28" ht="15" customHeight="1">
      <c r="A22" s="100">
        <v>102</v>
      </c>
      <c r="B22" s="102" t="s">
        <v>225</v>
      </c>
      <c r="C22" s="161">
        <v>4817</v>
      </c>
      <c r="D22" s="161">
        <v>1466</v>
      </c>
      <c r="E22" s="161">
        <v>136</v>
      </c>
      <c r="F22" s="161">
        <v>1421</v>
      </c>
      <c r="G22" s="395">
        <v>0</v>
      </c>
      <c r="H22" s="161">
        <v>115</v>
      </c>
      <c r="I22" s="161">
        <v>28</v>
      </c>
      <c r="J22" s="161">
        <v>498</v>
      </c>
      <c r="K22" s="395">
        <v>0</v>
      </c>
      <c r="L22" s="161">
        <v>228</v>
      </c>
      <c r="M22" s="395">
        <v>0</v>
      </c>
      <c r="N22" s="395">
        <v>0</v>
      </c>
      <c r="O22" s="395">
        <v>0</v>
      </c>
      <c r="P22" s="395">
        <v>0</v>
      </c>
      <c r="Q22" s="162">
        <v>74</v>
      </c>
      <c r="R22" s="395">
        <v>0</v>
      </c>
      <c r="S22" s="395">
        <v>0</v>
      </c>
      <c r="T22" s="395">
        <v>0</v>
      </c>
      <c r="U22" s="395">
        <v>0</v>
      </c>
      <c r="V22" s="395">
        <v>0</v>
      </c>
      <c r="W22" s="395">
        <v>0</v>
      </c>
      <c r="X22" s="395">
        <v>0</v>
      </c>
      <c r="Y22" s="395">
        <v>0</v>
      </c>
      <c r="Z22" s="162">
        <v>851</v>
      </c>
      <c r="AA22" s="395">
        <v>0</v>
      </c>
      <c r="AB22" s="158"/>
    </row>
    <row r="23" spans="1:28" ht="15" customHeight="1">
      <c r="A23" s="100">
        <v>105</v>
      </c>
      <c r="B23" s="102" t="s">
        <v>226</v>
      </c>
      <c r="C23" s="161">
        <v>6287</v>
      </c>
      <c r="D23" s="161">
        <v>2020</v>
      </c>
      <c r="E23" s="161">
        <v>121</v>
      </c>
      <c r="F23" s="161">
        <v>1299</v>
      </c>
      <c r="G23" s="395">
        <v>0</v>
      </c>
      <c r="H23" s="161">
        <v>104</v>
      </c>
      <c r="I23" s="161">
        <v>14</v>
      </c>
      <c r="J23" s="161">
        <v>2016</v>
      </c>
      <c r="K23" s="395">
        <v>0</v>
      </c>
      <c r="L23" s="161">
        <v>49</v>
      </c>
      <c r="M23" s="395">
        <v>0</v>
      </c>
      <c r="N23" s="395">
        <v>0</v>
      </c>
      <c r="O23" s="395">
        <v>0</v>
      </c>
      <c r="P23" s="395">
        <v>0</v>
      </c>
      <c r="Q23" s="162">
        <v>107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395">
        <v>0</v>
      </c>
      <c r="X23" s="395">
        <v>0</v>
      </c>
      <c r="Y23" s="395">
        <v>0</v>
      </c>
      <c r="Z23" s="162">
        <v>557</v>
      </c>
      <c r="AA23" s="395">
        <v>0</v>
      </c>
      <c r="AB23" s="158"/>
    </row>
    <row r="24" spans="1:28" ht="15" customHeight="1">
      <c r="A24" s="100">
        <v>106</v>
      </c>
      <c r="B24" s="102" t="s">
        <v>227</v>
      </c>
      <c r="C24" s="161">
        <v>7157</v>
      </c>
      <c r="D24" s="161">
        <v>740</v>
      </c>
      <c r="E24" s="161">
        <v>61</v>
      </c>
      <c r="F24" s="161">
        <v>4161</v>
      </c>
      <c r="G24" s="395">
        <v>0</v>
      </c>
      <c r="H24" s="161">
        <v>87</v>
      </c>
      <c r="I24" s="161">
        <v>25</v>
      </c>
      <c r="J24" s="161">
        <v>1594</v>
      </c>
      <c r="K24" s="395">
        <v>0</v>
      </c>
      <c r="L24" s="161">
        <v>32</v>
      </c>
      <c r="M24" s="395">
        <v>0</v>
      </c>
      <c r="N24" s="395">
        <v>0</v>
      </c>
      <c r="O24" s="395">
        <v>0</v>
      </c>
      <c r="P24" s="395">
        <v>0</v>
      </c>
      <c r="Q24" s="162">
        <v>23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395">
        <v>0</v>
      </c>
      <c r="X24" s="395">
        <v>0</v>
      </c>
      <c r="Y24" s="395">
        <v>0</v>
      </c>
      <c r="Z24" s="162">
        <v>434</v>
      </c>
      <c r="AA24" s="395">
        <v>0</v>
      </c>
      <c r="AB24" s="158"/>
    </row>
    <row r="25" spans="1:28" ht="15" customHeight="1">
      <c r="A25" s="100">
        <v>107</v>
      </c>
      <c r="B25" s="102" t="s">
        <v>228</v>
      </c>
      <c r="C25" s="161">
        <v>3590</v>
      </c>
      <c r="D25" s="161">
        <v>410</v>
      </c>
      <c r="E25" s="161">
        <v>55</v>
      </c>
      <c r="F25" s="161">
        <v>2360</v>
      </c>
      <c r="G25" s="395">
        <v>0</v>
      </c>
      <c r="H25" s="161">
        <v>86</v>
      </c>
      <c r="I25" s="161">
        <v>29</v>
      </c>
      <c r="J25" s="161">
        <v>159</v>
      </c>
      <c r="K25" s="395">
        <v>0</v>
      </c>
      <c r="L25" s="161">
        <v>89</v>
      </c>
      <c r="M25" s="395">
        <v>0</v>
      </c>
      <c r="N25" s="395">
        <v>0</v>
      </c>
      <c r="O25" s="395">
        <v>0</v>
      </c>
      <c r="P25" s="395">
        <v>0</v>
      </c>
      <c r="Q25" s="162">
        <v>15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395">
        <v>0</v>
      </c>
      <c r="X25" s="395">
        <v>0</v>
      </c>
      <c r="Y25" s="395">
        <v>0</v>
      </c>
      <c r="Z25" s="162">
        <v>387</v>
      </c>
      <c r="AA25" s="395">
        <v>0</v>
      </c>
      <c r="AB25" s="158"/>
    </row>
    <row r="26" spans="1:28" ht="15" customHeight="1">
      <c r="A26" s="100">
        <v>108</v>
      </c>
      <c r="B26" s="102" t="s">
        <v>229</v>
      </c>
      <c r="C26" s="161">
        <v>2709</v>
      </c>
      <c r="D26" s="161">
        <v>817</v>
      </c>
      <c r="E26" s="161">
        <v>49</v>
      </c>
      <c r="F26" s="161">
        <v>1063</v>
      </c>
      <c r="G26" s="395">
        <v>0</v>
      </c>
      <c r="H26" s="161">
        <v>99</v>
      </c>
      <c r="I26" s="161">
        <v>23</v>
      </c>
      <c r="J26" s="161">
        <v>68</v>
      </c>
      <c r="K26" s="395">
        <v>0</v>
      </c>
      <c r="L26" s="161">
        <v>112</v>
      </c>
      <c r="M26" s="395">
        <v>0</v>
      </c>
      <c r="N26" s="395">
        <v>0</v>
      </c>
      <c r="O26" s="395">
        <v>0</v>
      </c>
      <c r="P26" s="395">
        <v>0</v>
      </c>
      <c r="Q26" s="162">
        <v>53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162">
        <v>425</v>
      </c>
      <c r="AA26" s="395">
        <v>0</v>
      </c>
      <c r="AB26" s="158"/>
    </row>
    <row r="27" spans="1:28" ht="15" customHeight="1">
      <c r="A27" s="100">
        <v>109</v>
      </c>
      <c r="B27" s="102" t="s">
        <v>230</v>
      </c>
      <c r="C27" s="161">
        <v>2168</v>
      </c>
      <c r="D27" s="161">
        <v>402</v>
      </c>
      <c r="E27" s="161">
        <v>97</v>
      </c>
      <c r="F27" s="161">
        <v>956</v>
      </c>
      <c r="G27" s="395">
        <v>0</v>
      </c>
      <c r="H27" s="161">
        <v>73</v>
      </c>
      <c r="I27" s="161">
        <v>78</v>
      </c>
      <c r="J27" s="161">
        <v>119</v>
      </c>
      <c r="K27" s="395">
        <v>0</v>
      </c>
      <c r="L27" s="161">
        <v>83</v>
      </c>
      <c r="M27" s="395">
        <v>0</v>
      </c>
      <c r="N27" s="395">
        <v>0</v>
      </c>
      <c r="O27" s="395">
        <v>0</v>
      </c>
      <c r="P27" s="395">
        <v>0</v>
      </c>
      <c r="Q27" s="162">
        <v>30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5">
        <v>0</v>
      </c>
      <c r="Z27" s="162">
        <v>330</v>
      </c>
      <c r="AA27" s="395">
        <v>0</v>
      </c>
      <c r="AB27" s="158"/>
    </row>
    <row r="28" spans="1:28" ht="15" customHeight="1">
      <c r="A28" s="100">
        <v>110</v>
      </c>
      <c r="B28" s="102" t="s">
        <v>231</v>
      </c>
      <c r="C28" s="161">
        <v>13293</v>
      </c>
      <c r="D28" s="161">
        <v>5684</v>
      </c>
      <c r="E28" s="161">
        <v>657</v>
      </c>
      <c r="F28" s="161">
        <v>2602</v>
      </c>
      <c r="G28" s="395">
        <v>0</v>
      </c>
      <c r="H28" s="161">
        <v>295</v>
      </c>
      <c r="I28" s="161">
        <v>44</v>
      </c>
      <c r="J28" s="161">
        <v>1204</v>
      </c>
      <c r="K28" s="395">
        <v>0</v>
      </c>
      <c r="L28" s="161">
        <v>299</v>
      </c>
      <c r="M28" s="395">
        <v>0</v>
      </c>
      <c r="N28" s="395">
        <v>0</v>
      </c>
      <c r="O28" s="395">
        <v>0</v>
      </c>
      <c r="P28" s="395">
        <v>0</v>
      </c>
      <c r="Q28" s="162">
        <v>216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162">
        <v>2292</v>
      </c>
      <c r="AA28" s="395">
        <v>0</v>
      </c>
      <c r="AB28" s="158"/>
    </row>
    <row r="29" spans="1:28" ht="15" customHeight="1">
      <c r="A29" s="100">
        <v>111</v>
      </c>
      <c r="B29" s="102" t="s">
        <v>232</v>
      </c>
      <c r="C29" s="161">
        <v>2832</v>
      </c>
      <c r="D29" s="161">
        <v>735</v>
      </c>
      <c r="E29" s="161">
        <v>55</v>
      </c>
      <c r="F29" s="161">
        <v>931</v>
      </c>
      <c r="G29" s="395">
        <v>0</v>
      </c>
      <c r="H29" s="161">
        <v>200</v>
      </c>
      <c r="I29" s="161">
        <v>25</v>
      </c>
      <c r="J29" s="161">
        <v>478</v>
      </c>
      <c r="K29" s="395">
        <v>0</v>
      </c>
      <c r="L29" s="161">
        <v>39</v>
      </c>
      <c r="M29" s="395">
        <v>0</v>
      </c>
      <c r="N29" s="395">
        <v>0</v>
      </c>
      <c r="O29" s="395">
        <v>0</v>
      </c>
      <c r="P29" s="395">
        <v>0</v>
      </c>
      <c r="Q29" s="162">
        <v>17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395">
        <v>0</v>
      </c>
      <c r="X29" s="395">
        <v>0</v>
      </c>
      <c r="Y29" s="395">
        <v>0</v>
      </c>
      <c r="Z29" s="162">
        <v>352</v>
      </c>
      <c r="AA29" s="395">
        <v>0</v>
      </c>
      <c r="AB29" s="158"/>
    </row>
    <row r="30" spans="1:28" ht="15" customHeight="1">
      <c r="A30" s="100">
        <v>201</v>
      </c>
      <c r="B30" s="102" t="s">
        <v>234</v>
      </c>
      <c r="C30" s="161">
        <v>11123</v>
      </c>
      <c r="D30" s="161">
        <v>1437</v>
      </c>
      <c r="E30" s="161">
        <v>60</v>
      </c>
      <c r="F30" s="161">
        <v>4335</v>
      </c>
      <c r="G30" s="395">
        <v>0</v>
      </c>
      <c r="H30" s="161">
        <v>531</v>
      </c>
      <c r="I30" s="161">
        <v>106</v>
      </c>
      <c r="J30" s="161">
        <v>3233</v>
      </c>
      <c r="K30" s="395">
        <v>0</v>
      </c>
      <c r="L30" s="161">
        <v>97</v>
      </c>
      <c r="M30" s="395">
        <v>0</v>
      </c>
      <c r="N30" s="395">
        <v>0</v>
      </c>
      <c r="O30" s="395">
        <v>0</v>
      </c>
      <c r="P30" s="395">
        <v>0</v>
      </c>
      <c r="Q30" s="162">
        <v>62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0</v>
      </c>
      <c r="X30" s="395">
        <v>0</v>
      </c>
      <c r="Y30" s="395">
        <v>0</v>
      </c>
      <c r="Z30" s="162">
        <v>1262</v>
      </c>
      <c r="AA30" s="395">
        <v>0</v>
      </c>
      <c r="AB30" s="158"/>
    </row>
    <row r="31" spans="1:28" ht="15" customHeight="1">
      <c r="A31" s="100">
        <v>202</v>
      </c>
      <c r="B31" s="102" t="s">
        <v>235</v>
      </c>
      <c r="C31" s="161">
        <v>11545</v>
      </c>
      <c r="D31" s="161">
        <v>1687</v>
      </c>
      <c r="E31" s="161">
        <v>135</v>
      </c>
      <c r="F31" s="161">
        <v>6597</v>
      </c>
      <c r="G31" s="395">
        <v>0</v>
      </c>
      <c r="H31" s="161">
        <v>390</v>
      </c>
      <c r="I31" s="161">
        <v>149</v>
      </c>
      <c r="J31" s="161">
        <v>1148</v>
      </c>
      <c r="K31" s="395">
        <v>0</v>
      </c>
      <c r="L31" s="161">
        <v>121</v>
      </c>
      <c r="M31" s="395">
        <v>0</v>
      </c>
      <c r="N31" s="395">
        <v>0</v>
      </c>
      <c r="O31" s="395">
        <v>0</v>
      </c>
      <c r="P31" s="395">
        <v>0</v>
      </c>
      <c r="Q31" s="162">
        <v>123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395">
        <v>0</v>
      </c>
      <c r="X31" s="395">
        <v>0</v>
      </c>
      <c r="Y31" s="395">
        <v>0</v>
      </c>
      <c r="Z31" s="162">
        <v>1195</v>
      </c>
      <c r="AA31" s="395">
        <v>0</v>
      </c>
      <c r="AB31" s="158"/>
    </row>
    <row r="32" spans="1:28" ht="15" customHeight="1">
      <c r="A32" s="100">
        <v>203</v>
      </c>
      <c r="B32" s="102" t="s">
        <v>236</v>
      </c>
      <c r="C32" s="161">
        <v>3427</v>
      </c>
      <c r="D32" s="161">
        <v>770</v>
      </c>
      <c r="E32" s="161">
        <v>55</v>
      </c>
      <c r="F32" s="161">
        <v>1118</v>
      </c>
      <c r="G32" s="395">
        <v>0</v>
      </c>
      <c r="H32" s="161">
        <v>254</v>
      </c>
      <c r="I32" s="161">
        <v>151</v>
      </c>
      <c r="J32" s="161">
        <v>455</v>
      </c>
      <c r="K32" s="395">
        <v>0</v>
      </c>
      <c r="L32" s="161">
        <v>63</v>
      </c>
      <c r="M32" s="395">
        <v>0</v>
      </c>
      <c r="N32" s="395">
        <v>0</v>
      </c>
      <c r="O32" s="395">
        <v>0</v>
      </c>
      <c r="P32" s="395">
        <v>0</v>
      </c>
      <c r="Q32" s="162">
        <v>46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0</v>
      </c>
      <c r="X32" s="395">
        <v>0</v>
      </c>
      <c r="Y32" s="395">
        <v>0</v>
      </c>
      <c r="Z32" s="162">
        <v>515</v>
      </c>
      <c r="AA32" s="395">
        <v>0</v>
      </c>
      <c r="AB32" s="158"/>
    </row>
    <row r="33" spans="1:28" ht="15" customHeight="1">
      <c r="A33" s="100">
        <v>204</v>
      </c>
      <c r="B33" s="102" t="s">
        <v>237</v>
      </c>
      <c r="C33" s="161">
        <v>6845</v>
      </c>
      <c r="D33" s="161">
        <v>1217</v>
      </c>
      <c r="E33" s="161">
        <v>140</v>
      </c>
      <c r="F33" s="161">
        <v>3114</v>
      </c>
      <c r="G33" s="395">
        <v>0</v>
      </c>
      <c r="H33" s="161">
        <v>207</v>
      </c>
      <c r="I33" s="161">
        <v>122</v>
      </c>
      <c r="J33" s="161">
        <v>622</v>
      </c>
      <c r="K33" s="395">
        <v>0</v>
      </c>
      <c r="L33" s="161">
        <v>253</v>
      </c>
      <c r="M33" s="395">
        <v>0</v>
      </c>
      <c r="N33" s="395">
        <v>0</v>
      </c>
      <c r="O33" s="395">
        <v>0</v>
      </c>
      <c r="P33" s="395">
        <v>0</v>
      </c>
      <c r="Q33" s="162">
        <v>127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162">
        <v>1043</v>
      </c>
      <c r="AA33" s="395">
        <v>0</v>
      </c>
      <c r="AB33" s="158"/>
    </row>
    <row r="34" spans="1:28" ht="15" customHeight="1">
      <c r="A34" s="100">
        <v>205</v>
      </c>
      <c r="B34" s="102" t="s">
        <v>238</v>
      </c>
      <c r="C34" s="161">
        <v>294</v>
      </c>
      <c r="D34" s="161">
        <v>60</v>
      </c>
      <c r="E34" s="161">
        <v>6</v>
      </c>
      <c r="F34" s="161">
        <v>55</v>
      </c>
      <c r="G34" s="395">
        <v>0</v>
      </c>
      <c r="H34" s="161">
        <v>42</v>
      </c>
      <c r="I34" s="161">
        <v>6</v>
      </c>
      <c r="J34" s="161">
        <v>74</v>
      </c>
      <c r="K34" s="395">
        <v>0</v>
      </c>
      <c r="L34" s="161">
        <v>11</v>
      </c>
      <c r="M34" s="395">
        <v>0</v>
      </c>
      <c r="N34" s="395">
        <v>0</v>
      </c>
      <c r="O34" s="395">
        <v>0</v>
      </c>
      <c r="P34" s="395">
        <v>0</v>
      </c>
      <c r="Q34" s="162">
        <v>2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162">
        <v>38</v>
      </c>
      <c r="AA34" s="395">
        <v>0</v>
      </c>
      <c r="AB34" s="158"/>
    </row>
    <row r="35" spans="1:28" ht="15" customHeight="1">
      <c r="A35" s="100">
        <v>206</v>
      </c>
      <c r="B35" s="102" t="s">
        <v>239</v>
      </c>
      <c r="C35" s="161">
        <v>1693</v>
      </c>
      <c r="D35" s="161">
        <v>353</v>
      </c>
      <c r="E35" s="161">
        <v>49</v>
      </c>
      <c r="F35" s="161">
        <v>601</v>
      </c>
      <c r="G35" s="395">
        <v>0</v>
      </c>
      <c r="H35" s="161">
        <v>71</v>
      </c>
      <c r="I35" s="161">
        <v>43</v>
      </c>
      <c r="J35" s="161">
        <v>68</v>
      </c>
      <c r="K35" s="395">
        <v>0</v>
      </c>
      <c r="L35" s="161">
        <v>103</v>
      </c>
      <c r="M35" s="395">
        <v>0</v>
      </c>
      <c r="N35" s="395">
        <v>0</v>
      </c>
      <c r="O35" s="395">
        <v>0</v>
      </c>
      <c r="P35" s="395">
        <v>0</v>
      </c>
      <c r="Q35" s="162">
        <v>19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162">
        <v>386</v>
      </c>
      <c r="AA35" s="395">
        <v>0</v>
      </c>
      <c r="AB35" s="158"/>
    </row>
    <row r="36" spans="1:28" ht="15" customHeight="1">
      <c r="A36" s="100">
        <v>207</v>
      </c>
      <c r="B36" s="102" t="s">
        <v>240</v>
      </c>
      <c r="C36" s="161">
        <v>3225</v>
      </c>
      <c r="D36" s="161">
        <v>548</v>
      </c>
      <c r="E36" s="161">
        <v>31</v>
      </c>
      <c r="F36" s="161">
        <v>1690</v>
      </c>
      <c r="G36" s="395">
        <v>0</v>
      </c>
      <c r="H36" s="161">
        <v>83</v>
      </c>
      <c r="I36" s="161">
        <v>73</v>
      </c>
      <c r="J36" s="161">
        <v>331</v>
      </c>
      <c r="K36" s="395">
        <v>0</v>
      </c>
      <c r="L36" s="161">
        <v>30</v>
      </c>
      <c r="M36" s="395">
        <v>0</v>
      </c>
      <c r="N36" s="395">
        <v>0</v>
      </c>
      <c r="O36" s="395">
        <v>0</v>
      </c>
      <c r="P36" s="395">
        <v>0</v>
      </c>
      <c r="Q36" s="162">
        <v>52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162">
        <v>387</v>
      </c>
      <c r="AA36" s="395">
        <v>0</v>
      </c>
      <c r="AB36" s="158"/>
    </row>
    <row r="37" spans="1:28" ht="15" customHeight="1">
      <c r="A37" s="100">
        <v>208</v>
      </c>
      <c r="B37" s="102" t="s">
        <v>241</v>
      </c>
      <c r="C37" s="161">
        <v>494</v>
      </c>
      <c r="D37" s="161">
        <v>61</v>
      </c>
      <c r="E37" s="161">
        <v>0</v>
      </c>
      <c r="F37" s="161">
        <v>169</v>
      </c>
      <c r="G37" s="395">
        <v>0</v>
      </c>
      <c r="H37" s="161">
        <v>56</v>
      </c>
      <c r="I37" s="161">
        <v>4</v>
      </c>
      <c r="J37" s="161">
        <v>114</v>
      </c>
      <c r="K37" s="395">
        <v>0</v>
      </c>
      <c r="L37" s="161">
        <v>7</v>
      </c>
      <c r="M37" s="395">
        <v>0</v>
      </c>
      <c r="N37" s="395">
        <v>0</v>
      </c>
      <c r="O37" s="395">
        <v>0</v>
      </c>
      <c r="P37" s="395">
        <v>0</v>
      </c>
      <c r="Q37" s="162">
        <v>2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162">
        <v>81</v>
      </c>
      <c r="AA37" s="395">
        <v>0</v>
      </c>
      <c r="AB37" s="158"/>
    </row>
    <row r="38" spans="1:28" ht="15" customHeight="1">
      <c r="A38" s="100">
        <v>209</v>
      </c>
      <c r="B38" s="102" t="s">
        <v>242</v>
      </c>
      <c r="C38" s="161">
        <v>741</v>
      </c>
      <c r="D38" s="161">
        <v>180</v>
      </c>
      <c r="E38" s="161">
        <v>47</v>
      </c>
      <c r="F38" s="161">
        <v>75</v>
      </c>
      <c r="G38" s="395">
        <v>0</v>
      </c>
      <c r="H38" s="161">
        <v>130</v>
      </c>
      <c r="I38" s="161">
        <v>6</v>
      </c>
      <c r="J38" s="161">
        <v>170</v>
      </c>
      <c r="K38" s="395">
        <v>0</v>
      </c>
      <c r="L38" s="161">
        <v>19</v>
      </c>
      <c r="M38" s="395">
        <v>0</v>
      </c>
      <c r="N38" s="395">
        <v>0</v>
      </c>
      <c r="O38" s="395">
        <v>0</v>
      </c>
      <c r="P38" s="395">
        <v>0</v>
      </c>
      <c r="Q38" s="162">
        <v>15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162">
        <v>99</v>
      </c>
      <c r="AA38" s="395">
        <v>0</v>
      </c>
      <c r="AB38" s="158"/>
    </row>
    <row r="39" spans="1:28" ht="15" customHeight="1">
      <c r="A39" s="100">
        <v>210</v>
      </c>
      <c r="B39" s="102" t="s">
        <v>14</v>
      </c>
      <c r="C39" s="161">
        <v>2740</v>
      </c>
      <c r="D39" s="161">
        <v>462</v>
      </c>
      <c r="E39" s="161">
        <v>31</v>
      </c>
      <c r="F39" s="161">
        <v>851</v>
      </c>
      <c r="G39" s="395">
        <v>0</v>
      </c>
      <c r="H39" s="161">
        <v>316</v>
      </c>
      <c r="I39" s="161">
        <v>195</v>
      </c>
      <c r="J39" s="161">
        <v>391</v>
      </c>
      <c r="K39" s="395">
        <v>0</v>
      </c>
      <c r="L39" s="161">
        <v>27</v>
      </c>
      <c r="M39" s="395">
        <v>0</v>
      </c>
      <c r="N39" s="395">
        <v>0</v>
      </c>
      <c r="O39" s="395">
        <v>0</v>
      </c>
      <c r="P39" s="395">
        <v>0</v>
      </c>
      <c r="Q39" s="162">
        <v>58</v>
      </c>
      <c r="R39" s="395">
        <v>0</v>
      </c>
      <c r="S39" s="395">
        <v>0</v>
      </c>
      <c r="T39" s="395">
        <v>0</v>
      </c>
      <c r="U39" s="395">
        <v>0</v>
      </c>
      <c r="V39" s="395">
        <v>0</v>
      </c>
      <c r="W39" s="395">
        <v>0</v>
      </c>
      <c r="X39" s="395">
        <v>0</v>
      </c>
      <c r="Y39" s="395">
        <v>0</v>
      </c>
      <c r="Z39" s="162">
        <v>409</v>
      </c>
      <c r="AA39" s="395">
        <v>0</v>
      </c>
      <c r="AB39" s="158"/>
    </row>
    <row r="40" spans="1:28" ht="15" customHeight="1">
      <c r="A40" s="100">
        <v>212</v>
      </c>
      <c r="B40" s="102" t="s">
        <v>243</v>
      </c>
      <c r="C40" s="161">
        <v>370</v>
      </c>
      <c r="D40" s="161">
        <v>65</v>
      </c>
      <c r="E40" s="161">
        <v>4</v>
      </c>
      <c r="F40" s="161">
        <v>99</v>
      </c>
      <c r="G40" s="395">
        <v>0</v>
      </c>
      <c r="H40" s="161">
        <v>52</v>
      </c>
      <c r="I40" s="161">
        <v>27</v>
      </c>
      <c r="J40" s="161">
        <v>67</v>
      </c>
      <c r="K40" s="395">
        <v>0</v>
      </c>
      <c r="L40" s="161">
        <v>11</v>
      </c>
      <c r="M40" s="395">
        <v>0</v>
      </c>
      <c r="N40" s="395">
        <v>0</v>
      </c>
      <c r="O40" s="395">
        <v>0</v>
      </c>
      <c r="P40" s="395">
        <v>0</v>
      </c>
      <c r="Q40" s="162">
        <v>3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395">
        <v>0</v>
      </c>
      <c r="X40" s="395">
        <v>0</v>
      </c>
      <c r="Y40" s="395">
        <v>0</v>
      </c>
      <c r="Z40" s="162">
        <v>42</v>
      </c>
      <c r="AA40" s="395">
        <v>0</v>
      </c>
      <c r="AB40" s="158"/>
    </row>
    <row r="41" spans="1:28" ht="15" customHeight="1">
      <c r="A41" s="100">
        <v>213</v>
      </c>
      <c r="B41" s="102" t="s">
        <v>244</v>
      </c>
      <c r="C41" s="161">
        <v>576</v>
      </c>
      <c r="D41" s="161">
        <v>60</v>
      </c>
      <c r="E41" s="161">
        <v>1</v>
      </c>
      <c r="F41" s="161">
        <v>154</v>
      </c>
      <c r="G41" s="395">
        <v>0</v>
      </c>
      <c r="H41" s="161">
        <v>50</v>
      </c>
      <c r="I41" s="161">
        <v>17</v>
      </c>
      <c r="J41" s="161">
        <v>192</v>
      </c>
      <c r="K41" s="395">
        <v>0</v>
      </c>
      <c r="L41" s="161">
        <v>9</v>
      </c>
      <c r="M41" s="395">
        <v>0</v>
      </c>
      <c r="N41" s="395">
        <v>0</v>
      </c>
      <c r="O41" s="395">
        <v>0</v>
      </c>
      <c r="P41" s="395">
        <v>0</v>
      </c>
      <c r="Q41" s="162">
        <v>13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162">
        <v>80</v>
      </c>
      <c r="AA41" s="395">
        <v>0</v>
      </c>
      <c r="AB41" s="158"/>
    </row>
    <row r="42" spans="1:28" ht="15" customHeight="1">
      <c r="A42" s="100">
        <v>214</v>
      </c>
      <c r="B42" s="102" t="s">
        <v>245</v>
      </c>
      <c r="C42" s="161">
        <v>3067</v>
      </c>
      <c r="D42" s="161">
        <v>371</v>
      </c>
      <c r="E42" s="161">
        <v>64</v>
      </c>
      <c r="F42" s="161">
        <v>1659</v>
      </c>
      <c r="G42" s="395">
        <v>0</v>
      </c>
      <c r="H42" s="161">
        <v>136</v>
      </c>
      <c r="I42" s="161">
        <v>117</v>
      </c>
      <c r="J42" s="161">
        <v>122</v>
      </c>
      <c r="K42" s="395">
        <v>0</v>
      </c>
      <c r="L42" s="161">
        <v>95</v>
      </c>
      <c r="M42" s="395">
        <v>0</v>
      </c>
      <c r="N42" s="395">
        <v>0</v>
      </c>
      <c r="O42" s="395">
        <v>0</v>
      </c>
      <c r="P42" s="395">
        <v>0</v>
      </c>
      <c r="Q42" s="162">
        <v>41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395">
        <v>0</v>
      </c>
      <c r="X42" s="395">
        <v>0</v>
      </c>
      <c r="Y42" s="395">
        <v>0</v>
      </c>
      <c r="Z42" s="162">
        <v>462</v>
      </c>
      <c r="AA42" s="395">
        <v>0</v>
      </c>
      <c r="AB42" s="158"/>
    </row>
    <row r="43" spans="1:28" ht="15" customHeight="1">
      <c r="A43" s="100">
        <v>215</v>
      </c>
      <c r="B43" s="102" t="s">
        <v>246</v>
      </c>
      <c r="C43" s="161">
        <v>1603</v>
      </c>
      <c r="D43" s="161">
        <v>237</v>
      </c>
      <c r="E43" s="161">
        <v>10</v>
      </c>
      <c r="F43" s="161">
        <v>245</v>
      </c>
      <c r="G43" s="395">
        <v>0</v>
      </c>
      <c r="H43" s="161">
        <v>118</v>
      </c>
      <c r="I43" s="161">
        <v>222</v>
      </c>
      <c r="J43" s="161">
        <v>373</v>
      </c>
      <c r="K43" s="395">
        <v>0</v>
      </c>
      <c r="L43" s="161">
        <v>13</v>
      </c>
      <c r="M43" s="395">
        <v>0</v>
      </c>
      <c r="N43" s="395">
        <v>0</v>
      </c>
      <c r="O43" s="395">
        <v>0</v>
      </c>
      <c r="P43" s="395">
        <v>0</v>
      </c>
      <c r="Q43" s="162">
        <v>22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395">
        <v>0</v>
      </c>
      <c r="X43" s="395">
        <v>0</v>
      </c>
      <c r="Y43" s="395">
        <v>0</v>
      </c>
      <c r="Z43" s="162">
        <v>363</v>
      </c>
      <c r="AA43" s="395">
        <v>0</v>
      </c>
      <c r="AB43" s="158"/>
    </row>
    <row r="44" spans="1:28" ht="15" customHeight="1">
      <c r="A44" s="100">
        <v>216</v>
      </c>
      <c r="B44" s="102" t="s">
        <v>247</v>
      </c>
      <c r="C44" s="161">
        <v>1134</v>
      </c>
      <c r="D44" s="161">
        <v>84</v>
      </c>
      <c r="E44" s="161">
        <v>5</v>
      </c>
      <c r="F44" s="161">
        <v>530</v>
      </c>
      <c r="G44" s="395">
        <v>0</v>
      </c>
      <c r="H44" s="161">
        <v>115</v>
      </c>
      <c r="I44" s="161">
        <v>31</v>
      </c>
      <c r="J44" s="161">
        <v>157</v>
      </c>
      <c r="K44" s="395">
        <v>0</v>
      </c>
      <c r="L44" s="161">
        <v>11</v>
      </c>
      <c r="M44" s="395">
        <v>0</v>
      </c>
      <c r="N44" s="395">
        <v>0</v>
      </c>
      <c r="O44" s="395">
        <v>0</v>
      </c>
      <c r="P44" s="395">
        <v>0</v>
      </c>
      <c r="Q44" s="162">
        <v>6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0</v>
      </c>
      <c r="X44" s="395">
        <v>0</v>
      </c>
      <c r="Y44" s="395">
        <v>0</v>
      </c>
      <c r="Z44" s="162">
        <v>195</v>
      </c>
      <c r="AA44" s="395">
        <v>0</v>
      </c>
      <c r="AB44" s="158"/>
    </row>
    <row r="45" spans="1:28" ht="15" customHeight="1">
      <c r="A45" s="100">
        <v>217</v>
      </c>
      <c r="B45" s="102" t="s">
        <v>248</v>
      </c>
      <c r="C45" s="161">
        <v>1278</v>
      </c>
      <c r="D45" s="161">
        <v>197</v>
      </c>
      <c r="E45" s="161">
        <v>11</v>
      </c>
      <c r="F45" s="161">
        <v>658</v>
      </c>
      <c r="G45" s="395">
        <v>0</v>
      </c>
      <c r="H45" s="161">
        <v>38</v>
      </c>
      <c r="I45" s="161">
        <v>22</v>
      </c>
      <c r="J45" s="161">
        <v>56</v>
      </c>
      <c r="K45" s="395">
        <v>0</v>
      </c>
      <c r="L45" s="161">
        <v>57</v>
      </c>
      <c r="M45" s="395">
        <v>0</v>
      </c>
      <c r="N45" s="395">
        <v>0</v>
      </c>
      <c r="O45" s="395">
        <v>0</v>
      </c>
      <c r="P45" s="395">
        <v>0</v>
      </c>
      <c r="Q45" s="162">
        <v>50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0</v>
      </c>
      <c r="X45" s="395">
        <v>0</v>
      </c>
      <c r="Y45" s="395">
        <v>0</v>
      </c>
      <c r="Z45" s="162">
        <v>189</v>
      </c>
      <c r="AA45" s="395">
        <v>0</v>
      </c>
      <c r="AB45" s="158"/>
    </row>
    <row r="46" spans="1:28" ht="15" customHeight="1">
      <c r="A46" s="100">
        <v>218</v>
      </c>
      <c r="B46" s="102" t="s">
        <v>249</v>
      </c>
      <c r="C46" s="161">
        <v>827</v>
      </c>
      <c r="D46" s="161">
        <v>59</v>
      </c>
      <c r="E46" s="161">
        <v>21</v>
      </c>
      <c r="F46" s="161">
        <v>108</v>
      </c>
      <c r="G46" s="395">
        <v>0</v>
      </c>
      <c r="H46" s="161">
        <v>96</v>
      </c>
      <c r="I46" s="161">
        <v>122</v>
      </c>
      <c r="J46" s="161">
        <v>275</v>
      </c>
      <c r="K46" s="395">
        <v>0</v>
      </c>
      <c r="L46" s="161">
        <v>7</v>
      </c>
      <c r="M46" s="395">
        <v>0</v>
      </c>
      <c r="N46" s="395">
        <v>0</v>
      </c>
      <c r="O46" s="395">
        <v>0</v>
      </c>
      <c r="P46" s="395">
        <v>0</v>
      </c>
      <c r="Q46" s="162">
        <v>5</v>
      </c>
      <c r="R46" s="395">
        <v>0</v>
      </c>
      <c r="S46" s="395">
        <v>0</v>
      </c>
      <c r="T46" s="395">
        <v>0</v>
      </c>
      <c r="U46" s="395">
        <v>0</v>
      </c>
      <c r="V46" s="395">
        <v>0</v>
      </c>
      <c r="W46" s="395">
        <v>0</v>
      </c>
      <c r="X46" s="395">
        <v>0</v>
      </c>
      <c r="Y46" s="395">
        <v>0</v>
      </c>
      <c r="Z46" s="162">
        <v>134</v>
      </c>
      <c r="AA46" s="395">
        <v>0</v>
      </c>
      <c r="AB46" s="158"/>
    </row>
    <row r="47" spans="1:28" ht="15" customHeight="1">
      <c r="A47" s="100">
        <v>219</v>
      </c>
      <c r="B47" s="102" t="s">
        <v>250</v>
      </c>
      <c r="C47" s="161">
        <v>1103</v>
      </c>
      <c r="D47" s="161">
        <v>224</v>
      </c>
      <c r="E47" s="161">
        <v>17</v>
      </c>
      <c r="F47" s="161">
        <v>384</v>
      </c>
      <c r="G47" s="395">
        <v>0</v>
      </c>
      <c r="H47" s="161">
        <v>58</v>
      </c>
      <c r="I47" s="161">
        <v>20</v>
      </c>
      <c r="J47" s="161">
        <v>170</v>
      </c>
      <c r="K47" s="395">
        <v>0</v>
      </c>
      <c r="L47" s="161">
        <v>33</v>
      </c>
      <c r="M47" s="395">
        <v>0</v>
      </c>
      <c r="N47" s="395">
        <v>0</v>
      </c>
      <c r="O47" s="395">
        <v>0</v>
      </c>
      <c r="P47" s="395">
        <v>0</v>
      </c>
      <c r="Q47" s="162">
        <v>16</v>
      </c>
      <c r="R47" s="395">
        <v>0</v>
      </c>
      <c r="S47" s="395">
        <v>0</v>
      </c>
      <c r="T47" s="395">
        <v>0</v>
      </c>
      <c r="U47" s="395">
        <v>0</v>
      </c>
      <c r="V47" s="395">
        <v>0</v>
      </c>
      <c r="W47" s="395">
        <v>0</v>
      </c>
      <c r="X47" s="395">
        <v>0</v>
      </c>
      <c r="Y47" s="395">
        <v>0</v>
      </c>
      <c r="Z47" s="162">
        <v>181</v>
      </c>
      <c r="AA47" s="395">
        <v>0</v>
      </c>
      <c r="AB47" s="158"/>
    </row>
    <row r="48" spans="1:28" ht="15" customHeight="1">
      <c r="A48" s="100">
        <v>220</v>
      </c>
      <c r="B48" s="102" t="s">
        <v>251</v>
      </c>
      <c r="C48" s="161">
        <v>1204</v>
      </c>
      <c r="D48" s="161">
        <v>348</v>
      </c>
      <c r="E48" s="161">
        <v>1</v>
      </c>
      <c r="F48" s="161">
        <v>54</v>
      </c>
      <c r="G48" s="395">
        <v>0</v>
      </c>
      <c r="H48" s="161">
        <v>34</v>
      </c>
      <c r="I48" s="161">
        <v>100</v>
      </c>
      <c r="J48" s="161">
        <v>533</v>
      </c>
      <c r="K48" s="395">
        <v>0</v>
      </c>
      <c r="L48" s="161">
        <v>6</v>
      </c>
      <c r="M48" s="395">
        <v>0</v>
      </c>
      <c r="N48" s="395">
        <v>0</v>
      </c>
      <c r="O48" s="395">
        <v>0</v>
      </c>
      <c r="P48" s="395">
        <v>0</v>
      </c>
      <c r="Q48" s="162">
        <v>5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395">
        <v>0</v>
      </c>
      <c r="X48" s="395">
        <v>0</v>
      </c>
      <c r="Y48" s="395">
        <v>0</v>
      </c>
      <c r="Z48" s="162">
        <v>123</v>
      </c>
      <c r="AA48" s="395">
        <v>0</v>
      </c>
      <c r="AB48" s="158"/>
    </row>
    <row r="49" spans="1:28" ht="15" customHeight="1">
      <c r="A49" s="100">
        <v>221</v>
      </c>
      <c r="B49" s="165" t="s">
        <v>459</v>
      </c>
      <c r="C49" s="161">
        <v>781</v>
      </c>
      <c r="D49" s="161">
        <v>62</v>
      </c>
      <c r="E49" s="161">
        <v>3</v>
      </c>
      <c r="F49" s="161">
        <v>76</v>
      </c>
      <c r="G49" s="395">
        <v>0</v>
      </c>
      <c r="H49" s="161">
        <v>102</v>
      </c>
      <c r="I49" s="161">
        <v>184</v>
      </c>
      <c r="J49" s="161">
        <v>267</v>
      </c>
      <c r="K49" s="395">
        <v>0</v>
      </c>
      <c r="L49" s="161">
        <v>16</v>
      </c>
      <c r="M49" s="395">
        <v>0</v>
      </c>
      <c r="N49" s="395">
        <v>0</v>
      </c>
      <c r="O49" s="395">
        <v>0</v>
      </c>
      <c r="P49" s="395">
        <v>0</v>
      </c>
      <c r="Q49" s="162">
        <v>14</v>
      </c>
      <c r="R49" s="395">
        <v>0</v>
      </c>
      <c r="S49" s="395">
        <v>0</v>
      </c>
      <c r="T49" s="395">
        <v>0</v>
      </c>
      <c r="U49" s="395">
        <v>0</v>
      </c>
      <c r="V49" s="395">
        <v>0</v>
      </c>
      <c r="W49" s="395">
        <v>0</v>
      </c>
      <c r="X49" s="395">
        <v>0</v>
      </c>
      <c r="Y49" s="395">
        <v>0</v>
      </c>
      <c r="Z49" s="162">
        <v>57</v>
      </c>
      <c r="AA49" s="395">
        <v>0</v>
      </c>
      <c r="AB49" s="158"/>
    </row>
    <row r="50" spans="1:28" ht="15" customHeight="1">
      <c r="A50" s="100">
        <v>222</v>
      </c>
      <c r="B50" s="102" t="s">
        <v>253</v>
      </c>
      <c r="C50" s="161">
        <v>117</v>
      </c>
      <c r="D50" s="161">
        <v>41</v>
      </c>
      <c r="E50" s="161">
        <v>4</v>
      </c>
      <c r="F50" s="161">
        <v>7</v>
      </c>
      <c r="G50" s="395">
        <v>0</v>
      </c>
      <c r="H50" s="161">
        <v>27</v>
      </c>
      <c r="I50" s="161">
        <v>0</v>
      </c>
      <c r="J50" s="161">
        <v>18</v>
      </c>
      <c r="K50" s="395">
        <v>0</v>
      </c>
      <c r="L50" s="161">
        <v>8</v>
      </c>
      <c r="M50" s="395">
        <v>0</v>
      </c>
      <c r="N50" s="395">
        <v>0</v>
      </c>
      <c r="O50" s="395">
        <v>0</v>
      </c>
      <c r="P50" s="395">
        <v>0</v>
      </c>
      <c r="Q50" s="161">
        <v>0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5">
        <v>0</v>
      </c>
      <c r="Z50" s="162">
        <v>12</v>
      </c>
      <c r="AA50" s="395">
        <v>0</v>
      </c>
      <c r="AB50" s="158"/>
    </row>
    <row r="51" spans="1:28" ht="15" customHeight="1">
      <c r="A51" s="100">
        <v>223</v>
      </c>
      <c r="B51" s="102" t="s">
        <v>254</v>
      </c>
      <c r="C51" s="161">
        <v>947</v>
      </c>
      <c r="D51" s="161">
        <v>319</v>
      </c>
      <c r="E51" s="161">
        <v>2</v>
      </c>
      <c r="F51" s="161">
        <v>61</v>
      </c>
      <c r="G51" s="395">
        <v>0</v>
      </c>
      <c r="H51" s="161">
        <v>85</v>
      </c>
      <c r="I51" s="161">
        <v>87</v>
      </c>
      <c r="J51" s="161">
        <v>300</v>
      </c>
      <c r="K51" s="395">
        <v>0</v>
      </c>
      <c r="L51" s="161">
        <v>13</v>
      </c>
      <c r="M51" s="395">
        <v>0</v>
      </c>
      <c r="N51" s="395">
        <v>0</v>
      </c>
      <c r="O51" s="395">
        <v>0</v>
      </c>
      <c r="P51" s="395">
        <v>0</v>
      </c>
      <c r="Q51" s="161">
        <v>0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395">
        <v>0</v>
      </c>
      <c r="X51" s="395">
        <v>0</v>
      </c>
      <c r="Y51" s="395">
        <v>0</v>
      </c>
      <c r="Z51" s="162">
        <v>80</v>
      </c>
      <c r="AA51" s="395">
        <v>0</v>
      </c>
      <c r="AB51" s="158"/>
    </row>
    <row r="52" spans="1:28" ht="15" customHeight="1">
      <c r="A52" s="100">
        <v>224</v>
      </c>
      <c r="B52" s="102" t="s">
        <v>255</v>
      </c>
      <c r="C52" s="161">
        <v>384</v>
      </c>
      <c r="D52" s="161">
        <v>86</v>
      </c>
      <c r="E52" s="161">
        <v>7</v>
      </c>
      <c r="F52" s="161">
        <v>36</v>
      </c>
      <c r="G52" s="395">
        <v>0</v>
      </c>
      <c r="H52" s="161">
        <v>45</v>
      </c>
      <c r="I52" s="161">
        <v>11</v>
      </c>
      <c r="J52" s="161">
        <v>136</v>
      </c>
      <c r="K52" s="395">
        <v>0</v>
      </c>
      <c r="L52" s="161">
        <v>11</v>
      </c>
      <c r="M52" s="395">
        <v>0</v>
      </c>
      <c r="N52" s="395">
        <v>0</v>
      </c>
      <c r="O52" s="395">
        <v>0</v>
      </c>
      <c r="P52" s="395">
        <v>0</v>
      </c>
      <c r="Q52" s="161">
        <v>0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5">
        <v>0</v>
      </c>
      <c r="Y52" s="395">
        <v>0</v>
      </c>
      <c r="Z52" s="162">
        <v>52</v>
      </c>
      <c r="AA52" s="395">
        <v>0</v>
      </c>
      <c r="AB52" s="158"/>
    </row>
    <row r="53" spans="1:28" ht="15" customHeight="1">
      <c r="A53" s="100">
        <v>225</v>
      </c>
      <c r="B53" s="102" t="s">
        <v>256</v>
      </c>
      <c r="C53" s="161">
        <v>332</v>
      </c>
      <c r="D53" s="161">
        <v>70</v>
      </c>
      <c r="E53" s="161">
        <v>3</v>
      </c>
      <c r="F53" s="161">
        <v>16</v>
      </c>
      <c r="G53" s="395">
        <v>0</v>
      </c>
      <c r="H53" s="161">
        <v>68</v>
      </c>
      <c r="I53" s="161">
        <v>15</v>
      </c>
      <c r="J53" s="161">
        <v>97</v>
      </c>
      <c r="K53" s="395">
        <v>0</v>
      </c>
      <c r="L53" s="161">
        <v>9</v>
      </c>
      <c r="M53" s="395">
        <v>0</v>
      </c>
      <c r="N53" s="395">
        <v>0</v>
      </c>
      <c r="O53" s="395">
        <v>0</v>
      </c>
      <c r="P53" s="395">
        <v>0</v>
      </c>
      <c r="Q53" s="162">
        <v>12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162">
        <v>42</v>
      </c>
      <c r="AA53" s="395">
        <v>0</v>
      </c>
      <c r="AB53" s="158"/>
    </row>
    <row r="54" spans="1:28" ht="15" customHeight="1">
      <c r="A54" s="100">
        <v>226</v>
      </c>
      <c r="B54" s="102" t="s">
        <v>257</v>
      </c>
      <c r="C54" s="161">
        <v>318</v>
      </c>
      <c r="D54" s="161">
        <v>47</v>
      </c>
      <c r="E54" s="161">
        <v>10</v>
      </c>
      <c r="F54" s="161">
        <v>48</v>
      </c>
      <c r="G54" s="395">
        <v>0</v>
      </c>
      <c r="H54" s="161">
        <v>43</v>
      </c>
      <c r="I54" s="161">
        <v>0</v>
      </c>
      <c r="J54" s="161">
        <v>83</v>
      </c>
      <c r="K54" s="395">
        <v>0</v>
      </c>
      <c r="L54" s="161">
        <v>13</v>
      </c>
      <c r="M54" s="395">
        <v>0</v>
      </c>
      <c r="N54" s="395">
        <v>0</v>
      </c>
      <c r="O54" s="395">
        <v>0</v>
      </c>
      <c r="P54" s="395">
        <v>0</v>
      </c>
      <c r="Q54" s="162">
        <v>7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5">
        <v>0</v>
      </c>
      <c r="Z54" s="162">
        <v>67</v>
      </c>
      <c r="AA54" s="395">
        <v>0</v>
      </c>
      <c r="AB54" s="158"/>
    </row>
    <row r="55" spans="1:28" ht="15" customHeight="1">
      <c r="A55" s="100">
        <v>227</v>
      </c>
      <c r="B55" s="102" t="s">
        <v>258</v>
      </c>
      <c r="C55" s="161">
        <v>242</v>
      </c>
      <c r="D55" s="161">
        <v>74</v>
      </c>
      <c r="E55" s="161">
        <v>2</v>
      </c>
      <c r="F55" s="161">
        <v>22</v>
      </c>
      <c r="G55" s="395">
        <v>0</v>
      </c>
      <c r="H55" s="161">
        <v>29</v>
      </c>
      <c r="I55" s="161">
        <v>6</v>
      </c>
      <c r="J55" s="161">
        <v>59</v>
      </c>
      <c r="K55" s="395">
        <v>0</v>
      </c>
      <c r="L55" s="161">
        <v>15</v>
      </c>
      <c r="M55" s="395">
        <v>0</v>
      </c>
      <c r="N55" s="395">
        <v>0</v>
      </c>
      <c r="O55" s="395">
        <v>0</v>
      </c>
      <c r="P55" s="395">
        <v>0</v>
      </c>
      <c r="Q55" s="162">
        <v>1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395">
        <v>0</v>
      </c>
      <c r="X55" s="395">
        <v>0</v>
      </c>
      <c r="Y55" s="395">
        <v>0</v>
      </c>
      <c r="Z55" s="162">
        <v>34</v>
      </c>
      <c r="AA55" s="395">
        <v>0</v>
      </c>
      <c r="AB55" s="158"/>
    </row>
    <row r="56" spans="1:28" ht="15" customHeight="1">
      <c r="A56" s="100">
        <v>228</v>
      </c>
      <c r="B56" s="102" t="s">
        <v>410</v>
      </c>
      <c r="C56" s="161">
        <v>1322</v>
      </c>
      <c r="D56" s="161">
        <v>135</v>
      </c>
      <c r="E56" s="161">
        <v>7</v>
      </c>
      <c r="F56" s="161">
        <v>46</v>
      </c>
      <c r="G56" s="395">
        <v>0</v>
      </c>
      <c r="H56" s="161">
        <v>40</v>
      </c>
      <c r="I56" s="161">
        <v>77</v>
      </c>
      <c r="J56" s="161">
        <v>845</v>
      </c>
      <c r="K56" s="395">
        <v>0</v>
      </c>
      <c r="L56" s="161">
        <v>3</v>
      </c>
      <c r="M56" s="395">
        <v>0</v>
      </c>
      <c r="N56" s="395">
        <v>0</v>
      </c>
      <c r="O56" s="395">
        <v>0</v>
      </c>
      <c r="P56" s="395">
        <v>0</v>
      </c>
      <c r="Q56" s="162">
        <v>7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5">
        <v>0</v>
      </c>
      <c r="Z56" s="162">
        <v>162</v>
      </c>
      <c r="AA56" s="395">
        <v>0</v>
      </c>
      <c r="AB56" s="158"/>
    </row>
    <row r="57" spans="1:28" ht="15" customHeight="1">
      <c r="A57" s="100">
        <v>229</v>
      </c>
      <c r="B57" s="102" t="s">
        <v>259</v>
      </c>
      <c r="C57" s="161">
        <v>562</v>
      </c>
      <c r="D57" s="161">
        <v>145</v>
      </c>
      <c r="E57" s="161">
        <v>6</v>
      </c>
      <c r="F57" s="161">
        <v>75</v>
      </c>
      <c r="G57" s="395">
        <v>0</v>
      </c>
      <c r="H57" s="161">
        <v>25</v>
      </c>
      <c r="I57" s="161">
        <v>13</v>
      </c>
      <c r="J57" s="161">
        <v>143</v>
      </c>
      <c r="K57" s="395">
        <v>0</v>
      </c>
      <c r="L57" s="161">
        <v>15</v>
      </c>
      <c r="M57" s="395">
        <v>0</v>
      </c>
      <c r="N57" s="395">
        <v>0</v>
      </c>
      <c r="O57" s="395">
        <v>0</v>
      </c>
      <c r="P57" s="395">
        <v>0</v>
      </c>
      <c r="Q57" s="162">
        <v>8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395">
        <v>0</v>
      </c>
      <c r="X57" s="395">
        <v>0</v>
      </c>
      <c r="Y57" s="395">
        <v>0</v>
      </c>
      <c r="Z57" s="162">
        <v>132</v>
      </c>
      <c r="AA57" s="395">
        <v>0</v>
      </c>
      <c r="AB57" s="158"/>
    </row>
    <row r="58" spans="1:28" ht="15" customHeight="1">
      <c r="A58" s="100">
        <v>301</v>
      </c>
      <c r="B58" s="102" t="s">
        <v>261</v>
      </c>
      <c r="C58" s="161">
        <v>195</v>
      </c>
      <c r="D58" s="161">
        <v>23</v>
      </c>
      <c r="E58" s="161">
        <v>2</v>
      </c>
      <c r="F58" s="161">
        <v>86</v>
      </c>
      <c r="G58" s="395">
        <v>0</v>
      </c>
      <c r="H58" s="161">
        <v>7</v>
      </c>
      <c r="I58" s="161">
        <v>5</v>
      </c>
      <c r="J58" s="161">
        <v>43</v>
      </c>
      <c r="K58" s="395">
        <v>0</v>
      </c>
      <c r="L58" s="161">
        <v>6</v>
      </c>
      <c r="M58" s="395">
        <v>0</v>
      </c>
      <c r="N58" s="395">
        <v>0</v>
      </c>
      <c r="O58" s="395">
        <v>0</v>
      </c>
      <c r="P58" s="395">
        <v>0</v>
      </c>
      <c r="Q58" s="161">
        <v>0</v>
      </c>
      <c r="R58" s="395">
        <v>0</v>
      </c>
      <c r="S58" s="395">
        <v>0</v>
      </c>
      <c r="T58" s="395">
        <v>0</v>
      </c>
      <c r="U58" s="395">
        <v>0</v>
      </c>
      <c r="V58" s="395">
        <v>0</v>
      </c>
      <c r="W58" s="395">
        <v>0</v>
      </c>
      <c r="X58" s="395">
        <v>0</v>
      </c>
      <c r="Y58" s="395">
        <v>0</v>
      </c>
      <c r="Z58" s="162">
        <v>23</v>
      </c>
      <c r="AA58" s="395">
        <v>0</v>
      </c>
      <c r="AB58" s="158"/>
    </row>
    <row r="59" spans="1:28" ht="15" customHeight="1">
      <c r="A59" s="100">
        <v>365</v>
      </c>
      <c r="B59" s="102" t="s">
        <v>265</v>
      </c>
      <c r="C59" s="161">
        <v>214</v>
      </c>
      <c r="D59" s="161">
        <v>79</v>
      </c>
      <c r="E59" s="161">
        <v>1</v>
      </c>
      <c r="F59" s="161">
        <v>14</v>
      </c>
      <c r="G59" s="395">
        <v>0</v>
      </c>
      <c r="H59" s="161">
        <v>45</v>
      </c>
      <c r="I59" s="161">
        <v>4</v>
      </c>
      <c r="J59" s="161">
        <v>66</v>
      </c>
      <c r="K59" s="395">
        <v>0</v>
      </c>
      <c r="L59" s="161">
        <v>1</v>
      </c>
      <c r="M59" s="395">
        <v>0</v>
      </c>
      <c r="N59" s="395">
        <v>0</v>
      </c>
      <c r="O59" s="395">
        <v>0</v>
      </c>
      <c r="P59" s="395">
        <v>0</v>
      </c>
      <c r="Q59" s="161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0</v>
      </c>
      <c r="X59" s="395">
        <v>0</v>
      </c>
      <c r="Y59" s="395">
        <v>0</v>
      </c>
      <c r="Z59" s="162">
        <v>4</v>
      </c>
      <c r="AA59" s="395">
        <v>0</v>
      </c>
      <c r="AB59" s="158"/>
    </row>
    <row r="60" spans="1:28" ht="15" customHeight="1">
      <c r="A60" s="100">
        <v>381</v>
      </c>
      <c r="B60" s="102" t="s">
        <v>266</v>
      </c>
      <c r="C60" s="161">
        <v>451</v>
      </c>
      <c r="D60" s="161">
        <v>48</v>
      </c>
      <c r="E60" s="161">
        <v>6</v>
      </c>
      <c r="F60" s="161">
        <v>47</v>
      </c>
      <c r="G60" s="395">
        <v>0</v>
      </c>
      <c r="H60" s="161">
        <v>70</v>
      </c>
      <c r="I60" s="161">
        <v>10</v>
      </c>
      <c r="J60" s="161">
        <v>169</v>
      </c>
      <c r="K60" s="395">
        <v>0</v>
      </c>
      <c r="L60" s="161">
        <v>2</v>
      </c>
      <c r="M60" s="395">
        <v>0</v>
      </c>
      <c r="N60" s="395">
        <v>0</v>
      </c>
      <c r="O60" s="395">
        <v>0</v>
      </c>
      <c r="P60" s="395">
        <v>0</v>
      </c>
      <c r="Q60" s="162">
        <v>1</v>
      </c>
      <c r="R60" s="395">
        <v>0</v>
      </c>
      <c r="S60" s="395">
        <v>0</v>
      </c>
      <c r="T60" s="395">
        <v>0</v>
      </c>
      <c r="U60" s="395">
        <v>0</v>
      </c>
      <c r="V60" s="395">
        <v>0</v>
      </c>
      <c r="W60" s="395">
        <v>0</v>
      </c>
      <c r="X60" s="395">
        <v>0</v>
      </c>
      <c r="Y60" s="395">
        <v>0</v>
      </c>
      <c r="Z60" s="162">
        <v>98</v>
      </c>
      <c r="AA60" s="395">
        <v>0</v>
      </c>
      <c r="AB60" s="158"/>
    </row>
    <row r="61" spans="1:28" ht="15" customHeight="1">
      <c r="A61" s="100">
        <v>382</v>
      </c>
      <c r="B61" s="102" t="s">
        <v>267</v>
      </c>
      <c r="C61" s="161">
        <v>431</v>
      </c>
      <c r="D61" s="161">
        <v>81</v>
      </c>
      <c r="E61" s="161">
        <v>2</v>
      </c>
      <c r="F61" s="161">
        <v>95</v>
      </c>
      <c r="G61" s="395">
        <v>0</v>
      </c>
      <c r="H61" s="161">
        <v>63</v>
      </c>
      <c r="I61" s="161">
        <v>43</v>
      </c>
      <c r="J61" s="161">
        <v>94</v>
      </c>
      <c r="K61" s="395">
        <v>0</v>
      </c>
      <c r="L61" s="161">
        <v>5</v>
      </c>
      <c r="M61" s="395">
        <v>0</v>
      </c>
      <c r="N61" s="395">
        <v>0</v>
      </c>
      <c r="O61" s="395">
        <v>0</v>
      </c>
      <c r="P61" s="395">
        <v>0</v>
      </c>
      <c r="Q61" s="162">
        <v>1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5">
        <v>0</v>
      </c>
      <c r="Z61" s="162">
        <v>47</v>
      </c>
      <c r="AA61" s="395">
        <v>0</v>
      </c>
      <c r="AB61" s="158"/>
    </row>
    <row r="62" spans="1:28" ht="15" customHeight="1">
      <c r="A62" s="100">
        <v>442</v>
      </c>
      <c r="B62" s="102" t="s">
        <v>270</v>
      </c>
      <c r="C62" s="161">
        <v>116</v>
      </c>
      <c r="D62" s="161">
        <v>36</v>
      </c>
      <c r="E62" s="161">
        <v>0</v>
      </c>
      <c r="F62" s="161">
        <v>6</v>
      </c>
      <c r="G62" s="395">
        <v>0</v>
      </c>
      <c r="H62" s="161">
        <v>9</v>
      </c>
      <c r="I62" s="161">
        <v>0</v>
      </c>
      <c r="J62" s="161">
        <v>35</v>
      </c>
      <c r="K62" s="395">
        <v>0</v>
      </c>
      <c r="L62" s="161">
        <v>2</v>
      </c>
      <c r="M62" s="395">
        <v>0</v>
      </c>
      <c r="N62" s="395">
        <v>0</v>
      </c>
      <c r="O62" s="395">
        <v>0</v>
      </c>
      <c r="P62" s="395">
        <v>0</v>
      </c>
      <c r="Q62" s="161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0</v>
      </c>
      <c r="W62" s="395">
        <v>0</v>
      </c>
      <c r="X62" s="395">
        <v>0</v>
      </c>
      <c r="Y62" s="395">
        <v>0</v>
      </c>
      <c r="Z62" s="162">
        <v>28</v>
      </c>
      <c r="AA62" s="395">
        <v>0</v>
      </c>
      <c r="AB62" s="158"/>
    </row>
    <row r="63" spans="1:28" ht="15" customHeight="1">
      <c r="A63" s="100">
        <v>443</v>
      </c>
      <c r="B63" s="102" t="s">
        <v>271</v>
      </c>
      <c r="C63" s="161">
        <v>553</v>
      </c>
      <c r="D63" s="161">
        <v>264</v>
      </c>
      <c r="E63" s="161">
        <v>0</v>
      </c>
      <c r="F63" s="161">
        <v>18</v>
      </c>
      <c r="G63" s="395">
        <v>0</v>
      </c>
      <c r="H63" s="161">
        <v>7</v>
      </c>
      <c r="I63" s="161">
        <v>3</v>
      </c>
      <c r="J63" s="161">
        <v>160</v>
      </c>
      <c r="K63" s="395">
        <v>0</v>
      </c>
      <c r="L63" s="161">
        <v>2</v>
      </c>
      <c r="M63" s="395">
        <v>0</v>
      </c>
      <c r="N63" s="395">
        <v>0</v>
      </c>
      <c r="O63" s="395">
        <v>0</v>
      </c>
      <c r="P63" s="395">
        <v>0</v>
      </c>
      <c r="Q63" s="162">
        <v>12</v>
      </c>
      <c r="R63" s="395">
        <v>0</v>
      </c>
      <c r="S63" s="395">
        <v>0</v>
      </c>
      <c r="T63" s="395">
        <v>0</v>
      </c>
      <c r="U63" s="395">
        <v>0</v>
      </c>
      <c r="V63" s="395">
        <v>0</v>
      </c>
      <c r="W63" s="395">
        <v>0</v>
      </c>
      <c r="X63" s="395">
        <v>0</v>
      </c>
      <c r="Y63" s="395">
        <v>0</v>
      </c>
      <c r="Z63" s="162">
        <v>87</v>
      </c>
      <c r="AA63" s="395">
        <v>0</v>
      </c>
      <c r="AB63" s="158"/>
    </row>
    <row r="64" spans="1:28" ht="15" customHeight="1">
      <c r="A64" s="100">
        <v>446</v>
      </c>
      <c r="B64" s="102" t="s">
        <v>273</v>
      </c>
      <c r="C64" s="161">
        <v>51</v>
      </c>
      <c r="D64" s="161">
        <v>7</v>
      </c>
      <c r="E64" s="161">
        <v>0</v>
      </c>
      <c r="F64" s="161">
        <v>3</v>
      </c>
      <c r="G64" s="395">
        <v>0</v>
      </c>
      <c r="H64" s="161">
        <v>4</v>
      </c>
      <c r="I64" s="161">
        <v>6</v>
      </c>
      <c r="J64" s="161">
        <v>14</v>
      </c>
      <c r="K64" s="395">
        <v>0</v>
      </c>
      <c r="L64" s="161">
        <v>2</v>
      </c>
      <c r="M64" s="395">
        <v>0</v>
      </c>
      <c r="N64" s="395">
        <v>0</v>
      </c>
      <c r="O64" s="395">
        <v>0</v>
      </c>
      <c r="P64" s="395">
        <v>0</v>
      </c>
      <c r="Q64" s="162">
        <v>7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0</v>
      </c>
      <c r="X64" s="395">
        <v>0</v>
      </c>
      <c r="Y64" s="395">
        <v>0</v>
      </c>
      <c r="Z64" s="162">
        <v>8</v>
      </c>
      <c r="AA64" s="395">
        <v>0</v>
      </c>
      <c r="AB64" s="158"/>
    </row>
    <row r="65" spans="1:28" ht="15" customHeight="1">
      <c r="A65" s="100">
        <v>464</v>
      </c>
      <c r="B65" s="102" t="s">
        <v>274</v>
      </c>
      <c r="C65" s="161">
        <v>241</v>
      </c>
      <c r="D65" s="161">
        <v>15</v>
      </c>
      <c r="E65" s="161">
        <v>2</v>
      </c>
      <c r="F65" s="161">
        <v>73</v>
      </c>
      <c r="G65" s="395">
        <v>0</v>
      </c>
      <c r="H65" s="161">
        <v>17</v>
      </c>
      <c r="I65" s="161">
        <v>8</v>
      </c>
      <c r="J65" s="161">
        <v>65</v>
      </c>
      <c r="K65" s="395">
        <v>0</v>
      </c>
      <c r="L65" s="161">
        <v>0</v>
      </c>
      <c r="M65" s="395">
        <v>0</v>
      </c>
      <c r="N65" s="395">
        <v>0</v>
      </c>
      <c r="O65" s="395">
        <v>0</v>
      </c>
      <c r="P65" s="395">
        <v>0</v>
      </c>
      <c r="Q65" s="162">
        <v>2</v>
      </c>
      <c r="R65" s="395">
        <v>0</v>
      </c>
      <c r="S65" s="395">
        <v>0</v>
      </c>
      <c r="T65" s="395">
        <v>0</v>
      </c>
      <c r="U65" s="395">
        <v>0</v>
      </c>
      <c r="V65" s="395">
        <v>0</v>
      </c>
      <c r="W65" s="395">
        <v>0</v>
      </c>
      <c r="X65" s="395">
        <v>0</v>
      </c>
      <c r="Y65" s="395">
        <v>0</v>
      </c>
      <c r="Z65" s="162">
        <v>59</v>
      </c>
      <c r="AA65" s="395">
        <v>0</v>
      </c>
      <c r="AB65" s="158"/>
    </row>
    <row r="66" spans="1:28" ht="15" customHeight="1">
      <c r="A66" s="100">
        <v>481</v>
      </c>
      <c r="B66" s="102" t="s">
        <v>275</v>
      </c>
      <c r="C66" s="161">
        <v>131</v>
      </c>
      <c r="D66" s="161">
        <v>11</v>
      </c>
      <c r="E66" s="161">
        <v>0</v>
      </c>
      <c r="F66" s="161">
        <v>27</v>
      </c>
      <c r="G66" s="395">
        <v>0</v>
      </c>
      <c r="H66" s="161">
        <v>27</v>
      </c>
      <c r="I66" s="161">
        <v>1</v>
      </c>
      <c r="J66" s="161">
        <v>47</v>
      </c>
      <c r="K66" s="395">
        <v>0</v>
      </c>
      <c r="L66" s="161">
        <v>3</v>
      </c>
      <c r="M66" s="395">
        <v>0</v>
      </c>
      <c r="N66" s="395">
        <v>0</v>
      </c>
      <c r="O66" s="395">
        <v>0</v>
      </c>
      <c r="P66" s="395">
        <v>0</v>
      </c>
      <c r="Q66" s="161">
        <v>0</v>
      </c>
      <c r="R66" s="395">
        <v>0</v>
      </c>
      <c r="S66" s="395">
        <v>0</v>
      </c>
      <c r="T66" s="395">
        <v>0</v>
      </c>
      <c r="U66" s="395">
        <v>0</v>
      </c>
      <c r="V66" s="395">
        <v>0</v>
      </c>
      <c r="W66" s="395">
        <v>0</v>
      </c>
      <c r="X66" s="395">
        <v>0</v>
      </c>
      <c r="Y66" s="395">
        <v>0</v>
      </c>
      <c r="Z66" s="162">
        <v>15</v>
      </c>
      <c r="AA66" s="395">
        <v>0</v>
      </c>
      <c r="AB66" s="158"/>
    </row>
    <row r="67" spans="1:28" ht="15" customHeight="1">
      <c r="A67" s="100">
        <v>501</v>
      </c>
      <c r="B67" s="102" t="s">
        <v>276</v>
      </c>
      <c r="C67" s="161">
        <v>123</v>
      </c>
      <c r="D67" s="161">
        <v>26</v>
      </c>
      <c r="E67" s="161">
        <v>7</v>
      </c>
      <c r="F67" s="161">
        <v>14</v>
      </c>
      <c r="G67" s="395">
        <v>0</v>
      </c>
      <c r="H67" s="161">
        <v>2</v>
      </c>
      <c r="I67" s="161">
        <v>3</v>
      </c>
      <c r="J67" s="161">
        <v>44</v>
      </c>
      <c r="K67" s="395">
        <v>0</v>
      </c>
      <c r="L67" s="161">
        <v>1</v>
      </c>
      <c r="M67" s="395">
        <v>0</v>
      </c>
      <c r="N67" s="395">
        <v>0</v>
      </c>
      <c r="O67" s="395">
        <v>0</v>
      </c>
      <c r="P67" s="395">
        <v>0</v>
      </c>
      <c r="Q67" s="161">
        <v>0</v>
      </c>
      <c r="R67" s="395">
        <v>0</v>
      </c>
      <c r="S67" s="395">
        <v>0</v>
      </c>
      <c r="T67" s="395">
        <v>0</v>
      </c>
      <c r="U67" s="395">
        <v>0</v>
      </c>
      <c r="V67" s="395">
        <v>0</v>
      </c>
      <c r="W67" s="395">
        <v>0</v>
      </c>
      <c r="X67" s="395">
        <v>0</v>
      </c>
      <c r="Y67" s="395">
        <v>0</v>
      </c>
      <c r="Z67" s="162">
        <v>26</v>
      </c>
      <c r="AA67" s="395">
        <v>0</v>
      </c>
      <c r="AB67" s="158"/>
    </row>
    <row r="68" spans="1:28" ht="15" customHeight="1">
      <c r="A68" s="100">
        <v>585</v>
      </c>
      <c r="B68" s="102" t="s">
        <v>278</v>
      </c>
      <c r="C68" s="161">
        <v>140</v>
      </c>
      <c r="D68" s="161">
        <v>24</v>
      </c>
      <c r="E68" s="161">
        <v>0</v>
      </c>
      <c r="F68" s="161">
        <v>8</v>
      </c>
      <c r="G68" s="395">
        <v>0</v>
      </c>
      <c r="H68" s="161">
        <v>28</v>
      </c>
      <c r="I68" s="161">
        <v>0</v>
      </c>
      <c r="J68" s="161">
        <v>45</v>
      </c>
      <c r="K68" s="395">
        <v>0</v>
      </c>
      <c r="L68" s="161">
        <v>5</v>
      </c>
      <c r="M68" s="395">
        <v>0</v>
      </c>
      <c r="N68" s="395">
        <v>0</v>
      </c>
      <c r="O68" s="395">
        <v>0</v>
      </c>
      <c r="P68" s="395">
        <v>0</v>
      </c>
      <c r="Q68" s="161">
        <v>0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395">
        <v>0</v>
      </c>
      <c r="X68" s="395">
        <v>0</v>
      </c>
      <c r="Y68" s="395">
        <v>0</v>
      </c>
      <c r="Z68" s="162">
        <v>30</v>
      </c>
      <c r="AA68" s="395">
        <v>0</v>
      </c>
      <c r="AB68" s="158"/>
    </row>
    <row r="69" spans="1:28" ht="15" customHeight="1">
      <c r="A69" s="100">
        <v>586</v>
      </c>
      <c r="B69" s="102" t="s">
        <v>279</v>
      </c>
      <c r="C69" s="161">
        <v>129</v>
      </c>
      <c r="D69" s="161">
        <v>34</v>
      </c>
      <c r="E69" s="161">
        <v>0</v>
      </c>
      <c r="F69" s="161">
        <v>7</v>
      </c>
      <c r="G69" s="395">
        <v>0</v>
      </c>
      <c r="H69" s="161">
        <v>2</v>
      </c>
      <c r="I69" s="161">
        <v>0</v>
      </c>
      <c r="J69" s="161">
        <v>16</v>
      </c>
      <c r="K69" s="395">
        <v>0</v>
      </c>
      <c r="L69" s="161">
        <v>1</v>
      </c>
      <c r="M69" s="395">
        <v>0</v>
      </c>
      <c r="N69" s="395">
        <v>0</v>
      </c>
      <c r="O69" s="395">
        <v>0</v>
      </c>
      <c r="P69" s="395">
        <v>0</v>
      </c>
      <c r="Q69" s="161">
        <v>0</v>
      </c>
      <c r="R69" s="395">
        <v>0</v>
      </c>
      <c r="S69" s="395">
        <v>0</v>
      </c>
      <c r="T69" s="395">
        <v>0</v>
      </c>
      <c r="U69" s="395">
        <v>0</v>
      </c>
      <c r="V69" s="395">
        <v>0</v>
      </c>
      <c r="W69" s="395">
        <v>0</v>
      </c>
      <c r="X69" s="395">
        <v>0</v>
      </c>
      <c r="Y69" s="395">
        <v>0</v>
      </c>
      <c r="Z69" s="162">
        <v>69</v>
      </c>
      <c r="AA69" s="395">
        <v>0</v>
      </c>
      <c r="AB69" s="158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8" ht="15" customHeight="1">
      <c r="A71" s="100" t="s">
        <v>435</v>
      </c>
      <c r="B71" s="124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</sheetData>
  <mergeCells count="2">
    <mergeCell ref="A3:B3"/>
    <mergeCell ref="F4:G4"/>
  </mergeCells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9CB4-A8C6-4162-A140-6D877ECD1B05}">
  <sheetPr>
    <tabColor theme="7" tint="0.79998168889431442"/>
  </sheetPr>
  <dimension ref="A1:AC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H3" sqref="H3"/>
    </sheetView>
  </sheetViews>
  <sheetFormatPr defaultColWidth="7.75" defaultRowHeight="13"/>
  <cols>
    <col min="1" max="1" width="3.75" style="100" customWidth="1"/>
    <col min="2" max="2" width="12.33203125" style="100" customWidth="1"/>
    <col min="3" max="6" width="10.08203125" style="100" customWidth="1"/>
    <col min="7" max="7" width="10.08203125" style="114" customWidth="1"/>
    <col min="8" max="10" width="10.08203125" style="100" customWidth="1"/>
    <col min="11" max="11" width="10.08203125" style="114" customWidth="1"/>
    <col min="12" max="12" width="10.08203125" style="100" customWidth="1"/>
    <col min="13" max="14" width="10.08203125" style="114" customWidth="1"/>
    <col min="15" max="27" width="10.08203125" style="100" customWidth="1"/>
    <col min="28" max="16384" width="7.75" style="100"/>
  </cols>
  <sheetData>
    <row r="1" spans="1:29" ht="16.149999999999999" customHeight="1">
      <c r="A1" s="100" t="s">
        <v>818</v>
      </c>
    </row>
    <row r="2" spans="1:29">
      <c r="N2" s="114" t="s">
        <v>402</v>
      </c>
      <c r="AA2" s="114" t="s">
        <v>402</v>
      </c>
    </row>
    <row r="3" spans="1:29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445</v>
      </c>
      <c r="G3" s="128" t="s">
        <v>446</v>
      </c>
      <c r="H3" s="356" t="s">
        <v>1</v>
      </c>
      <c r="I3" s="136" t="s">
        <v>193</v>
      </c>
      <c r="J3" s="356" t="s">
        <v>194</v>
      </c>
      <c r="K3" s="136" t="s">
        <v>195</v>
      </c>
      <c r="L3" s="136" t="s">
        <v>412</v>
      </c>
      <c r="M3" s="136" t="s">
        <v>157</v>
      </c>
      <c r="N3" s="357" t="s">
        <v>196</v>
      </c>
      <c r="O3" s="136" t="s">
        <v>199</v>
      </c>
      <c r="P3" s="136" t="s">
        <v>413</v>
      </c>
      <c r="Q3" s="356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460</v>
      </c>
      <c r="C4" s="27">
        <v>98625</v>
      </c>
      <c r="D4" s="27">
        <v>22519</v>
      </c>
      <c r="E4" s="27">
        <v>1799</v>
      </c>
      <c r="F4" s="27">
        <v>42148</v>
      </c>
      <c r="G4" s="160">
        <v>3328</v>
      </c>
      <c r="H4" s="27">
        <v>3925</v>
      </c>
      <c r="I4" s="27">
        <v>2280</v>
      </c>
      <c r="J4" s="27">
        <v>9029</v>
      </c>
      <c r="K4" s="160">
        <v>806</v>
      </c>
      <c r="L4" s="27">
        <v>2270</v>
      </c>
      <c r="M4" s="160">
        <v>1504</v>
      </c>
      <c r="N4" s="160">
        <v>893</v>
      </c>
      <c r="O4" s="160">
        <v>836</v>
      </c>
      <c r="P4" s="160">
        <v>607</v>
      </c>
      <c r="Q4" s="160">
        <v>1029</v>
      </c>
      <c r="R4" s="160">
        <v>500</v>
      </c>
      <c r="S4" s="160">
        <v>482</v>
      </c>
      <c r="T4" s="160">
        <v>324</v>
      </c>
      <c r="U4" s="160">
        <v>263</v>
      </c>
      <c r="V4" s="160">
        <v>246</v>
      </c>
      <c r="W4" s="160">
        <v>194</v>
      </c>
      <c r="X4" s="160">
        <v>206</v>
      </c>
      <c r="Y4" s="160">
        <v>163</v>
      </c>
      <c r="Z4" s="160">
        <v>3225</v>
      </c>
      <c r="AA4" s="160">
        <v>49</v>
      </c>
    </row>
    <row r="5" spans="1:29" ht="11.25" hidden="1" customHeight="1">
      <c r="B5" s="132" t="s">
        <v>456</v>
      </c>
      <c r="C5" s="27">
        <v>101562</v>
      </c>
      <c r="D5" s="27">
        <v>22727</v>
      </c>
      <c r="E5" s="27">
        <v>1954</v>
      </c>
      <c r="F5" s="27">
        <v>41200</v>
      </c>
      <c r="G5" s="160">
        <v>3170</v>
      </c>
      <c r="H5" s="27">
        <v>4113</v>
      </c>
      <c r="I5" s="27">
        <v>2374</v>
      </c>
      <c r="J5" s="27">
        <v>11583</v>
      </c>
      <c r="K5" s="160">
        <v>829</v>
      </c>
      <c r="L5" s="27">
        <v>2262</v>
      </c>
      <c r="M5" s="160">
        <v>1488</v>
      </c>
      <c r="N5" s="160">
        <v>1037</v>
      </c>
      <c r="O5" s="160">
        <v>854</v>
      </c>
      <c r="P5" s="160">
        <v>603</v>
      </c>
      <c r="Q5" s="160">
        <v>1279</v>
      </c>
      <c r="R5" s="160">
        <v>502</v>
      </c>
      <c r="S5" s="160">
        <v>500</v>
      </c>
      <c r="T5" s="160">
        <v>335</v>
      </c>
      <c r="U5" s="160">
        <v>281</v>
      </c>
      <c r="V5" s="160">
        <v>265</v>
      </c>
      <c r="W5" s="160">
        <v>204</v>
      </c>
      <c r="X5" s="160">
        <v>208</v>
      </c>
      <c r="Y5" s="160">
        <v>177</v>
      </c>
      <c r="Z5" s="160">
        <v>3570</v>
      </c>
      <c r="AA5" s="160">
        <v>47</v>
      </c>
    </row>
    <row r="6" spans="1:29" ht="11.25" hidden="1" customHeight="1">
      <c r="B6" s="132" t="s">
        <v>457</v>
      </c>
      <c r="C6" s="27">
        <v>105613</v>
      </c>
      <c r="D6" s="27">
        <v>23153</v>
      </c>
      <c r="E6" s="27">
        <v>2080</v>
      </c>
      <c r="F6" s="27">
        <v>40384</v>
      </c>
      <c r="G6" s="160">
        <v>2991</v>
      </c>
      <c r="H6" s="27">
        <v>4434</v>
      </c>
      <c r="I6" s="27">
        <v>2483</v>
      </c>
      <c r="J6" s="27">
        <v>14772</v>
      </c>
      <c r="K6" s="160">
        <v>796</v>
      </c>
      <c r="L6" s="27">
        <v>2291</v>
      </c>
      <c r="M6" s="160">
        <v>1516</v>
      </c>
      <c r="N6" s="160">
        <v>1219</v>
      </c>
      <c r="O6" s="160">
        <v>932</v>
      </c>
      <c r="P6" s="160">
        <v>634</v>
      </c>
      <c r="Q6" s="160">
        <v>1411</v>
      </c>
      <c r="R6" s="160">
        <v>500</v>
      </c>
      <c r="S6" s="160">
        <v>488</v>
      </c>
      <c r="T6" s="160">
        <v>355</v>
      </c>
      <c r="U6" s="160">
        <v>293</v>
      </c>
      <c r="V6" s="160">
        <v>252</v>
      </c>
      <c r="W6" s="160">
        <v>234</v>
      </c>
      <c r="X6" s="160">
        <v>217</v>
      </c>
      <c r="Y6" s="160">
        <v>185</v>
      </c>
      <c r="Z6" s="160">
        <v>3948</v>
      </c>
      <c r="AA6" s="160">
        <v>45</v>
      </c>
    </row>
    <row r="7" spans="1:29" ht="11.25" hidden="1" customHeight="1">
      <c r="B7" s="132" t="s">
        <v>458</v>
      </c>
      <c r="C7" s="27">
        <v>110005</v>
      </c>
      <c r="D7" s="27">
        <v>23670</v>
      </c>
      <c r="E7" s="27">
        <v>2141</v>
      </c>
      <c r="F7" s="27">
        <v>39432</v>
      </c>
      <c r="G7" s="160">
        <v>2862</v>
      </c>
      <c r="H7" s="27">
        <v>4847</v>
      </c>
      <c r="I7" s="27">
        <v>2429</v>
      </c>
      <c r="J7" s="27">
        <v>18314</v>
      </c>
      <c r="K7" s="160">
        <v>804</v>
      </c>
      <c r="L7" s="27">
        <v>2351</v>
      </c>
      <c r="M7" s="160">
        <v>1550</v>
      </c>
      <c r="N7" s="160">
        <v>1454</v>
      </c>
      <c r="O7" s="160">
        <v>936</v>
      </c>
      <c r="P7" s="160">
        <v>650</v>
      </c>
      <c r="Q7" s="160">
        <v>1595</v>
      </c>
      <c r="R7" s="160">
        <v>497</v>
      </c>
      <c r="S7" s="160">
        <v>482</v>
      </c>
      <c r="T7" s="160">
        <v>372</v>
      </c>
      <c r="U7" s="160">
        <v>296</v>
      </c>
      <c r="V7" s="160">
        <v>272</v>
      </c>
      <c r="W7" s="160">
        <v>252</v>
      </c>
      <c r="X7" s="160">
        <v>236</v>
      </c>
      <c r="Y7" s="160">
        <v>192</v>
      </c>
      <c r="Z7" s="160">
        <v>4326</v>
      </c>
      <c r="AA7" s="160">
        <v>45</v>
      </c>
    </row>
    <row r="8" spans="1:29" ht="11.25" customHeight="1">
      <c r="B8" s="132" t="s">
        <v>461</v>
      </c>
      <c r="C8" s="161">
        <v>115681</v>
      </c>
      <c r="D8" s="161">
        <v>24496</v>
      </c>
      <c r="E8" s="161">
        <v>2325</v>
      </c>
      <c r="F8" s="161">
        <v>38516</v>
      </c>
      <c r="G8" s="162">
        <v>2690</v>
      </c>
      <c r="H8" s="161">
        <v>5168</v>
      </c>
      <c r="I8" s="161">
        <v>2684</v>
      </c>
      <c r="J8" s="161">
        <v>21870</v>
      </c>
      <c r="K8" s="162">
        <v>823</v>
      </c>
      <c r="L8" s="161">
        <v>2388</v>
      </c>
      <c r="M8" s="162">
        <v>1623</v>
      </c>
      <c r="N8" s="162">
        <v>1790</v>
      </c>
      <c r="O8" s="162">
        <v>1039</v>
      </c>
      <c r="P8" s="162">
        <v>703</v>
      </c>
      <c r="Q8" s="162">
        <v>1804</v>
      </c>
      <c r="R8" s="162">
        <v>498</v>
      </c>
      <c r="S8" s="162">
        <v>484</v>
      </c>
      <c r="T8" s="162">
        <v>390</v>
      </c>
      <c r="U8" s="162">
        <v>323</v>
      </c>
      <c r="V8" s="162">
        <v>279</v>
      </c>
      <c r="W8" s="162">
        <v>264</v>
      </c>
      <c r="X8" s="162">
        <v>282</v>
      </c>
      <c r="Y8" s="162">
        <v>186</v>
      </c>
      <c r="Z8" s="162">
        <v>4999</v>
      </c>
      <c r="AA8" s="162">
        <v>57</v>
      </c>
      <c r="AB8" s="158"/>
      <c r="AC8" s="166"/>
    </row>
    <row r="9" spans="1:29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9" ht="15" hidden="1" customHeight="1">
      <c r="B10" s="102" t="s">
        <v>211</v>
      </c>
      <c r="C10" s="161">
        <v>20973</v>
      </c>
      <c r="D10" s="161">
        <v>3490</v>
      </c>
      <c r="E10" s="161">
        <v>393</v>
      </c>
      <c r="F10" s="161">
        <v>10121</v>
      </c>
      <c r="G10" s="395">
        <v>0</v>
      </c>
      <c r="H10" s="161">
        <v>762</v>
      </c>
      <c r="I10" s="161">
        <v>316</v>
      </c>
      <c r="J10" s="161">
        <v>2356</v>
      </c>
      <c r="K10" s="395">
        <v>0</v>
      </c>
      <c r="L10" s="161">
        <v>476</v>
      </c>
      <c r="M10" s="395">
        <v>0</v>
      </c>
      <c r="N10" s="395">
        <v>0</v>
      </c>
      <c r="O10" s="395">
        <v>0</v>
      </c>
      <c r="P10" s="395">
        <v>0</v>
      </c>
      <c r="Q10" s="162">
        <v>298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5">
        <v>0</v>
      </c>
      <c r="Z10" s="162">
        <v>2414</v>
      </c>
      <c r="AA10" s="395">
        <v>0</v>
      </c>
    </row>
    <row r="11" spans="1:29" ht="15" hidden="1" customHeight="1">
      <c r="B11" s="102" t="s">
        <v>212</v>
      </c>
      <c r="C11" s="161">
        <v>9265</v>
      </c>
      <c r="D11" s="161">
        <v>1426</v>
      </c>
      <c r="E11" s="161">
        <v>130</v>
      </c>
      <c r="F11" s="161">
        <v>4351</v>
      </c>
      <c r="G11" s="395">
        <v>0</v>
      </c>
      <c r="H11" s="161">
        <v>338</v>
      </c>
      <c r="I11" s="161">
        <v>254</v>
      </c>
      <c r="J11" s="161">
        <v>1025</v>
      </c>
      <c r="K11" s="395">
        <v>0</v>
      </c>
      <c r="L11" s="161">
        <v>241</v>
      </c>
      <c r="M11" s="395">
        <v>0</v>
      </c>
      <c r="N11" s="395">
        <v>0</v>
      </c>
      <c r="O11" s="395">
        <v>0</v>
      </c>
      <c r="P11" s="395">
        <v>0</v>
      </c>
      <c r="Q11" s="162">
        <v>181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395">
        <v>0</v>
      </c>
      <c r="X11" s="395">
        <v>0</v>
      </c>
      <c r="Y11" s="395">
        <v>0</v>
      </c>
      <c r="Z11" s="162">
        <v>1075</v>
      </c>
      <c r="AA11" s="395">
        <v>0</v>
      </c>
    </row>
    <row r="12" spans="1:29" ht="15" hidden="1" customHeight="1">
      <c r="B12" s="102" t="s">
        <v>213</v>
      </c>
      <c r="C12" s="161">
        <v>8989</v>
      </c>
      <c r="D12" s="161">
        <v>1467</v>
      </c>
      <c r="E12" s="161">
        <v>127</v>
      </c>
      <c r="F12" s="161">
        <v>2592</v>
      </c>
      <c r="G12" s="395">
        <v>0</v>
      </c>
      <c r="H12" s="161">
        <v>856</v>
      </c>
      <c r="I12" s="161">
        <v>498</v>
      </c>
      <c r="J12" s="161">
        <v>1798</v>
      </c>
      <c r="K12" s="395">
        <v>0</v>
      </c>
      <c r="L12" s="161">
        <v>115</v>
      </c>
      <c r="M12" s="395">
        <v>0</v>
      </c>
      <c r="N12" s="395">
        <v>0</v>
      </c>
      <c r="O12" s="395">
        <v>0</v>
      </c>
      <c r="P12" s="395">
        <v>0</v>
      </c>
      <c r="Q12" s="162">
        <v>131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0</v>
      </c>
      <c r="X12" s="395">
        <v>0</v>
      </c>
      <c r="Y12" s="395">
        <v>0</v>
      </c>
      <c r="Z12" s="162">
        <v>1060</v>
      </c>
      <c r="AA12" s="395">
        <v>0</v>
      </c>
    </row>
    <row r="13" spans="1:29" ht="15" hidden="1" customHeight="1">
      <c r="B13" s="102" t="s">
        <v>214</v>
      </c>
      <c r="C13" s="161">
        <v>6829</v>
      </c>
      <c r="D13" s="161">
        <v>976</v>
      </c>
      <c r="E13" s="161">
        <v>48</v>
      </c>
      <c r="F13" s="161">
        <v>609</v>
      </c>
      <c r="G13" s="395">
        <v>0</v>
      </c>
      <c r="H13" s="161">
        <v>382</v>
      </c>
      <c r="I13" s="161">
        <v>548</v>
      </c>
      <c r="J13" s="161">
        <v>3136</v>
      </c>
      <c r="K13" s="395">
        <v>0</v>
      </c>
      <c r="L13" s="161">
        <v>37</v>
      </c>
      <c r="M13" s="395">
        <v>0</v>
      </c>
      <c r="N13" s="395">
        <v>0</v>
      </c>
      <c r="O13" s="395">
        <v>0</v>
      </c>
      <c r="P13" s="395">
        <v>0</v>
      </c>
      <c r="Q13" s="162">
        <v>56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395">
        <v>0</v>
      </c>
      <c r="X13" s="395">
        <v>0</v>
      </c>
      <c r="Y13" s="395">
        <v>0</v>
      </c>
      <c r="Z13" s="162">
        <v>786</v>
      </c>
      <c r="AA13" s="395">
        <v>0</v>
      </c>
    </row>
    <row r="14" spans="1:29" ht="15" hidden="1" customHeight="1">
      <c r="B14" s="102" t="s">
        <v>215</v>
      </c>
      <c r="C14" s="161">
        <v>12383</v>
      </c>
      <c r="D14" s="161">
        <v>1846</v>
      </c>
      <c r="E14" s="161">
        <v>58</v>
      </c>
      <c r="F14" s="161">
        <v>4263</v>
      </c>
      <c r="G14" s="395">
        <v>0</v>
      </c>
      <c r="H14" s="161">
        <v>595</v>
      </c>
      <c r="I14" s="161">
        <v>118</v>
      </c>
      <c r="J14" s="161">
        <v>3842</v>
      </c>
      <c r="K14" s="395">
        <v>0</v>
      </c>
      <c r="L14" s="161">
        <v>104</v>
      </c>
      <c r="M14" s="395">
        <v>0</v>
      </c>
      <c r="N14" s="395">
        <v>0</v>
      </c>
      <c r="O14" s="395">
        <v>0</v>
      </c>
      <c r="P14" s="395">
        <v>0</v>
      </c>
      <c r="Q14" s="162">
        <v>85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395">
        <v>0</v>
      </c>
      <c r="X14" s="395">
        <v>0</v>
      </c>
      <c r="Y14" s="395">
        <v>0</v>
      </c>
      <c r="Z14" s="162">
        <v>1112</v>
      </c>
      <c r="AA14" s="395">
        <v>0</v>
      </c>
    </row>
    <row r="15" spans="1:29" ht="15" hidden="1" customHeight="1">
      <c r="B15" s="102" t="s">
        <v>216</v>
      </c>
      <c r="C15" s="161">
        <v>2429</v>
      </c>
      <c r="D15" s="161">
        <v>439</v>
      </c>
      <c r="E15" s="161">
        <v>20</v>
      </c>
      <c r="F15" s="161">
        <v>463</v>
      </c>
      <c r="G15" s="395">
        <v>0</v>
      </c>
      <c r="H15" s="161">
        <v>205</v>
      </c>
      <c r="I15" s="161">
        <v>70</v>
      </c>
      <c r="J15" s="161">
        <v>667</v>
      </c>
      <c r="K15" s="395">
        <v>0</v>
      </c>
      <c r="L15" s="161">
        <v>49</v>
      </c>
      <c r="M15" s="395">
        <v>0</v>
      </c>
      <c r="N15" s="395">
        <v>0</v>
      </c>
      <c r="O15" s="395">
        <v>0</v>
      </c>
      <c r="P15" s="395">
        <v>0</v>
      </c>
      <c r="Q15" s="162">
        <v>17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395">
        <v>0</v>
      </c>
      <c r="X15" s="395">
        <v>0</v>
      </c>
      <c r="Y15" s="395">
        <v>0</v>
      </c>
      <c r="Z15" s="162">
        <v>320</v>
      </c>
      <c r="AA15" s="395">
        <v>0</v>
      </c>
    </row>
    <row r="16" spans="1:29" ht="15" hidden="1" customHeight="1">
      <c r="B16" s="102" t="s">
        <v>218</v>
      </c>
      <c r="C16" s="161">
        <v>1572</v>
      </c>
      <c r="D16" s="161">
        <v>343</v>
      </c>
      <c r="E16" s="161">
        <v>39</v>
      </c>
      <c r="F16" s="161">
        <v>106</v>
      </c>
      <c r="G16" s="395">
        <v>0</v>
      </c>
      <c r="H16" s="161">
        <v>287</v>
      </c>
      <c r="I16" s="161">
        <v>21</v>
      </c>
      <c r="J16" s="161">
        <v>415</v>
      </c>
      <c r="K16" s="395">
        <v>0</v>
      </c>
      <c r="L16" s="161">
        <v>39</v>
      </c>
      <c r="M16" s="395">
        <v>0</v>
      </c>
      <c r="N16" s="395">
        <v>0</v>
      </c>
      <c r="O16" s="395">
        <v>0</v>
      </c>
      <c r="P16" s="395">
        <v>0</v>
      </c>
      <c r="Q16" s="162">
        <v>25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162">
        <v>84</v>
      </c>
      <c r="AA16" s="395">
        <v>0</v>
      </c>
    </row>
    <row r="17" spans="1:28" ht="15" hidden="1" customHeight="1">
      <c r="B17" s="102" t="s">
        <v>220</v>
      </c>
      <c r="C17" s="161">
        <v>1879</v>
      </c>
      <c r="D17" s="161">
        <v>409</v>
      </c>
      <c r="E17" s="161">
        <v>3</v>
      </c>
      <c r="F17" s="161">
        <v>129</v>
      </c>
      <c r="G17" s="395">
        <v>0</v>
      </c>
      <c r="H17" s="161">
        <v>193</v>
      </c>
      <c r="I17" s="161">
        <v>296</v>
      </c>
      <c r="J17" s="161">
        <v>660</v>
      </c>
      <c r="K17" s="395">
        <v>0</v>
      </c>
      <c r="L17" s="161">
        <v>29</v>
      </c>
      <c r="M17" s="395">
        <v>0</v>
      </c>
      <c r="N17" s="395">
        <v>0</v>
      </c>
      <c r="O17" s="395">
        <v>0</v>
      </c>
      <c r="P17" s="395">
        <v>0</v>
      </c>
      <c r="Q17" s="162">
        <v>12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395">
        <v>0</v>
      </c>
      <c r="X17" s="395">
        <v>0</v>
      </c>
      <c r="Y17" s="395">
        <v>0</v>
      </c>
      <c r="Z17" s="162">
        <v>102</v>
      </c>
      <c r="AA17" s="395">
        <v>0</v>
      </c>
    </row>
    <row r="18" spans="1:28" ht="15" hidden="1" customHeight="1">
      <c r="B18" s="102" t="s">
        <v>222</v>
      </c>
      <c r="C18" s="161">
        <v>1207</v>
      </c>
      <c r="D18" s="161">
        <v>194</v>
      </c>
      <c r="E18" s="161">
        <v>27</v>
      </c>
      <c r="F18" s="161">
        <v>135</v>
      </c>
      <c r="G18" s="395">
        <v>0</v>
      </c>
      <c r="H18" s="161">
        <v>133</v>
      </c>
      <c r="I18" s="161">
        <v>18</v>
      </c>
      <c r="J18" s="161">
        <v>459</v>
      </c>
      <c r="K18" s="395">
        <v>0</v>
      </c>
      <c r="L18" s="161">
        <v>37</v>
      </c>
      <c r="M18" s="395">
        <v>0</v>
      </c>
      <c r="N18" s="395">
        <v>0</v>
      </c>
      <c r="O18" s="395">
        <v>0</v>
      </c>
      <c r="P18" s="395">
        <v>0</v>
      </c>
      <c r="Q18" s="162">
        <v>10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395">
        <v>0</v>
      </c>
      <c r="X18" s="395">
        <v>0</v>
      </c>
      <c r="Y18" s="395">
        <v>0</v>
      </c>
      <c r="Z18" s="162">
        <v>132</v>
      </c>
      <c r="AA18" s="395">
        <v>0</v>
      </c>
    </row>
    <row r="19" spans="1:28" ht="15" hidden="1" customHeight="1">
      <c r="B19" s="134"/>
      <c r="C19" s="163"/>
      <c r="D19" s="163"/>
      <c r="E19" s="163"/>
      <c r="F19" s="163"/>
      <c r="G19" s="396"/>
      <c r="H19" s="163"/>
      <c r="I19" s="163"/>
      <c r="J19" s="163"/>
      <c r="K19" s="396"/>
      <c r="L19" s="163"/>
      <c r="M19" s="396"/>
      <c r="N19" s="396"/>
      <c r="O19" s="396"/>
      <c r="P19" s="396"/>
      <c r="Q19" s="164"/>
      <c r="R19" s="396"/>
      <c r="S19" s="396"/>
      <c r="T19" s="396"/>
      <c r="U19" s="396"/>
      <c r="V19" s="396"/>
      <c r="W19" s="396"/>
      <c r="X19" s="396"/>
      <c r="Y19" s="396"/>
      <c r="Z19" s="164"/>
      <c r="AA19" s="396"/>
    </row>
    <row r="20" spans="1:28" ht="15" customHeight="1">
      <c r="A20" s="100">
        <v>100</v>
      </c>
      <c r="B20" s="102" t="s">
        <v>223</v>
      </c>
      <c r="C20" s="161">
        <v>50155</v>
      </c>
      <c r="D20" s="161">
        <v>13906</v>
      </c>
      <c r="E20" s="161">
        <v>1480</v>
      </c>
      <c r="F20" s="161">
        <v>15747</v>
      </c>
      <c r="G20" s="395">
        <v>0</v>
      </c>
      <c r="H20" s="161">
        <v>1417</v>
      </c>
      <c r="I20" s="161">
        <v>545</v>
      </c>
      <c r="J20" s="161">
        <v>7512</v>
      </c>
      <c r="K20" s="395">
        <v>0</v>
      </c>
      <c r="L20" s="161">
        <v>1261</v>
      </c>
      <c r="M20" s="395">
        <v>0</v>
      </c>
      <c r="N20" s="395">
        <v>0</v>
      </c>
      <c r="O20" s="395">
        <v>0</v>
      </c>
      <c r="P20" s="395">
        <v>0</v>
      </c>
      <c r="Q20" s="162">
        <v>989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395">
        <v>0</v>
      </c>
      <c r="X20" s="395">
        <v>0</v>
      </c>
      <c r="Y20" s="395">
        <v>0</v>
      </c>
      <c r="Z20" s="162">
        <v>6516</v>
      </c>
      <c r="AA20" s="395">
        <v>0</v>
      </c>
      <c r="AB20" s="158"/>
    </row>
    <row r="21" spans="1:28" ht="15" customHeight="1">
      <c r="A21" s="100">
        <v>101</v>
      </c>
      <c r="B21" s="102" t="s">
        <v>224</v>
      </c>
      <c r="C21" s="161">
        <v>6505</v>
      </c>
      <c r="D21" s="161">
        <v>1388</v>
      </c>
      <c r="E21" s="161">
        <v>171</v>
      </c>
      <c r="F21" s="161">
        <v>1322</v>
      </c>
      <c r="G21" s="395">
        <v>0</v>
      </c>
      <c r="H21" s="161">
        <v>282</v>
      </c>
      <c r="I21" s="161">
        <v>207</v>
      </c>
      <c r="J21" s="161">
        <v>1027</v>
      </c>
      <c r="K21" s="395">
        <v>0</v>
      </c>
      <c r="L21" s="161">
        <v>338</v>
      </c>
      <c r="M21" s="395">
        <v>0</v>
      </c>
      <c r="N21" s="395">
        <v>0</v>
      </c>
      <c r="O21" s="395">
        <v>0</v>
      </c>
      <c r="P21" s="395">
        <v>0</v>
      </c>
      <c r="Q21" s="162">
        <v>399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5">
        <v>0</v>
      </c>
      <c r="Z21" s="162">
        <v>1256</v>
      </c>
      <c r="AA21" s="395">
        <v>0</v>
      </c>
      <c r="AB21" s="158"/>
    </row>
    <row r="22" spans="1:28" ht="15" customHeight="1">
      <c r="A22" s="100">
        <v>102</v>
      </c>
      <c r="B22" s="102" t="s">
        <v>225</v>
      </c>
      <c r="C22" s="161">
        <v>4794</v>
      </c>
      <c r="D22" s="161">
        <v>1455</v>
      </c>
      <c r="E22" s="161">
        <v>149</v>
      </c>
      <c r="F22" s="161">
        <v>1403</v>
      </c>
      <c r="G22" s="395">
        <v>0</v>
      </c>
      <c r="H22" s="161">
        <v>111</v>
      </c>
      <c r="I22" s="161">
        <v>32</v>
      </c>
      <c r="J22" s="161">
        <v>459</v>
      </c>
      <c r="K22" s="395">
        <v>0</v>
      </c>
      <c r="L22" s="161">
        <v>222</v>
      </c>
      <c r="M22" s="395">
        <v>0</v>
      </c>
      <c r="N22" s="395">
        <v>0</v>
      </c>
      <c r="O22" s="395">
        <v>0</v>
      </c>
      <c r="P22" s="395">
        <v>0</v>
      </c>
      <c r="Q22" s="162">
        <v>68</v>
      </c>
      <c r="R22" s="395">
        <v>0</v>
      </c>
      <c r="S22" s="395">
        <v>0</v>
      </c>
      <c r="T22" s="395">
        <v>0</v>
      </c>
      <c r="U22" s="395">
        <v>0</v>
      </c>
      <c r="V22" s="395">
        <v>0</v>
      </c>
      <c r="W22" s="395">
        <v>0</v>
      </c>
      <c r="X22" s="395">
        <v>0</v>
      </c>
      <c r="Y22" s="395">
        <v>0</v>
      </c>
      <c r="Z22" s="162">
        <v>788</v>
      </c>
      <c r="AA22" s="395">
        <v>0</v>
      </c>
      <c r="AB22" s="158"/>
    </row>
    <row r="23" spans="1:28" ht="15" customHeight="1">
      <c r="A23" s="100">
        <v>105</v>
      </c>
      <c r="B23" s="102" t="s">
        <v>226</v>
      </c>
      <c r="C23" s="161">
        <v>6359</v>
      </c>
      <c r="D23" s="161">
        <v>2029</v>
      </c>
      <c r="E23" s="161">
        <v>133</v>
      </c>
      <c r="F23" s="161">
        <v>1310</v>
      </c>
      <c r="G23" s="395">
        <v>0</v>
      </c>
      <c r="H23" s="161">
        <v>112</v>
      </c>
      <c r="I23" s="161">
        <v>21</v>
      </c>
      <c r="J23" s="161">
        <v>1996</v>
      </c>
      <c r="K23" s="395">
        <v>0</v>
      </c>
      <c r="L23" s="161">
        <v>53</v>
      </c>
      <c r="M23" s="395">
        <v>0</v>
      </c>
      <c r="N23" s="395">
        <v>0</v>
      </c>
      <c r="O23" s="395">
        <v>0</v>
      </c>
      <c r="P23" s="395">
        <v>0</v>
      </c>
      <c r="Q23" s="162">
        <v>113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395">
        <v>0</v>
      </c>
      <c r="X23" s="395">
        <v>0</v>
      </c>
      <c r="Y23" s="395">
        <v>0</v>
      </c>
      <c r="Z23" s="162">
        <v>465</v>
      </c>
      <c r="AA23" s="395">
        <v>0</v>
      </c>
      <c r="AB23" s="158"/>
    </row>
    <row r="24" spans="1:28" ht="15" customHeight="1">
      <c r="A24" s="100">
        <v>106</v>
      </c>
      <c r="B24" s="102" t="s">
        <v>227</v>
      </c>
      <c r="C24" s="161">
        <v>7143</v>
      </c>
      <c r="D24" s="161">
        <v>802</v>
      </c>
      <c r="E24" s="161">
        <v>63</v>
      </c>
      <c r="F24" s="161">
        <v>4046</v>
      </c>
      <c r="G24" s="395">
        <v>0</v>
      </c>
      <c r="H24" s="161">
        <v>90</v>
      </c>
      <c r="I24" s="161">
        <v>26</v>
      </c>
      <c r="J24" s="161">
        <v>1600</v>
      </c>
      <c r="K24" s="395">
        <v>0</v>
      </c>
      <c r="L24" s="161">
        <v>34</v>
      </c>
      <c r="M24" s="395">
        <v>0</v>
      </c>
      <c r="N24" s="395">
        <v>0</v>
      </c>
      <c r="O24" s="395">
        <v>0</v>
      </c>
      <c r="P24" s="395">
        <v>0</v>
      </c>
      <c r="Q24" s="162">
        <v>21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395">
        <v>0</v>
      </c>
      <c r="X24" s="395">
        <v>0</v>
      </c>
      <c r="Y24" s="395">
        <v>0</v>
      </c>
      <c r="Z24" s="162">
        <v>407</v>
      </c>
      <c r="AA24" s="395">
        <v>0</v>
      </c>
      <c r="AB24" s="158"/>
    </row>
    <row r="25" spans="1:28" ht="15" customHeight="1">
      <c r="A25" s="100">
        <v>107</v>
      </c>
      <c r="B25" s="102" t="s">
        <v>228</v>
      </c>
      <c r="C25" s="161">
        <v>3557</v>
      </c>
      <c r="D25" s="161">
        <v>429</v>
      </c>
      <c r="E25" s="161">
        <v>68</v>
      </c>
      <c r="F25" s="161">
        <v>2263</v>
      </c>
      <c r="G25" s="395">
        <v>0</v>
      </c>
      <c r="H25" s="161">
        <v>80</v>
      </c>
      <c r="I25" s="161">
        <v>30</v>
      </c>
      <c r="J25" s="161">
        <v>188</v>
      </c>
      <c r="K25" s="395">
        <v>0</v>
      </c>
      <c r="L25" s="161">
        <v>92</v>
      </c>
      <c r="M25" s="395">
        <v>0</v>
      </c>
      <c r="N25" s="395">
        <v>0</v>
      </c>
      <c r="O25" s="395">
        <v>0</v>
      </c>
      <c r="P25" s="395">
        <v>0</v>
      </c>
      <c r="Q25" s="162">
        <v>20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395">
        <v>0</v>
      </c>
      <c r="X25" s="395">
        <v>0</v>
      </c>
      <c r="Y25" s="395">
        <v>0</v>
      </c>
      <c r="Z25" s="162">
        <v>351</v>
      </c>
      <c r="AA25" s="395">
        <v>0</v>
      </c>
      <c r="AB25" s="158"/>
    </row>
    <row r="26" spans="1:28" ht="15" customHeight="1">
      <c r="A26" s="100">
        <v>108</v>
      </c>
      <c r="B26" s="102" t="s">
        <v>229</v>
      </c>
      <c r="C26" s="161">
        <v>2771</v>
      </c>
      <c r="D26" s="161">
        <v>809</v>
      </c>
      <c r="E26" s="161">
        <v>51</v>
      </c>
      <c r="F26" s="161">
        <v>1011</v>
      </c>
      <c r="G26" s="395">
        <v>0</v>
      </c>
      <c r="H26" s="161">
        <v>116</v>
      </c>
      <c r="I26" s="161">
        <v>21</v>
      </c>
      <c r="J26" s="161">
        <v>117</v>
      </c>
      <c r="K26" s="395">
        <v>0</v>
      </c>
      <c r="L26" s="161">
        <v>110</v>
      </c>
      <c r="M26" s="395">
        <v>0</v>
      </c>
      <c r="N26" s="395">
        <v>0</v>
      </c>
      <c r="O26" s="395">
        <v>0</v>
      </c>
      <c r="P26" s="395">
        <v>0</v>
      </c>
      <c r="Q26" s="162">
        <v>55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162">
        <v>416</v>
      </c>
      <c r="AA26" s="395">
        <v>0</v>
      </c>
      <c r="AB26" s="158"/>
    </row>
    <row r="27" spans="1:28" ht="15" customHeight="1">
      <c r="A27" s="100">
        <v>109</v>
      </c>
      <c r="B27" s="102" t="s">
        <v>230</v>
      </c>
      <c r="C27" s="161">
        <v>2369</v>
      </c>
      <c r="D27" s="161">
        <v>450</v>
      </c>
      <c r="E27" s="161">
        <v>105</v>
      </c>
      <c r="F27" s="161">
        <v>932</v>
      </c>
      <c r="G27" s="395">
        <v>0</v>
      </c>
      <c r="H27" s="161">
        <v>87</v>
      </c>
      <c r="I27" s="161">
        <v>129</v>
      </c>
      <c r="J27" s="161">
        <v>198</v>
      </c>
      <c r="K27" s="395">
        <v>0</v>
      </c>
      <c r="L27" s="161">
        <v>81</v>
      </c>
      <c r="M27" s="395">
        <v>0</v>
      </c>
      <c r="N27" s="395">
        <v>0</v>
      </c>
      <c r="O27" s="395">
        <v>0</v>
      </c>
      <c r="P27" s="395">
        <v>0</v>
      </c>
      <c r="Q27" s="162">
        <v>32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5">
        <v>0</v>
      </c>
      <c r="Z27" s="162">
        <v>310</v>
      </c>
      <c r="AA27" s="395">
        <v>0</v>
      </c>
      <c r="AB27" s="158"/>
    </row>
    <row r="28" spans="1:28" ht="15" customHeight="1">
      <c r="A28" s="100">
        <v>110</v>
      </c>
      <c r="B28" s="102" t="s">
        <v>231</v>
      </c>
      <c r="C28" s="161">
        <v>13553</v>
      </c>
      <c r="D28" s="161">
        <v>5813</v>
      </c>
      <c r="E28" s="161">
        <v>654</v>
      </c>
      <c r="F28" s="161">
        <v>2553</v>
      </c>
      <c r="G28" s="395">
        <v>0</v>
      </c>
      <c r="H28" s="161">
        <v>318</v>
      </c>
      <c r="I28" s="161">
        <v>51</v>
      </c>
      <c r="J28" s="161">
        <v>1287</v>
      </c>
      <c r="K28" s="395">
        <v>0</v>
      </c>
      <c r="L28" s="161">
        <v>288</v>
      </c>
      <c r="M28" s="395">
        <v>0</v>
      </c>
      <c r="N28" s="395">
        <v>0</v>
      </c>
      <c r="O28" s="395">
        <v>0</v>
      </c>
      <c r="P28" s="395">
        <v>0</v>
      </c>
      <c r="Q28" s="162">
        <v>259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162">
        <v>2181</v>
      </c>
      <c r="AA28" s="395">
        <v>0</v>
      </c>
      <c r="AB28" s="158"/>
    </row>
    <row r="29" spans="1:28" ht="15" customHeight="1">
      <c r="A29" s="100">
        <v>111</v>
      </c>
      <c r="B29" s="102" t="s">
        <v>232</v>
      </c>
      <c r="C29" s="161">
        <v>3104</v>
      </c>
      <c r="D29" s="161">
        <v>731</v>
      </c>
      <c r="E29" s="161">
        <v>86</v>
      </c>
      <c r="F29" s="161">
        <v>907</v>
      </c>
      <c r="G29" s="395">
        <v>0</v>
      </c>
      <c r="H29" s="161">
        <v>221</v>
      </c>
      <c r="I29" s="161">
        <v>28</v>
      </c>
      <c r="J29" s="161">
        <v>640</v>
      </c>
      <c r="K29" s="395">
        <v>0</v>
      </c>
      <c r="L29" s="161">
        <v>43</v>
      </c>
      <c r="M29" s="395">
        <v>0</v>
      </c>
      <c r="N29" s="395">
        <v>0</v>
      </c>
      <c r="O29" s="395">
        <v>0</v>
      </c>
      <c r="P29" s="395">
        <v>0</v>
      </c>
      <c r="Q29" s="162">
        <v>22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395">
        <v>0</v>
      </c>
      <c r="X29" s="395">
        <v>0</v>
      </c>
      <c r="Y29" s="395">
        <v>0</v>
      </c>
      <c r="Z29" s="162">
        <v>342</v>
      </c>
      <c r="AA29" s="395">
        <v>0</v>
      </c>
      <c r="AB29" s="158"/>
    </row>
    <row r="30" spans="1:28" ht="15" customHeight="1">
      <c r="A30" s="100">
        <v>201</v>
      </c>
      <c r="B30" s="102" t="s">
        <v>234</v>
      </c>
      <c r="C30" s="161">
        <v>11605</v>
      </c>
      <c r="D30" s="161">
        <v>1508</v>
      </c>
      <c r="E30" s="161">
        <v>58</v>
      </c>
      <c r="F30" s="161">
        <v>4238</v>
      </c>
      <c r="G30" s="395">
        <v>0</v>
      </c>
      <c r="H30" s="161">
        <v>570</v>
      </c>
      <c r="I30" s="161">
        <v>108</v>
      </c>
      <c r="J30" s="161">
        <v>3604</v>
      </c>
      <c r="K30" s="395">
        <v>0</v>
      </c>
      <c r="L30" s="161">
        <v>99</v>
      </c>
      <c r="M30" s="395">
        <v>0</v>
      </c>
      <c r="N30" s="395">
        <v>0</v>
      </c>
      <c r="O30" s="395">
        <v>0</v>
      </c>
      <c r="P30" s="395">
        <v>0</v>
      </c>
      <c r="Q30" s="162">
        <v>70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0</v>
      </c>
      <c r="X30" s="395">
        <v>0</v>
      </c>
      <c r="Y30" s="395">
        <v>0</v>
      </c>
      <c r="Z30" s="162">
        <v>1045</v>
      </c>
      <c r="AA30" s="395">
        <v>0</v>
      </c>
      <c r="AB30" s="158"/>
    </row>
    <row r="31" spans="1:28" ht="15" customHeight="1">
      <c r="A31" s="100">
        <v>202</v>
      </c>
      <c r="B31" s="102" t="s">
        <v>235</v>
      </c>
      <c r="C31" s="161">
        <v>12002</v>
      </c>
      <c r="D31" s="161">
        <v>1787</v>
      </c>
      <c r="E31" s="161">
        <v>170</v>
      </c>
      <c r="F31" s="161">
        <v>6440</v>
      </c>
      <c r="G31" s="395">
        <v>0</v>
      </c>
      <c r="H31" s="161">
        <v>428</v>
      </c>
      <c r="I31" s="161">
        <v>157</v>
      </c>
      <c r="J31" s="161">
        <v>1509</v>
      </c>
      <c r="K31" s="395">
        <v>0</v>
      </c>
      <c r="L31" s="161">
        <v>112</v>
      </c>
      <c r="M31" s="395">
        <v>0</v>
      </c>
      <c r="N31" s="395">
        <v>0</v>
      </c>
      <c r="O31" s="395">
        <v>0</v>
      </c>
      <c r="P31" s="395">
        <v>0</v>
      </c>
      <c r="Q31" s="162">
        <v>125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395">
        <v>0</v>
      </c>
      <c r="X31" s="395">
        <v>0</v>
      </c>
      <c r="Y31" s="395">
        <v>0</v>
      </c>
      <c r="Z31" s="162">
        <v>1095</v>
      </c>
      <c r="AA31" s="395">
        <v>0</v>
      </c>
      <c r="AB31" s="158"/>
    </row>
    <row r="32" spans="1:28" ht="15" customHeight="1">
      <c r="A32" s="100">
        <v>203</v>
      </c>
      <c r="B32" s="102" t="s">
        <v>236</v>
      </c>
      <c r="C32" s="161">
        <v>3698</v>
      </c>
      <c r="D32" s="161">
        <v>764</v>
      </c>
      <c r="E32" s="161">
        <v>58</v>
      </c>
      <c r="F32" s="161">
        <v>1082</v>
      </c>
      <c r="G32" s="395">
        <v>0</v>
      </c>
      <c r="H32" s="161">
        <v>269</v>
      </c>
      <c r="I32" s="161">
        <v>158</v>
      </c>
      <c r="J32" s="161">
        <v>671</v>
      </c>
      <c r="K32" s="395">
        <v>0</v>
      </c>
      <c r="L32" s="161">
        <v>67</v>
      </c>
      <c r="M32" s="395">
        <v>0</v>
      </c>
      <c r="N32" s="395">
        <v>0</v>
      </c>
      <c r="O32" s="395">
        <v>0</v>
      </c>
      <c r="P32" s="395">
        <v>0</v>
      </c>
      <c r="Q32" s="162">
        <v>47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0</v>
      </c>
      <c r="X32" s="395">
        <v>0</v>
      </c>
      <c r="Y32" s="395">
        <v>0</v>
      </c>
      <c r="Z32" s="162">
        <v>458</v>
      </c>
      <c r="AA32" s="395">
        <v>0</v>
      </c>
      <c r="AB32" s="158"/>
    </row>
    <row r="33" spans="1:28" ht="15" customHeight="1">
      <c r="A33" s="100">
        <v>204</v>
      </c>
      <c r="B33" s="102" t="s">
        <v>237</v>
      </c>
      <c r="C33" s="161">
        <v>7251</v>
      </c>
      <c r="D33" s="161">
        <v>1335</v>
      </c>
      <c r="E33" s="161">
        <v>169</v>
      </c>
      <c r="F33" s="161">
        <v>3107</v>
      </c>
      <c r="G33" s="395">
        <v>0</v>
      </c>
      <c r="H33" s="161">
        <v>226</v>
      </c>
      <c r="I33" s="161">
        <v>118</v>
      </c>
      <c r="J33" s="161">
        <v>793</v>
      </c>
      <c r="K33" s="395">
        <v>0</v>
      </c>
      <c r="L33" s="161">
        <v>261</v>
      </c>
      <c r="M33" s="395">
        <v>0</v>
      </c>
      <c r="N33" s="395">
        <v>0</v>
      </c>
      <c r="O33" s="395">
        <v>0</v>
      </c>
      <c r="P33" s="395">
        <v>0</v>
      </c>
      <c r="Q33" s="162">
        <v>155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162">
        <v>966</v>
      </c>
      <c r="AA33" s="395">
        <v>0</v>
      </c>
      <c r="AB33" s="158"/>
    </row>
    <row r="34" spans="1:28" ht="15" customHeight="1">
      <c r="A34" s="100">
        <v>205</v>
      </c>
      <c r="B34" s="102" t="s">
        <v>238</v>
      </c>
      <c r="C34" s="161">
        <v>309</v>
      </c>
      <c r="D34" s="161">
        <v>57</v>
      </c>
      <c r="E34" s="161">
        <v>4</v>
      </c>
      <c r="F34" s="161">
        <v>50</v>
      </c>
      <c r="G34" s="395">
        <v>0</v>
      </c>
      <c r="H34" s="161">
        <v>40</v>
      </c>
      <c r="I34" s="161">
        <v>3</v>
      </c>
      <c r="J34" s="161">
        <v>98</v>
      </c>
      <c r="K34" s="395">
        <v>0</v>
      </c>
      <c r="L34" s="161">
        <v>12</v>
      </c>
      <c r="M34" s="395">
        <v>0</v>
      </c>
      <c r="N34" s="395">
        <v>0</v>
      </c>
      <c r="O34" s="395">
        <v>0</v>
      </c>
      <c r="P34" s="395">
        <v>0</v>
      </c>
      <c r="Q34" s="162">
        <v>5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162">
        <v>30</v>
      </c>
      <c r="AA34" s="395">
        <v>0</v>
      </c>
      <c r="AB34" s="158"/>
    </row>
    <row r="35" spans="1:28" ht="15" customHeight="1">
      <c r="A35" s="100">
        <v>206</v>
      </c>
      <c r="B35" s="102" t="s">
        <v>239</v>
      </c>
      <c r="C35" s="161">
        <v>1720</v>
      </c>
      <c r="D35" s="161">
        <v>368</v>
      </c>
      <c r="E35" s="161">
        <v>54</v>
      </c>
      <c r="F35" s="161">
        <v>574</v>
      </c>
      <c r="G35" s="395">
        <v>0</v>
      </c>
      <c r="H35" s="161">
        <v>108</v>
      </c>
      <c r="I35" s="161">
        <v>41</v>
      </c>
      <c r="J35" s="161">
        <v>54</v>
      </c>
      <c r="K35" s="395">
        <v>0</v>
      </c>
      <c r="L35" s="161">
        <v>103</v>
      </c>
      <c r="M35" s="395">
        <v>0</v>
      </c>
      <c r="N35" s="395">
        <v>0</v>
      </c>
      <c r="O35" s="395">
        <v>0</v>
      </c>
      <c r="P35" s="395">
        <v>0</v>
      </c>
      <c r="Q35" s="162">
        <v>18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162">
        <v>353</v>
      </c>
      <c r="AA35" s="395">
        <v>0</v>
      </c>
      <c r="AB35" s="158"/>
    </row>
    <row r="36" spans="1:28" ht="15" customHeight="1">
      <c r="A36" s="100">
        <v>207</v>
      </c>
      <c r="B36" s="102" t="s">
        <v>240</v>
      </c>
      <c r="C36" s="161">
        <v>3293</v>
      </c>
      <c r="D36" s="161">
        <v>561</v>
      </c>
      <c r="E36" s="161">
        <v>30</v>
      </c>
      <c r="F36" s="161">
        <v>1640</v>
      </c>
      <c r="G36" s="395">
        <v>0</v>
      </c>
      <c r="H36" s="161">
        <v>86</v>
      </c>
      <c r="I36" s="161">
        <v>69</v>
      </c>
      <c r="J36" s="161">
        <v>409</v>
      </c>
      <c r="K36" s="395">
        <v>0</v>
      </c>
      <c r="L36" s="161">
        <v>29</v>
      </c>
      <c r="M36" s="395">
        <v>0</v>
      </c>
      <c r="N36" s="395">
        <v>0</v>
      </c>
      <c r="O36" s="395">
        <v>0</v>
      </c>
      <c r="P36" s="395">
        <v>0</v>
      </c>
      <c r="Q36" s="162">
        <v>64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162">
        <v>347</v>
      </c>
      <c r="AA36" s="395">
        <v>0</v>
      </c>
      <c r="AB36" s="158"/>
    </row>
    <row r="37" spans="1:28" ht="15" customHeight="1">
      <c r="A37" s="100">
        <v>208</v>
      </c>
      <c r="B37" s="102" t="s">
        <v>241</v>
      </c>
      <c r="C37" s="161">
        <v>523</v>
      </c>
      <c r="D37" s="161">
        <v>84</v>
      </c>
      <c r="E37" s="161">
        <v>0</v>
      </c>
      <c r="F37" s="161">
        <v>159</v>
      </c>
      <c r="G37" s="395">
        <v>0</v>
      </c>
      <c r="H37" s="161">
        <v>31</v>
      </c>
      <c r="I37" s="161">
        <v>7</v>
      </c>
      <c r="J37" s="161">
        <v>136</v>
      </c>
      <c r="K37" s="395">
        <v>0</v>
      </c>
      <c r="L37" s="161">
        <v>7</v>
      </c>
      <c r="M37" s="395">
        <v>0</v>
      </c>
      <c r="N37" s="395">
        <v>0</v>
      </c>
      <c r="O37" s="395">
        <v>0</v>
      </c>
      <c r="P37" s="395">
        <v>0</v>
      </c>
      <c r="Q37" s="162">
        <v>2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162">
        <v>77</v>
      </c>
      <c r="AA37" s="395">
        <v>0</v>
      </c>
      <c r="AB37" s="158"/>
    </row>
    <row r="38" spans="1:28" ht="15" customHeight="1">
      <c r="A38" s="100">
        <v>209</v>
      </c>
      <c r="B38" s="102" t="s">
        <v>242</v>
      </c>
      <c r="C38" s="161">
        <v>828</v>
      </c>
      <c r="D38" s="161">
        <v>174</v>
      </c>
      <c r="E38" s="161">
        <v>32</v>
      </c>
      <c r="F38" s="161">
        <v>68</v>
      </c>
      <c r="G38" s="395">
        <v>0</v>
      </c>
      <c r="H38" s="161">
        <v>164</v>
      </c>
      <c r="I38" s="161">
        <v>6</v>
      </c>
      <c r="J38" s="161">
        <v>228</v>
      </c>
      <c r="K38" s="395">
        <v>0</v>
      </c>
      <c r="L38" s="161">
        <v>17</v>
      </c>
      <c r="M38" s="395">
        <v>0</v>
      </c>
      <c r="N38" s="395">
        <v>0</v>
      </c>
      <c r="O38" s="395">
        <v>0</v>
      </c>
      <c r="P38" s="395">
        <v>0</v>
      </c>
      <c r="Q38" s="162">
        <v>15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162">
        <v>32</v>
      </c>
      <c r="AA38" s="395">
        <v>0</v>
      </c>
      <c r="AB38" s="158"/>
    </row>
    <row r="39" spans="1:28" ht="15" customHeight="1">
      <c r="A39" s="100">
        <v>210</v>
      </c>
      <c r="B39" s="102" t="s">
        <v>14</v>
      </c>
      <c r="C39" s="161">
        <v>3003</v>
      </c>
      <c r="D39" s="161">
        <v>464</v>
      </c>
      <c r="E39" s="161">
        <v>38</v>
      </c>
      <c r="F39" s="161">
        <v>854</v>
      </c>
      <c r="G39" s="395">
        <v>0</v>
      </c>
      <c r="H39" s="161">
        <v>318</v>
      </c>
      <c r="I39" s="161">
        <v>227</v>
      </c>
      <c r="J39" s="161">
        <v>536</v>
      </c>
      <c r="K39" s="395">
        <v>0</v>
      </c>
      <c r="L39" s="161">
        <v>32</v>
      </c>
      <c r="M39" s="395">
        <v>0</v>
      </c>
      <c r="N39" s="395">
        <v>0</v>
      </c>
      <c r="O39" s="395">
        <v>0</v>
      </c>
      <c r="P39" s="395">
        <v>0</v>
      </c>
      <c r="Q39" s="162">
        <v>75</v>
      </c>
      <c r="R39" s="395">
        <v>0</v>
      </c>
      <c r="S39" s="395">
        <v>0</v>
      </c>
      <c r="T39" s="395">
        <v>0</v>
      </c>
      <c r="U39" s="395">
        <v>0</v>
      </c>
      <c r="V39" s="395">
        <v>0</v>
      </c>
      <c r="W39" s="395">
        <v>0</v>
      </c>
      <c r="X39" s="395">
        <v>0</v>
      </c>
      <c r="Y39" s="395">
        <v>0</v>
      </c>
      <c r="Z39" s="162">
        <v>342</v>
      </c>
      <c r="AA39" s="395">
        <v>0</v>
      </c>
      <c r="AB39" s="158"/>
    </row>
    <row r="40" spans="1:28" ht="15" customHeight="1">
      <c r="A40" s="100">
        <v>212</v>
      </c>
      <c r="B40" s="102" t="s">
        <v>243</v>
      </c>
      <c r="C40" s="161">
        <v>409</v>
      </c>
      <c r="D40" s="161">
        <v>71</v>
      </c>
      <c r="E40" s="161">
        <v>4</v>
      </c>
      <c r="F40" s="161">
        <v>100</v>
      </c>
      <c r="G40" s="395">
        <v>0</v>
      </c>
      <c r="H40" s="161">
        <v>60</v>
      </c>
      <c r="I40" s="161">
        <v>27</v>
      </c>
      <c r="J40" s="161">
        <v>87</v>
      </c>
      <c r="K40" s="395">
        <v>0</v>
      </c>
      <c r="L40" s="161">
        <v>12</v>
      </c>
      <c r="M40" s="395">
        <v>0</v>
      </c>
      <c r="N40" s="395">
        <v>0</v>
      </c>
      <c r="O40" s="395">
        <v>0</v>
      </c>
      <c r="P40" s="395">
        <v>0</v>
      </c>
      <c r="Q40" s="162">
        <v>4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395">
        <v>0</v>
      </c>
      <c r="X40" s="395">
        <v>0</v>
      </c>
      <c r="Y40" s="395">
        <v>0</v>
      </c>
      <c r="Z40" s="162">
        <v>37</v>
      </c>
      <c r="AA40" s="395">
        <v>0</v>
      </c>
      <c r="AB40" s="158"/>
    </row>
    <row r="41" spans="1:28" ht="15" customHeight="1">
      <c r="A41" s="100">
        <v>213</v>
      </c>
      <c r="B41" s="102" t="s">
        <v>244</v>
      </c>
      <c r="C41" s="161">
        <v>708</v>
      </c>
      <c r="D41" s="161">
        <v>78</v>
      </c>
      <c r="E41" s="161">
        <v>2</v>
      </c>
      <c r="F41" s="161">
        <v>154</v>
      </c>
      <c r="G41" s="395">
        <v>0</v>
      </c>
      <c r="H41" s="161">
        <v>62</v>
      </c>
      <c r="I41" s="161">
        <v>13</v>
      </c>
      <c r="J41" s="161">
        <v>314</v>
      </c>
      <c r="K41" s="395">
        <v>0</v>
      </c>
      <c r="L41" s="161">
        <v>5</v>
      </c>
      <c r="M41" s="395">
        <v>0</v>
      </c>
      <c r="N41" s="395">
        <v>0</v>
      </c>
      <c r="O41" s="395">
        <v>0</v>
      </c>
      <c r="P41" s="395">
        <v>0</v>
      </c>
      <c r="Q41" s="162">
        <v>14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162">
        <v>55</v>
      </c>
      <c r="AA41" s="395">
        <v>0</v>
      </c>
      <c r="AB41" s="158"/>
    </row>
    <row r="42" spans="1:28" ht="15" customHeight="1">
      <c r="A42" s="100">
        <v>214</v>
      </c>
      <c r="B42" s="102" t="s">
        <v>245</v>
      </c>
      <c r="C42" s="161">
        <v>3181</v>
      </c>
      <c r="D42" s="161">
        <v>396</v>
      </c>
      <c r="E42" s="161">
        <v>63</v>
      </c>
      <c r="F42" s="161">
        <v>1607</v>
      </c>
      <c r="G42" s="395">
        <v>0</v>
      </c>
      <c r="H42" s="161">
        <v>136</v>
      </c>
      <c r="I42" s="161">
        <v>139</v>
      </c>
      <c r="J42" s="161">
        <v>208</v>
      </c>
      <c r="K42" s="395">
        <v>0</v>
      </c>
      <c r="L42" s="161">
        <v>102</v>
      </c>
      <c r="M42" s="395">
        <v>0</v>
      </c>
      <c r="N42" s="395">
        <v>0</v>
      </c>
      <c r="O42" s="395">
        <v>0</v>
      </c>
      <c r="P42" s="395">
        <v>0</v>
      </c>
      <c r="Q42" s="162">
        <v>46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395">
        <v>0</v>
      </c>
      <c r="X42" s="395">
        <v>0</v>
      </c>
      <c r="Y42" s="395">
        <v>0</v>
      </c>
      <c r="Z42" s="162">
        <v>400</v>
      </c>
      <c r="AA42" s="395">
        <v>0</v>
      </c>
      <c r="AB42" s="158"/>
    </row>
    <row r="43" spans="1:28" ht="15" customHeight="1">
      <c r="A43" s="100">
        <v>215</v>
      </c>
      <c r="B43" s="102" t="s">
        <v>246</v>
      </c>
      <c r="C43" s="161">
        <v>1859</v>
      </c>
      <c r="D43" s="161">
        <v>294</v>
      </c>
      <c r="E43" s="161">
        <v>11</v>
      </c>
      <c r="F43" s="161">
        <v>239</v>
      </c>
      <c r="G43" s="395">
        <v>0</v>
      </c>
      <c r="H43" s="161">
        <v>109</v>
      </c>
      <c r="I43" s="161">
        <v>231</v>
      </c>
      <c r="J43" s="161">
        <v>481</v>
      </c>
      <c r="K43" s="395">
        <v>0</v>
      </c>
      <c r="L43" s="161">
        <v>10</v>
      </c>
      <c r="M43" s="395">
        <v>0</v>
      </c>
      <c r="N43" s="395">
        <v>0</v>
      </c>
      <c r="O43" s="395">
        <v>0</v>
      </c>
      <c r="P43" s="395">
        <v>0</v>
      </c>
      <c r="Q43" s="162">
        <v>21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395">
        <v>0</v>
      </c>
      <c r="X43" s="395">
        <v>0</v>
      </c>
      <c r="Y43" s="395">
        <v>0</v>
      </c>
      <c r="Z43" s="162">
        <v>381</v>
      </c>
      <c r="AA43" s="395">
        <v>0</v>
      </c>
      <c r="AB43" s="158"/>
    </row>
    <row r="44" spans="1:28" ht="15" customHeight="1">
      <c r="A44" s="100">
        <v>216</v>
      </c>
      <c r="B44" s="102" t="s">
        <v>247</v>
      </c>
      <c r="C44" s="161">
        <v>1228</v>
      </c>
      <c r="D44" s="161">
        <v>104</v>
      </c>
      <c r="E44" s="161">
        <v>25</v>
      </c>
      <c r="F44" s="161">
        <v>523</v>
      </c>
      <c r="G44" s="395">
        <v>0</v>
      </c>
      <c r="H44" s="161">
        <v>121</v>
      </c>
      <c r="I44" s="161">
        <v>44</v>
      </c>
      <c r="J44" s="161">
        <v>198</v>
      </c>
      <c r="K44" s="395">
        <v>0</v>
      </c>
      <c r="L44" s="161">
        <v>8</v>
      </c>
      <c r="M44" s="395">
        <v>0</v>
      </c>
      <c r="N44" s="395">
        <v>0</v>
      </c>
      <c r="O44" s="395">
        <v>0</v>
      </c>
      <c r="P44" s="395">
        <v>0</v>
      </c>
      <c r="Q44" s="162">
        <v>7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0</v>
      </c>
      <c r="X44" s="395">
        <v>0</v>
      </c>
      <c r="Y44" s="395">
        <v>0</v>
      </c>
      <c r="Z44" s="162">
        <v>160</v>
      </c>
      <c r="AA44" s="395">
        <v>0</v>
      </c>
      <c r="AB44" s="158"/>
    </row>
    <row r="45" spans="1:28" ht="15" customHeight="1">
      <c r="A45" s="100">
        <v>217</v>
      </c>
      <c r="B45" s="102" t="s">
        <v>248</v>
      </c>
      <c r="C45" s="161">
        <v>1401</v>
      </c>
      <c r="D45" s="161">
        <v>208</v>
      </c>
      <c r="E45" s="161">
        <v>15</v>
      </c>
      <c r="F45" s="161">
        <v>645</v>
      </c>
      <c r="G45" s="395">
        <v>0</v>
      </c>
      <c r="H45" s="161">
        <v>46</v>
      </c>
      <c r="I45" s="161">
        <v>21</v>
      </c>
      <c r="J45" s="161">
        <v>138</v>
      </c>
      <c r="K45" s="395">
        <v>0</v>
      </c>
      <c r="L45" s="161">
        <v>67</v>
      </c>
      <c r="M45" s="395">
        <v>0</v>
      </c>
      <c r="N45" s="395">
        <v>0</v>
      </c>
      <c r="O45" s="395">
        <v>0</v>
      </c>
      <c r="P45" s="395">
        <v>0</v>
      </c>
      <c r="Q45" s="162">
        <v>50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0</v>
      </c>
      <c r="X45" s="395">
        <v>0</v>
      </c>
      <c r="Y45" s="395">
        <v>0</v>
      </c>
      <c r="Z45" s="162">
        <v>148</v>
      </c>
      <c r="AA45" s="395">
        <v>0</v>
      </c>
      <c r="AB45" s="158"/>
    </row>
    <row r="46" spans="1:28" ht="15" customHeight="1">
      <c r="A46" s="100">
        <v>218</v>
      </c>
      <c r="B46" s="102" t="s">
        <v>249</v>
      </c>
      <c r="C46" s="161">
        <v>932</v>
      </c>
      <c r="D46" s="161">
        <v>61</v>
      </c>
      <c r="E46" s="161">
        <v>21</v>
      </c>
      <c r="F46" s="161">
        <v>109</v>
      </c>
      <c r="G46" s="395">
        <v>0</v>
      </c>
      <c r="H46" s="161">
        <v>74</v>
      </c>
      <c r="I46" s="161">
        <v>112</v>
      </c>
      <c r="J46" s="161">
        <v>369</v>
      </c>
      <c r="K46" s="395">
        <v>0</v>
      </c>
      <c r="L46" s="161">
        <v>9</v>
      </c>
      <c r="M46" s="395">
        <v>0</v>
      </c>
      <c r="N46" s="395">
        <v>0</v>
      </c>
      <c r="O46" s="395">
        <v>0</v>
      </c>
      <c r="P46" s="395">
        <v>0</v>
      </c>
      <c r="Q46" s="162">
        <v>6</v>
      </c>
      <c r="R46" s="395">
        <v>0</v>
      </c>
      <c r="S46" s="395">
        <v>0</v>
      </c>
      <c r="T46" s="395">
        <v>0</v>
      </c>
      <c r="U46" s="395">
        <v>0</v>
      </c>
      <c r="V46" s="395">
        <v>0</v>
      </c>
      <c r="W46" s="395">
        <v>0</v>
      </c>
      <c r="X46" s="395">
        <v>0</v>
      </c>
      <c r="Y46" s="395">
        <v>0</v>
      </c>
      <c r="Z46" s="162">
        <v>118</v>
      </c>
      <c r="AA46" s="395">
        <v>0</v>
      </c>
      <c r="AB46" s="158"/>
    </row>
    <row r="47" spans="1:28" ht="15" customHeight="1">
      <c r="A47" s="100">
        <v>219</v>
      </c>
      <c r="B47" s="102" t="s">
        <v>250</v>
      </c>
      <c r="C47" s="161">
        <v>1190</v>
      </c>
      <c r="D47" s="161">
        <v>243</v>
      </c>
      <c r="E47" s="161">
        <v>20</v>
      </c>
      <c r="F47" s="161">
        <v>379</v>
      </c>
      <c r="G47" s="395">
        <v>0</v>
      </c>
      <c r="H47" s="161">
        <v>58</v>
      </c>
      <c r="I47" s="161">
        <v>20</v>
      </c>
      <c r="J47" s="161">
        <v>224</v>
      </c>
      <c r="K47" s="395">
        <v>0</v>
      </c>
      <c r="L47" s="161">
        <v>36</v>
      </c>
      <c r="M47" s="395">
        <v>0</v>
      </c>
      <c r="N47" s="395">
        <v>0</v>
      </c>
      <c r="O47" s="395">
        <v>0</v>
      </c>
      <c r="P47" s="395">
        <v>0</v>
      </c>
      <c r="Q47" s="162">
        <v>19</v>
      </c>
      <c r="R47" s="395">
        <v>0</v>
      </c>
      <c r="S47" s="395">
        <v>0</v>
      </c>
      <c r="T47" s="395">
        <v>0</v>
      </c>
      <c r="U47" s="395">
        <v>0</v>
      </c>
      <c r="V47" s="395">
        <v>0</v>
      </c>
      <c r="W47" s="395">
        <v>0</v>
      </c>
      <c r="X47" s="395">
        <v>0</v>
      </c>
      <c r="Y47" s="395">
        <v>0</v>
      </c>
      <c r="Z47" s="162">
        <v>156</v>
      </c>
      <c r="AA47" s="395">
        <v>0</v>
      </c>
      <c r="AB47" s="158"/>
    </row>
    <row r="48" spans="1:28" ht="15" customHeight="1">
      <c r="A48" s="100">
        <v>220</v>
      </c>
      <c r="B48" s="102" t="s">
        <v>251</v>
      </c>
      <c r="C48" s="161">
        <v>1344</v>
      </c>
      <c r="D48" s="161">
        <v>314</v>
      </c>
      <c r="E48" s="161">
        <v>3</v>
      </c>
      <c r="F48" s="161">
        <v>53</v>
      </c>
      <c r="G48" s="395">
        <v>0</v>
      </c>
      <c r="H48" s="161">
        <v>41</v>
      </c>
      <c r="I48" s="161">
        <v>116</v>
      </c>
      <c r="J48" s="161">
        <v>650</v>
      </c>
      <c r="K48" s="395">
        <v>0</v>
      </c>
      <c r="L48" s="161">
        <v>6</v>
      </c>
      <c r="M48" s="395">
        <v>0</v>
      </c>
      <c r="N48" s="395">
        <v>0</v>
      </c>
      <c r="O48" s="395">
        <v>0</v>
      </c>
      <c r="P48" s="395">
        <v>0</v>
      </c>
      <c r="Q48" s="162">
        <v>11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395">
        <v>0</v>
      </c>
      <c r="X48" s="395">
        <v>0</v>
      </c>
      <c r="Y48" s="395">
        <v>0</v>
      </c>
      <c r="Z48" s="162">
        <v>104</v>
      </c>
      <c r="AA48" s="395">
        <v>0</v>
      </c>
      <c r="AB48" s="158"/>
    </row>
    <row r="49" spans="1:28" ht="15" customHeight="1">
      <c r="A49" s="100">
        <v>221</v>
      </c>
      <c r="B49" s="165" t="s">
        <v>459</v>
      </c>
      <c r="C49" s="161">
        <v>870</v>
      </c>
      <c r="D49" s="161">
        <v>68</v>
      </c>
      <c r="E49" s="161">
        <v>2</v>
      </c>
      <c r="F49" s="161">
        <v>73</v>
      </c>
      <c r="G49" s="395">
        <v>0</v>
      </c>
      <c r="H49" s="161">
        <v>96</v>
      </c>
      <c r="I49" s="161">
        <v>215</v>
      </c>
      <c r="J49" s="161">
        <v>327</v>
      </c>
      <c r="K49" s="395">
        <v>0</v>
      </c>
      <c r="L49" s="161">
        <v>13</v>
      </c>
      <c r="M49" s="395">
        <v>0</v>
      </c>
      <c r="N49" s="395">
        <v>0</v>
      </c>
      <c r="O49" s="395">
        <v>0</v>
      </c>
      <c r="P49" s="395">
        <v>0</v>
      </c>
      <c r="Q49" s="162">
        <v>10</v>
      </c>
      <c r="R49" s="395">
        <v>0</v>
      </c>
      <c r="S49" s="395">
        <v>0</v>
      </c>
      <c r="T49" s="395">
        <v>0</v>
      </c>
      <c r="U49" s="395">
        <v>0</v>
      </c>
      <c r="V49" s="395">
        <v>0</v>
      </c>
      <c r="W49" s="395">
        <v>0</v>
      </c>
      <c r="X49" s="395">
        <v>0</v>
      </c>
      <c r="Y49" s="395">
        <v>0</v>
      </c>
      <c r="Z49" s="162">
        <v>47</v>
      </c>
      <c r="AA49" s="395">
        <v>0</v>
      </c>
      <c r="AB49" s="158"/>
    </row>
    <row r="50" spans="1:28" ht="15" customHeight="1">
      <c r="A50" s="100">
        <v>222</v>
      </c>
      <c r="B50" s="102" t="s">
        <v>253</v>
      </c>
      <c r="C50" s="161">
        <v>113</v>
      </c>
      <c r="D50" s="161">
        <v>39</v>
      </c>
      <c r="E50" s="161">
        <v>4</v>
      </c>
      <c r="F50" s="161">
        <v>6</v>
      </c>
      <c r="G50" s="395">
        <v>0</v>
      </c>
      <c r="H50" s="161">
        <v>24</v>
      </c>
      <c r="I50" s="161">
        <v>0</v>
      </c>
      <c r="J50" s="161">
        <v>19</v>
      </c>
      <c r="K50" s="395">
        <v>0</v>
      </c>
      <c r="L50" s="161">
        <v>8</v>
      </c>
      <c r="M50" s="395">
        <v>0</v>
      </c>
      <c r="N50" s="395">
        <v>0</v>
      </c>
      <c r="O50" s="395">
        <v>0</v>
      </c>
      <c r="P50" s="395">
        <v>0</v>
      </c>
      <c r="Q50" s="161">
        <v>0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5">
        <v>0</v>
      </c>
      <c r="Z50" s="162">
        <v>5</v>
      </c>
      <c r="AA50" s="395">
        <v>0</v>
      </c>
      <c r="AB50" s="158"/>
    </row>
    <row r="51" spans="1:28" ht="15" customHeight="1">
      <c r="A51" s="100">
        <v>223</v>
      </c>
      <c r="B51" s="102" t="s">
        <v>254</v>
      </c>
      <c r="C51" s="161">
        <v>1009</v>
      </c>
      <c r="D51" s="161">
        <v>341</v>
      </c>
      <c r="E51" s="161">
        <v>1</v>
      </c>
      <c r="F51" s="161">
        <v>56</v>
      </c>
      <c r="G51" s="395">
        <v>0</v>
      </c>
      <c r="H51" s="161">
        <v>97</v>
      </c>
      <c r="I51" s="161">
        <v>81</v>
      </c>
      <c r="J51" s="161">
        <v>333</v>
      </c>
      <c r="K51" s="395">
        <v>0</v>
      </c>
      <c r="L51" s="161">
        <v>16</v>
      </c>
      <c r="M51" s="395">
        <v>0</v>
      </c>
      <c r="N51" s="395">
        <v>0</v>
      </c>
      <c r="O51" s="395">
        <v>0</v>
      </c>
      <c r="P51" s="395">
        <v>0</v>
      </c>
      <c r="Q51" s="161">
        <v>2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395">
        <v>0</v>
      </c>
      <c r="X51" s="395">
        <v>0</v>
      </c>
      <c r="Y51" s="395">
        <v>0</v>
      </c>
      <c r="Z51" s="162">
        <v>55</v>
      </c>
      <c r="AA51" s="395">
        <v>0</v>
      </c>
      <c r="AB51" s="158"/>
    </row>
    <row r="52" spans="1:28" ht="15" customHeight="1">
      <c r="A52" s="100">
        <v>224</v>
      </c>
      <c r="B52" s="102" t="s">
        <v>255</v>
      </c>
      <c r="C52" s="161">
        <v>503</v>
      </c>
      <c r="D52" s="161">
        <v>81</v>
      </c>
      <c r="E52" s="161">
        <v>10</v>
      </c>
      <c r="F52" s="161">
        <v>36</v>
      </c>
      <c r="G52" s="395">
        <v>0</v>
      </c>
      <c r="H52" s="161">
        <v>50</v>
      </c>
      <c r="I52" s="161">
        <v>15</v>
      </c>
      <c r="J52" s="161">
        <v>238</v>
      </c>
      <c r="K52" s="395">
        <v>0</v>
      </c>
      <c r="L52" s="161">
        <v>11</v>
      </c>
      <c r="M52" s="395">
        <v>0</v>
      </c>
      <c r="N52" s="395">
        <v>0</v>
      </c>
      <c r="O52" s="395">
        <v>0</v>
      </c>
      <c r="P52" s="395">
        <v>0</v>
      </c>
      <c r="Q52" s="161">
        <v>0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5">
        <v>0</v>
      </c>
      <c r="Y52" s="395">
        <v>0</v>
      </c>
      <c r="Z52" s="162">
        <v>44</v>
      </c>
      <c r="AA52" s="395">
        <v>0</v>
      </c>
      <c r="AB52" s="158"/>
    </row>
    <row r="53" spans="1:28" ht="15" customHeight="1">
      <c r="A53" s="100">
        <v>225</v>
      </c>
      <c r="B53" s="102" t="s">
        <v>256</v>
      </c>
      <c r="C53" s="161">
        <v>349</v>
      </c>
      <c r="D53" s="161">
        <v>75</v>
      </c>
      <c r="E53" s="161">
        <v>2</v>
      </c>
      <c r="F53" s="161">
        <v>17</v>
      </c>
      <c r="G53" s="395">
        <v>0</v>
      </c>
      <c r="H53" s="161">
        <v>70</v>
      </c>
      <c r="I53" s="161">
        <v>15</v>
      </c>
      <c r="J53" s="161">
        <v>96</v>
      </c>
      <c r="K53" s="395">
        <v>0</v>
      </c>
      <c r="L53" s="161">
        <v>8</v>
      </c>
      <c r="M53" s="395">
        <v>0</v>
      </c>
      <c r="N53" s="395">
        <v>0</v>
      </c>
      <c r="O53" s="395">
        <v>0</v>
      </c>
      <c r="P53" s="395">
        <v>0</v>
      </c>
      <c r="Q53" s="162">
        <v>9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162">
        <v>19</v>
      </c>
      <c r="AA53" s="395">
        <v>0</v>
      </c>
      <c r="AB53" s="158"/>
    </row>
    <row r="54" spans="1:28" ht="15" customHeight="1">
      <c r="A54" s="100">
        <v>226</v>
      </c>
      <c r="B54" s="102" t="s">
        <v>257</v>
      </c>
      <c r="C54" s="161">
        <v>395</v>
      </c>
      <c r="D54" s="161">
        <v>56</v>
      </c>
      <c r="E54" s="161">
        <v>13</v>
      </c>
      <c r="F54" s="161">
        <v>49</v>
      </c>
      <c r="G54" s="395">
        <v>0</v>
      </c>
      <c r="H54" s="161">
        <v>43</v>
      </c>
      <c r="I54" s="161">
        <v>0</v>
      </c>
      <c r="J54" s="161">
        <v>123</v>
      </c>
      <c r="K54" s="395">
        <v>0</v>
      </c>
      <c r="L54" s="161">
        <v>14</v>
      </c>
      <c r="M54" s="395">
        <v>0</v>
      </c>
      <c r="N54" s="395">
        <v>0</v>
      </c>
      <c r="O54" s="395">
        <v>0</v>
      </c>
      <c r="P54" s="395">
        <v>0</v>
      </c>
      <c r="Q54" s="162">
        <v>5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5">
        <v>0</v>
      </c>
      <c r="Z54" s="162">
        <v>58</v>
      </c>
      <c r="AA54" s="395">
        <v>0</v>
      </c>
      <c r="AB54" s="158"/>
    </row>
    <row r="55" spans="1:28" ht="15" customHeight="1">
      <c r="A55" s="100">
        <v>227</v>
      </c>
      <c r="B55" s="102" t="s">
        <v>258</v>
      </c>
      <c r="C55" s="161">
        <v>267</v>
      </c>
      <c r="D55" s="161">
        <v>84</v>
      </c>
      <c r="E55" s="161">
        <v>2</v>
      </c>
      <c r="F55" s="161">
        <v>16</v>
      </c>
      <c r="G55" s="395">
        <v>0</v>
      </c>
      <c r="H55" s="161">
        <v>39</v>
      </c>
      <c r="I55" s="161">
        <v>11</v>
      </c>
      <c r="J55" s="161">
        <v>59</v>
      </c>
      <c r="K55" s="395">
        <v>0</v>
      </c>
      <c r="L55" s="161">
        <v>15</v>
      </c>
      <c r="M55" s="395">
        <v>0</v>
      </c>
      <c r="N55" s="395">
        <v>0</v>
      </c>
      <c r="O55" s="395">
        <v>0</v>
      </c>
      <c r="P55" s="395">
        <v>0</v>
      </c>
      <c r="Q55" s="162">
        <v>1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395">
        <v>0</v>
      </c>
      <c r="X55" s="395">
        <v>0</v>
      </c>
      <c r="Y55" s="395">
        <v>0</v>
      </c>
      <c r="Z55" s="162">
        <v>35</v>
      </c>
      <c r="AA55" s="395">
        <v>0</v>
      </c>
      <c r="AB55" s="158"/>
    </row>
    <row r="56" spans="1:28" ht="15" customHeight="1">
      <c r="A56" s="100">
        <v>228</v>
      </c>
      <c r="B56" s="102" t="s">
        <v>410</v>
      </c>
      <c r="C56" s="161">
        <v>1705</v>
      </c>
      <c r="D56" s="161">
        <v>152</v>
      </c>
      <c r="E56" s="161">
        <v>10</v>
      </c>
      <c r="F56" s="161">
        <v>42</v>
      </c>
      <c r="G56" s="395">
        <v>0</v>
      </c>
      <c r="H56" s="161">
        <v>50</v>
      </c>
      <c r="I56" s="161">
        <v>71</v>
      </c>
      <c r="J56" s="161">
        <v>1195</v>
      </c>
      <c r="K56" s="395">
        <v>0</v>
      </c>
      <c r="L56" s="161">
        <v>4</v>
      </c>
      <c r="M56" s="395">
        <v>0</v>
      </c>
      <c r="N56" s="395">
        <v>0</v>
      </c>
      <c r="O56" s="395">
        <v>0</v>
      </c>
      <c r="P56" s="395">
        <v>0</v>
      </c>
      <c r="Q56" s="162">
        <v>4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5">
        <v>0</v>
      </c>
      <c r="Z56" s="162">
        <v>125</v>
      </c>
      <c r="AA56" s="395">
        <v>0</v>
      </c>
      <c r="AB56" s="158"/>
    </row>
    <row r="57" spans="1:28" ht="15" customHeight="1">
      <c r="A57" s="100">
        <v>229</v>
      </c>
      <c r="B57" s="102" t="s">
        <v>259</v>
      </c>
      <c r="C57" s="161">
        <v>674</v>
      </c>
      <c r="D57" s="161">
        <v>142</v>
      </c>
      <c r="E57" s="161">
        <v>7</v>
      </c>
      <c r="F57" s="161">
        <v>77</v>
      </c>
      <c r="G57" s="395">
        <v>0</v>
      </c>
      <c r="H57" s="161">
        <v>25</v>
      </c>
      <c r="I57" s="161">
        <v>13</v>
      </c>
      <c r="J57" s="161">
        <v>196</v>
      </c>
      <c r="K57" s="395">
        <v>0</v>
      </c>
      <c r="L57" s="161">
        <v>14</v>
      </c>
      <c r="M57" s="395">
        <v>0</v>
      </c>
      <c r="N57" s="395">
        <v>0</v>
      </c>
      <c r="O57" s="395">
        <v>0</v>
      </c>
      <c r="P57" s="395">
        <v>0</v>
      </c>
      <c r="Q57" s="162">
        <v>8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395">
        <v>0</v>
      </c>
      <c r="X57" s="395">
        <v>0</v>
      </c>
      <c r="Y57" s="395">
        <v>0</v>
      </c>
      <c r="Z57" s="162">
        <v>109</v>
      </c>
      <c r="AA57" s="395">
        <v>0</v>
      </c>
      <c r="AB57" s="158"/>
    </row>
    <row r="58" spans="1:28" ht="15" customHeight="1">
      <c r="A58" s="100">
        <v>301</v>
      </c>
      <c r="B58" s="102" t="s">
        <v>261</v>
      </c>
      <c r="C58" s="161">
        <v>200</v>
      </c>
      <c r="D58" s="161">
        <v>18</v>
      </c>
      <c r="E58" s="161">
        <v>2</v>
      </c>
      <c r="F58" s="161">
        <v>80</v>
      </c>
      <c r="G58" s="395">
        <v>0</v>
      </c>
      <c r="H58" s="161">
        <v>12</v>
      </c>
      <c r="I58" s="161">
        <v>5</v>
      </c>
      <c r="J58" s="161">
        <v>46</v>
      </c>
      <c r="K58" s="395">
        <v>0</v>
      </c>
      <c r="L58" s="161">
        <v>7</v>
      </c>
      <c r="M58" s="395">
        <v>0</v>
      </c>
      <c r="N58" s="395">
        <v>0</v>
      </c>
      <c r="O58" s="395">
        <v>0</v>
      </c>
      <c r="P58" s="395">
        <v>0</v>
      </c>
      <c r="Q58" s="161">
        <v>2</v>
      </c>
      <c r="R58" s="395">
        <v>0</v>
      </c>
      <c r="S58" s="395">
        <v>0</v>
      </c>
      <c r="T58" s="395">
        <v>0</v>
      </c>
      <c r="U58" s="395">
        <v>0</v>
      </c>
      <c r="V58" s="395">
        <v>0</v>
      </c>
      <c r="W58" s="395">
        <v>0</v>
      </c>
      <c r="X58" s="395">
        <v>0</v>
      </c>
      <c r="Y58" s="395">
        <v>0</v>
      </c>
      <c r="Z58" s="162">
        <v>24</v>
      </c>
      <c r="AA58" s="395">
        <v>0</v>
      </c>
      <c r="AB58" s="158"/>
    </row>
    <row r="59" spans="1:28" ht="15" customHeight="1">
      <c r="A59" s="100">
        <v>365</v>
      </c>
      <c r="B59" s="102" t="s">
        <v>265</v>
      </c>
      <c r="C59" s="161">
        <v>281</v>
      </c>
      <c r="D59" s="161">
        <v>77</v>
      </c>
      <c r="E59" s="161">
        <v>1</v>
      </c>
      <c r="F59" s="161">
        <v>12</v>
      </c>
      <c r="G59" s="395">
        <v>0</v>
      </c>
      <c r="H59" s="161">
        <v>46</v>
      </c>
      <c r="I59" s="161">
        <v>5</v>
      </c>
      <c r="J59" s="161">
        <v>127</v>
      </c>
      <c r="K59" s="395">
        <v>0</v>
      </c>
      <c r="L59" s="161">
        <v>3</v>
      </c>
      <c r="M59" s="395">
        <v>0</v>
      </c>
      <c r="N59" s="395">
        <v>0</v>
      </c>
      <c r="O59" s="395">
        <v>0</v>
      </c>
      <c r="P59" s="395">
        <v>0</v>
      </c>
      <c r="Q59" s="161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0</v>
      </c>
      <c r="X59" s="395">
        <v>0</v>
      </c>
      <c r="Y59" s="395">
        <v>0</v>
      </c>
      <c r="Z59" s="162">
        <v>3</v>
      </c>
      <c r="AA59" s="395">
        <v>0</v>
      </c>
      <c r="AB59" s="158"/>
    </row>
    <row r="60" spans="1:28" ht="15" customHeight="1">
      <c r="A60" s="100">
        <v>381</v>
      </c>
      <c r="B60" s="102" t="s">
        <v>266</v>
      </c>
      <c r="C60" s="161">
        <v>545</v>
      </c>
      <c r="D60" s="161">
        <v>46</v>
      </c>
      <c r="E60" s="161">
        <v>5</v>
      </c>
      <c r="F60" s="161">
        <v>43</v>
      </c>
      <c r="G60" s="395">
        <v>0</v>
      </c>
      <c r="H60" s="161">
        <v>83</v>
      </c>
      <c r="I60" s="161">
        <v>14</v>
      </c>
      <c r="J60" s="161">
        <v>237</v>
      </c>
      <c r="K60" s="395">
        <v>0</v>
      </c>
      <c r="L60" s="161">
        <v>1</v>
      </c>
      <c r="M60" s="395">
        <v>0</v>
      </c>
      <c r="N60" s="395">
        <v>0</v>
      </c>
      <c r="O60" s="395">
        <v>0</v>
      </c>
      <c r="P60" s="395">
        <v>0</v>
      </c>
      <c r="Q60" s="162">
        <v>1</v>
      </c>
      <c r="R60" s="395">
        <v>0</v>
      </c>
      <c r="S60" s="395">
        <v>0</v>
      </c>
      <c r="T60" s="395">
        <v>0</v>
      </c>
      <c r="U60" s="395">
        <v>0</v>
      </c>
      <c r="V60" s="395">
        <v>0</v>
      </c>
      <c r="W60" s="395">
        <v>0</v>
      </c>
      <c r="X60" s="395">
        <v>0</v>
      </c>
      <c r="Y60" s="395">
        <v>0</v>
      </c>
      <c r="Z60" s="162">
        <v>59</v>
      </c>
      <c r="AA60" s="395">
        <v>0</v>
      </c>
      <c r="AB60" s="158"/>
    </row>
    <row r="61" spans="1:28" ht="15" customHeight="1">
      <c r="A61" s="100">
        <v>382</v>
      </c>
      <c r="B61" s="102" t="s">
        <v>267</v>
      </c>
      <c r="C61" s="161">
        <v>515</v>
      </c>
      <c r="D61" s="161">
        <v>89</v>
      </c>
      <c r="E61" s="161">
        <v>1</v>
      </c>
      <c r="F61" s="161">
        <v>90</v>
      </c>
      <c r="G61" s="395">
        <v>0</v>
      </c>
      <c r="H61" s="161">
        <v>65</v>
      </c>
      <c r="I61" s="161">
        <v>55</v>
      </c>
      <c r="J61" s="161">
        <v>156</v>
      </c>
      <c r="K61" s="395">
        <v>0</v>
      </c>
      <c r="L61" s="161">
        <v>7</v>
      </c>
      <c r="M61" s="395">
        <v>0</v>
      </c>
      <c r="N61" s="395">
        <v>0</v>
      </c>
      <c r="O61" s="395">
        <v>0</v>
      </c>
      <c r="P61" s="395">
        <v>0</v>
      </c>
      <c r="Q61" s="162">
        <v>1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5">
        <v>0</v>
      </c>
      <c r="Z61" s="162">
        <v>41</v>
      </c>
      <c r="AA61" s="395">
        <v>0</v>
      </c>
      <c r="AB61" s="158"/>
    </row>
    <row r="62" spans="1:28" ht="15" customHeight="1">
      <c r="A62" s="100">
        <v>442</v>
      </c>
      <c r="B62" s="102" t="s">
        <v>270</v>
      </c>
      <c r="C62" s="161">
        <v>148</v>
      </c>
      <c r="D62" s="161">
        <v>44</v>
      </c>
      <c r="E62" s="161">
        <v>0</v>
      </c>
      <c r="F62" s="161">
        <v>6</v>
      </c>
      <c r="G62" s="395">
        <v>0</v>
      </c>
      <c r="H62" s="161">
        <v>12</v>
      </c>
      <c r="I62" s="161">
        <v>0</v>
      </c>
      <c r="J62" s="161">
        <v>49</v>
      </c>
      <c r="K62" s="395">
        <v>0</v>
      </c>
      <c r="L62" s="161">
        <v>2</v>
      </c>
      <c r="M62" s="395">
        <v>0</v>
      </c>
      <c r="N62" s="395">
        <v>0</v>
      </c>
      <c r="O62" s="395">
        <v>0</v>
      </c>
      <c r="P62" s="395">
        <v>0</v>
      </c>
      <c r="Q62" s="161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0</v>
      </c>
      <c r="W62" s="395">
        <v>0</v>
      </c>
      <c r="X62" s="395">
        <v>0</v>
      </c>
      <c r="Y62" s="395">
        <v>0</v>
      </c>
      <c r="Z62" s="162">
        <v>26</v>
      </c>
      <c r="AA62" s="395">
        <v>0</v>
      </c>
      <c r="AB62" s="158"/>
    </row>
    <row r="63" spans="1:28" ht="15" customHeight="1">
      <c r="A63" s="100">
        <v>443</v>
      </c>
      <c r="B63" s="102" t="s">
        <v>271</v>
      </c>
      <c r="C63" s="161">
        <v>567</v>
      </c>
      <c r="D63" s="161">
        <v>282</v>
      </c>
      <c r="E63" s="161">
        <v>0</v>
      </c>
      <c r="F63" s="161">
        <v>17</v>
      </c>
      <c r="G63" s="395">
        <v>0</v>
      </c>
      <c r="H63" s="161">
        <v>9</v>
      </c>
      <c r="I63" s="161">
        <v>4</v>
      </c>
      <c r="J63" s="161">
        <v>163</v>
      </c>
      <c r="K63" s="395">
        <v>0</v>
      </c>
      <c r="L63" s="161">
        <v>2</v>
      </c>
      <c r="M63" s="395">
        <v>0</v>
      </c>
      <c r="N63" s="395">
        <v>0</v>
      </c>
      <c r="O63" s="395">
        <v>0</v>
      </c>
      <c r="P63" s="395">
        <v>0</v>
      </c>
      <c r="Q63" s="162">
        <v>15</v>
      </c>
      <c r="R63" s="395">
        <v>0</v>
      </c>
      <c r="S63" s="395">
        <v>0</v>
      </c>
      <c r="T63" s="395">
        <v>0</v>
      </c>
      <c r="U63" s="395">
        <v>0</v>
      </c>
      <c r="V63" s="395">
        <v>0</v>
      </c>
      <c r="W63" s="395">
        <v>0</v>
      </c>
      <c r="X63" s="395">
        <v>0</v>
      </c>
      <c r="Y63" s="395">
        <v>0</v>
      </c>
      <c r="Z63" s="162">
        <v>36</v>
      </c>
      <c r="AA63" s="395">
        <v>0</v>
      </c>
      <c r="AB63" s="158"/>
    </row>
    <row r="64" spans="1:28" ht="15" customHeight="1">
      <c r="A64" s="100">
        <v>446</v>
      </c>
      <c r="B64" s="102" t="s">
        <v>273</v>
      </c>
      <c r="C64" s="161">
        <v>63</v>
      </c>
      <c r="D64" s="161">
        <v>12</v>
      </c>
      <c r="E64" s="161">
        <v>0</v>
      </c>
      <c r="F64" s="161">
        <v>2</v>
      </c>
      <c r="G64" s="395">
        <v>0</v>
      </c>
      <c r="H64" s="161">
        <v>4</v>
      </c>
      <c r="I64" s="161">
        <v>6</v>
      </c>
      <c r="J64" s="161">
        <v>26</v>
      </c>
      <c r="K64" s="395">
        <v>0</v>
      </c>
      <c r="L64" s="161">
        <v>1</v>
      </c>
      <c r="M64" s="395">
        <v>0</v>
      </c>
      <c r="N64" s="395">
        <v>0</v>
      </c>
      <c r="O64" s="395">
        <v>0</v>
      </c>
      <c r="P64" s="395">
        <v>0</v>
      </c>
      <c r="Q64" s="162">
        <v>0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0</v>
      </c>
      <c r="X64" s="395">
        <v>0</v>
      </c>
      <c r="Y64" s="395">
        <v>0</v>
      </c>
      <c r="Z64" s="162">
        <v>5</v>
      </c>
      <c r="AA64" s="395">
        <v>0</v>
      </c>
      <c r="AB64" s="158"/>
    </row>
    <row r="65" spans="1:28" ht="15" customHeight="1">
      <c r="A65" s="100">
        <v>464</v>
      </c>
      <c r="B65" s="102" t="s">
        <v>274</v>
      </c>
      <c r="C65" s="161">
        <v>246</v>
      </c>
      <c r="D65" s="161">
        <v>14</v>
      </c>
      <c r="E65" s="161">
        <v>2</v>
      </c>
      <c r="F65" s="161">
        <v>68</v>
      </c>
      <c r="G65" s="395">
        <v>0</v>
      </c>
      <c r="H65" s="161">
        <v>16</v>
      </c>
      <c r="I65" s="161">
        <v>8</v>
      </c>
      <c r="J65" s="161">
        <v>78</v>
      </c>
      <c r="K65" s="395">
        <v>0</v>
      </c>
      <c r="L65" s="161">
        <v>0</v>
      </c>
      <c r="M65" s="395">
        <v>0</v>
      </c>
      <c r="N65" s="395">
        <v>0</v>
      </c>
      <c r="O65" s="395">
        <v>0</v>
      </c>
      <c r="P65" s="395">
        <v>0</v>
      </c>
      <c r="Q65" s="162">
        <v>2</v>
      </c>
      <c r="R65" s="395">
        <v>0</v>
      </c>
      <c r="S65" s="395">
        <v>0</v>
      </c>
      <c r="T65" s="395">
        <v>0</v>
      </c>
      <c r="U65" s="395">
        <v>0</v>
      </c>
      <c r="V65" s="395">
        <v>0</v>
      </c>
      <c r="W65" s="395">
        <v>0</v>
      </c>
      <c r="X65" s="395">
        <v>0</v>
      </c>
      <c r="Y65" s="395">
        <v>0</v>
      </c>
      <c r="Z65" s="162">
        <v>30</v>
      </c>
      <c r="AA65" s="395">
        <v>0</v>
      </c>
      <c r="AB65" s="158"/>
    </row>
    <row r="66" spans="1:28" ht="15" customHeight="1">
      <c r="A66" s="100">
        <v>481</v>
      </c>
      <c r="B66" s="102" t="s">
        <v>275</v>
      </c>
      <c r="C66" s="161">
        <v>148</v>
      </c>
      <c r="D66" s="161">
        <v>11</v>
      </c>
      <c r="E66" s="161">
        <v>0</v>
      </c>
      <c r="F66" s="161">
        <v>28</v>
      </c>
      <c r="G66" s="395">
        <v>0</v>
      </c>
      <c r="H66" s="161">
        <v>31</v>
      </c>
      <c r="I66" s="161">
        <v>1</v>
      </c>
      <c r="J66" s="161">
        <v>55</v>
      </c>
      <c r="K66" s="395">
        <v>0</v>
      </c>
      <c r="L66" s="161">
        <v>0</v>
      </c>
      <c r="M66" s="395">
        <v>0</v>
      </c>
      <c r="N66" s="395">
        <v>0</v>
      </c>
      <c r="O66" s="395">
        <v>0</v>
      </c>
      <c r="P66" s="395">
        <v>0</v>
      </c>
      <c r="Q66" s="161">
        <v>0</v>
      </c>
      <c r="R66" s="395">
        <v>0</v>
      </c>
      <c r="S66" s="395">
        <v>0</v>
      </c>
      <c r="T66" s="395">
        <v>0</v>
      </c>
      <c r="U66" s="395">
        <v>0</v>
      </c>
      <c r="V66" s="395">
        <v>0</v>
      </c>
      <c r="W66" s="395">
        <v>0</v>
      </c>
      <c r="X66" s="395">
        <v>0</v>
      </c>
      <c r="Y66" s="395">
        <v>0</v>
      </c>
      <c r="Z66" s="162">
        <v>16</v>
      </c>
      <c r="AA66" s="395">
        <v>0</v>
      </c>
      <c r="AB66" s="158"/>
    </row>
    <row r="67" spans="1:28" ht="15" customHeight="1">
      <c r="A67" s="100">
        <v>501</v>
      </c>
      <c r="B67" s="102" t="s">
        <v>276</v>
      </c>
      <c r="C67" s="161">
        <v>162</v>
      </c>
      <c r="D67" s="161">
        <v>33</v>
      </c>
      <c r="E67" s="161">
        <v>5</v>
      </c>
      <c r="F67" s="161">
        <v>15</v>
      </c>
      <c r="G67" s="395">
        <v>0</v>
      </c>
      <c r="H67" s="161">
        <v>3</v>
      </c>
      <c r="I67" s="161">
        <v>3</v>
      </c>
      <c r="J67" s="161">
        <v>56</v>
      </c>
      <c r="K67" s="395">
        <v>0</v>
      </c>
      <c r="L67" s="161">
        <v>1</v>
      </c>
      <c r="M67" s="395">
        <v>0</v>
      </c>
      <c r="N67" s="395">
        <v>0</v>
      </c>
      <c r="O67" s="395">
        <v>0</v>
      </c>
      <c r="P67" s="395">
        <v>0</v>
      </c>
      <c r="Q67" s="161">
        <v>0</v>
      </c>
      <c r="R67" s="395">
        <v>0</v>
      </c>
      <c r="S67" s="395">
        <v>0</v>
      </c>
      <c r="T67" s="395">
        <v>0</v>
      </c>
      <c r="U67" s="395">
        <v>0</v>
      </c>
      <c r="V67" s="395">
        <v>0</v>
      </c>
      <c r="W67" s="395">
        <v>0</v>
      </c>
      <c r="X67" s="395">
        <v>0</v>
      </c>
      <c r="Y67" s="395">
        <v>0</v>
      </c>
      <c r="Z67" s="162">
        <v>16</v>
      </c>
      <c r="AA67" s="395">
        <v>0</v>
      </c>
      <c r="AB67" s="158"/>
    </row>
    <row r="68" spans="1:28" ht="15" customHeight="1">
      <c r="A68" s="100">
        <v>585</v>
      </c>
      <c r="B68" s="102" t="s">
        <v>278</v>
      </c>
      <c r="C68" s="161">
        <v>141</v>
      </c>
      <c r="D68" s="161">
        <v>14</v>
      </c>
      <c r="E68" s="161">
        <v>1</v>
      </c>
      <c r="F68" s="161">
        <v>8</v>
      </c>
      <c r="G68" s="395">
        <v>0</v>
      </c>
      <c r="H68" s="161">
        <v>27</v>
      </c>
      <c r="I68" s="161">
        <v>0</v>
      </c>
      <c r="J68" s="161">
        <v>48</v>
      </c>
      <c r="K68" s="395">
        <v>0</v>
      </c>
      <c r="L68" s="161">
        <v>5</v>
      </c>
      <c r="M68" s="395">
        <v>0</v>
      </c>
      <c r="N68" s="395">
        <v>0</v>
      </c>
      <c r="O68" s="395">
        <v>0</v>
      </c>
      <c r="P68" s="395">
        <v>0</v>
      </c>
      <c r="Q68" s="161">
        <v>1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395">
        <v>0</v>
      </c>
      <c r="X68" s="395">
        <v>0</v>
      </c>
      <c r="Y68" s="395">
        <v>0</v>
      </c>
      <c r="Z68" s="162">
        <v>12</v>
      </c>
      <c r="AA68" s="395">
        <v>0</v>
      </c>
      <c r="AB68" s="158"/>
    </row>
    <row r="69" spans="1:28" ht="15" customHeight="1">
      <c r="A69" s="100">
        <v>586</v>
      </c>
      <c r="B69" s="102" t="s">
        <v>279</v>
      </c>
      <c r="C69" s="161">
        <v>141</v>
      </c>
      <c r="D69" s="161">
        <v>41</v>
      </c>
      <c r="E69" s="161">
        <v>0</v>
      </c>
      <c r="F69" s="161">
        <v>7</v>
      </c>
      <c r="G69" s="395">
        <v>0</v>
      </c>
      <c r="H69" s="161">
        <v>2</v>
      </c>
      <c r="I69" s="161">
        <v>0</v>
      </c>
      <c r="J69" s="161">
        <v>24</v>
      </c>
      <c r="K69" s="395">
        <v>0</v>
      </c>
      <c r="L69" s="161">
        <v>1</v>
      </c>
      <c r="M69" s="395">
        <v>0</v>
      </c>
      <c r="N69" s="395">
        <v>0</v>
      </c>
      <c r="O69" s="395">
        <v>0</v>
      </c>
      <c r="P69" s="395">
        <v>0</v>
      </c>
      <c r="Q69" s="161">
        <v>0</v>
      </c>
      <c r="R69" s="395">
        <v>0</v>
      </c>
      <c r="S69" s="395">
        <v>0</v>
      </c>
      <c r="T69" s="395">
        <v>0</v>
      </c>
      <c r="U69" s="395">
        <v>0</v>
      </c>
      <c r="V69" s="395">
        <v>0</v>
      </c>
      <c r="W69" s="395">
        <v>0</v>
      </c>
      <c r="X69" s="395">
        <v>0</v>
      </c>
      <c r="Y69" s="395">
        <v>0</v>
      </c>
      <c r="Z69" s="162">
        <v>16</v>
      </c>
      <c r="AA69" s="395">
        <v>0</v>
      </c>
      <c r="AB69" s="158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8" ht="15" customHeight="1">
      <c r="A71" s="100" t="s">
        <v>435</v>
      </c>
      <c r="B71" s="124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</sheetData>
  <mergeCells count="1">
    <mergeCell ref="A3:B3"/>
  </mergeCells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1D68-73EF-462C-8B09-C0019B383E64}">
  <sheetPr>
    <tabColor theme="7" tint="0.79998168889431442"/>
  </sheetPr>
  <dimension ref="A1:AC75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75" defaultRowHeight="13"/>
  <cols>
    <col min="1" max="1" width="3.75" style="100" customWidth="1"/>
    <col min="2" max="2" width="12.33203125" style="100" customWidth="1"/>
    <col min="3" max="6" width="10.08203125" style="100" customWidth="1"/>
    <col min="7" max="7" width="10.08203125" style="114" customWidth="1"/>
    <col min="8" max="10" width="10.08203125" style="100" customWidth="1"/>
    <col min="11" max="11" width="10.08203125" style="114" customWidth="1"/>
    <col min="12" max="12" width="10.08203125" style="100" customWidth="1"/>
    <col min="13" max="14" width="10.08203125" style="114" customWidth="1"/>
    <col min="15" max="27" width="10.08203125" style="100" customWidth="1"/>
    <col min="28" max="16384" width="7.75" style="100"/>
  </cols>
  <sheetData>
    <row r="1" spans="1:29" ht="16.149999999999999" customHeight="1">
      <c r="A1" s="100" t="s">
        <v>819</v>
      </c>
    </row>
    <row r="2" spans="1:29">
      <c r="N2" s="114" t="s">
        <v>402</v>
      </c>
      <c r="AA2" s="114" t="s">
        <v>402</v>
      </c>
    </row>
    <row r="3" spans="1:29" ht="26">
      <c r="A3" s="486" t="s">
        <v>403</v>
      </c>
      <c r="B3" s="487"/>
      <c r="C3" s="135" t="s">
        <v>44</v>
      </c>
      <c r="D3" s="356" t="s">
        <v>0</v>
      </c>
      <c r="E3" s="128" t="s">
        <v>428</v>
      </c>
      <c r="F3" s="355" t="s">
        <v>445</v>
      </c>
      <c r="G3" s="128" t="s">
        <v>446</v>
      </c>
      <c r="H3" s="356" t="s">
        <v>1</v>
      </c>
      <c r="I3" s="136" t="s">
        <v>193</v>
      </c>
      <c r="J3" s="356" t="s">
        <v>194</v>
      </c>
      <c r="K3" s="136" t="s">
        <v>195</v>
      </c>
      <c r="L3" s="136" t="s">
        <v>412</v>
      </c>
      <c r="M3" s="136" t="s">
        <v>157</v>
      </c>
      <c r="N3" s="357" t="s">
        <v>196</v>
      </c>
      <c r="O3" s="136" t="s">
        <v>199</v>
      </c>
      <c r="P3" s="136" t="s">
        <v>413</v>
      </c>
      <c r="Q3" s="356" t="s">
        <v>420</v>
      </c>
      <c r="R3" s="128" t="s">
        <v>198</v>
      </c>
      <c r="S3" s="128" t="s">
        <v>197</v>
      </c>
      <c r="T3" s="136" t="s">
        <v>200</v>
      </c>
      <c r="U3" s="136" t="s">
        <v>156</v>
      </c>
      <c r="V3" s="136" t="s">
        <v>201</v>
      </c>
      <c r="W3" s="128" t="s">
        <v>421</v>
      </c>
      <c r="X3" s="136" t="s">
        <v>417</v>
      </c>
      <c r="Y3" s="128" t="s">
        <v>202</v>
      </c>
      <c r="Z3" s="137" t="s">
        <v>205</v>
      </c>
      <c r="AA3" s="137" t="s">
        <v>162</v>
      </c>
    </row>
    <row r="4" spans="1:29" ht="11.25" hidden="1" customHeight="1">
      <c r="B4" s="132" t="s">
        <v>463</v>
      </c>
      <c r="C4" s="27">
        <v>101562</v>
      </c>
      <c r="D4" s="27">
        <v>22727</v>
      </c>
      <c r="E4" s="27">
        <v>1954</v>
      </c>
      <c r="F4" s="27">
        <v>41200</v>
      </c>
      <c r="G4" s="160">
        <v>3170</v>
      </c>
      <c r="H4" s="27">
        <v>4113</v>
      </c>
      <c r="I4" s="27">
        <v>2374</v>
      </c>
      <c r="J4" s="27">
        <v>11583</v>
      </c>
      <c r="K4" s="160">
        <v>829</v>
      </c>
      <c r="L4" s="27">
        <v>2262</v>
      </c>
      <c r="M4" s="160">
        <v>1488</v>
      </c>
      <c r="N4" s="160">
        <v>1037</v>
      </c>
      <c r="O4" s="160">
        <v>854</v>
      </c>
      <c r="P4" s="160">
        <v>603</v>
      </c>
      <c r="Q4" s="160">
        <v>1279</v>
      </c>
      <c r="R4" s="160">
        <v>502</v>
      </c>
      <c r="S4" s="160">
        <v>500</v>
      </c>
      <c r="T4" s="160">
        <v>335</v>
      </c>
      <c r="U4" s="160">
        <v>281</v>
      </c>
      <c r="V4" s="160">
        <v>265</v>
      </c>
      <c r="W4" s="160">
        <v>204</v>
      </c>
      <c r="X4" s="160">
        <v>208</v>
      </c>
      <c r="Y4" s="160">
        <v>177</v>
      </c>
      <c r="Z4" s="160">
        <v>3570</v>
      </c>
      <c r="AA4" s="160">
        <v>47</v>
      </c>
    </row>
    <row r="5" spans="1:29" ht="11.25" hidden="1" customHeight="1">
      <c r="B5" s="132" t="s">
        <v>457</v>
      </c>
      <c r="C5" s="27">
        <v>105613</v>
      </c>
      <c r="D5" s="27">
        <v>23153</v>
      </c>
      <c r="E5" s="27">
        <v>2080</v>
      </c>
      <c r="F5" s="27">
        <v>40384</v>
      </c>
      <c r="G5" s="160">
        <v>2991</v>
      </c>
      <c r="H5" s="27">
        <v>4434</v>
      </c>
      <c r="I5" s="27">
        <v>2483</v>
      </c>
      <c r="J5" s="27">
        <v>14772</v>
      </c>
      <c r="K5" s="160">
        <v>796</v>
      </c>
      <c r="L5" s="27">
        <v>2291</v>
      </c>
      <c r="M5" s="160">
        <v>1516</v>
      </c>
      <c r="N5" s="160">
        <v>1219</v>
      </c>
      <c r="O5" s="160">
        <v>932</v>
      </c>
      <c r="P5" s="160">
        <v>634</v>
      </c>
      <c r="Q5" s="160">
        <v>1411</v>
      </c>
      <c r="R5" s="160">
        <v>500</v>
      </c>
      <c r="S5" s="160">
        <v>488</v>
      </c>
      <c r="T5" s="160">
        <v>355</v>
      </c>
      <c r="U5" s="160">
        <v>293</v>
      </c>
      <c r="V5" s="160">
        <v>252</v>
      </c>
      <c r="W5" s="160">
        <v>234</v>
      </c>
      <c r="X5" s="160">
        <v>217</v>
      </c>
      <c r="Y5" s="160">
        <v>185</v>
      </c>
      <c r="Z5" s="160">
        <v>3948</v>
      </c>
      <c r="AA5" s="160">
        <v>45</v>
      </c>
    </row>
    <row r="6" spans="1:29" ht="11.25" hidden="1" customHeight="1">
      <c r="B6" s="132" t="s">
        <v>462</v>
      </c>
      <c r="C6" s="27">
        <v>110005</v>
      </c>
      <c r="D6" s="27">
        <v>23670</v>
      </c>
      <c r="E6" s="27">
        <v>2141</v>
      </c>
      <c r="F6" s="27">
        <v>39432</v>
      </c>
      <c r="G6" s="160">
        <v>2862</v>
      </c>
      <c r="H6" s="27">
        <v>4847</v>
      </c>
      <c r="I6" s="27">
        <v>2429</v>
      </c>
      <c r="J6" s="27">
        <v>18314</v>
      </c>
      <c r="K6" s="160">
        <v>804</v>
      </c>
      <c r="L6" s="27">
        <v>2351</v>
      </c>
      <c r="M6" s="160">
        <v>1550</v>
      </c>
      <c r="N6" s="160">
        <v>1454</v>
      </c>
      <c r="O6" s="160">
        <v>936</v>
      </c>
      <c r="P6" s="160">
        <v>650</v>
      </c>
      <c r="Q6" s="160">
        <v>1595</v>
      </c>
      <c r="R6" s="160">
        <v>497</v>
      </c>
      <c r="S6" s="160">
        <v>482</v>
      </c>
      <c r="T6" s="160">
        <v>372</v>
      </c>
      <c r="U6" s="160">
        <v>296</v>
      </c>
      <c r="V6" s="160">
        <v>272</v>
      </c>
      <c r="W6" s="160">
        <v>252</v>
      </c>
      <c r="X6" s="160">
        <v>236</v>
      </c>
      <c r="Y6" s="160">
        <v>192</v>
      </c>
      <c r="Z6" s="160">
        <v>4326</v>
      </c>
      <c r="AA6" s="160">
        <v>45</v>
      </c>
    </row>
    <row r="7" spans="1:29" ht="11.25" hidden="1" customHeight="1">
      <c r="B7" s="132" t="s">
        <v>461</v>
      </c>
      <c r="C7" s="27">
        <v>115681</v>
      </c>
      <c r="D7" s="27">
        <v>24496</v>
      </c>
      <c r="E7" s="27">
        <v>2325</v>
      </c>
      <c r="F7" s="27">
        <v>38516</v>
      </c>
      <c r="G7" s="160">
        <v>2690</v>
      </c>
      <c r="H7" s="27">
        <v>5168</v>
      </c>
      <c r="I7" s="27">
        <v>2684</v>
      </c>
      <c r="J7" s="27">
        <v>21870</v>
      </c>
      <c r="K7" s="160">
        <v>823</v>
      </c>
      <c r="L7" s="27">
        <v>2388</v>
      </c>
      <c r="M7" s="160">
        <v>1623</v>
      </c>
      <c r="N7" s="160">
        <v>1790</v>
      </c>
      <c r="O7" s="160">
        <v>1039</v>
      </c>
      <c r="P7" s="160">
        <v>703</v>
      </c>
      <c r="Q7" s="160">
        <v>1804</v>
      </c>
      <c r="R7" s="160">
        <v>498</v>
      </c>
      <c r="S7" s="160">
        <v>484</v>
      </c>
      <c r="T7" s="160">
        <v>390</v>
      </c>
      <c r="U7" s="160">
        <v>323</v>
      </c>
      <c r="V7" s="160">
        <v>279</v>
      </c>
      <c r="W7" s="160">
        <v>264</v>
      </c>
      <c r="X7" s="160">
        <v>282</v>
      </c>
      <c r="Y7" s="160">
        <v>186</v>
      </c>
      <c r="Z7" s="160">
        <v>4999</v>
      </c>
      <c r="AA7" s="160">
        <v>57</v>
      </c>
    </row>
    <row r="8" spans="1:29" ht="11.25" customHeight="1">
      <c r="B8" s="132" t="s">
        <v>464</v>
      </c>
      <c r="C8" s="161">
        <v>114806</v>
      </c>
      <c r="D8" s="161">
        <v>23258</v>
      </c>
      <c r="E8" s="161">
        <v>2075</v>
      </c>
      <c r="F8" s="161">
        <v>37451</v>
      </c>
      <c r="G8" s="162">
        <v>2608</v>
      </c>
      <c r="H8" s="161">
        <v>5127</v>
      </c>
      <c r="I8" s="161">
        <v>2673</v>
      </c>
      <c r="J8" s="161">
        <v>23429</v>
      </c>
      <c r="K8" s="162">
        <v>812</v>
      </c>
      <c r="L8" s="161">
        <v>2160</v>
      </c>
      <c r="M8" s="162">
        <v>1519</v>
      </c>
      <c r="N8" s="162">
        <v>1783</v>
      </c>
      <c r="O8" s="162">
        <v>1062</v>
      </c>
      <c r="P8" s="162">
        <v>648</v>
      </c>
      <c r="Q8" s="162">
        <v>2147</v>
      </c>
      <c r="R8" s="162">
        <v>479</v>
      </c>
      <c r="S8" s="162">
        <v>443</v>
      </c>
      <c r="T8" s="162">
        <v>372</v>
      </c>
      <c r="U8" s="162">
        <v>253</v>
      </c>
      <c r="V8" s="162">
        <v>274</v>
      </c>
      <c r="W8" s="162">
        <v>239</v>
      </c>
      <c r="X8" s="162">
        <v>303</v>
      </c>
      <c r="Y8" s="162">
        <v>179</v>
      </c>
      <c r="Z8" s="162">
        <v>5459</v>
      </c>
      <c r="AA8" s="162">
        <v>53</v>
      </c>
      <c r="AB8" s="105"/>
      <c r="AC8" s="166"/>
    </row>
    <row r="9" spans="1:29" ht="15" hidden="1" customHeight="1">
      <c r="B9" s="133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05"/>
    </row>
    <row r="10" spans="1:29" ht="15" hidden="1" customHeight="1">
      <c r="B10" s="102" t="s">
        <v>211</v>
      </c>
      <c r="C10" s="161">
        <v>21020</v>
      </c>
      <c r="D10" s="161">
        <v>3462</v>
      </c>
      <c r="E10" s="161">
        <v>359</v>
      </c>
      <c r="F10" s="161">
        <v>9875</v>
      </c>
      <c r="G10" s="395">
        <v>0</v>
      </c>
      <c r="H10" s="161">
        <v>803</v>
      </c>
      <c r="I10" s="161">
        <v>326</v>
      </c>
      <c r="J10" s="161">
        <v>2604</v>
      </c>
      <c r="K10" s="395">
        <v>0</v>
      </c>
      <c r="L10" s="161">
        <v>445</v>
      </c>
      <c r="M10" s="395">
        <v>0</v>
      </c>
      <c r="N10" s="162">
        <v>165</v>
      </c>
      <c r="O10" s="162">
        <v>194</v>
      </c>
      <c r="P10" s="395">
        <v>0</v>
      </c>
      <c r="Q10" s="162">
        <v>322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5">
        <v>0</v>
      </c>
      <c r="Z10" s="162">
        <v>2465</v>
      </c>
      <c r="AA10" s="395">
        <v>0</v>
      </c>
      <c r="AB10" s="105"/>
    </row>
    <row r="11" spans="1:29" ht="15" hidden="1" customHeight="1">
      <c r="B11" s="102" t="s">
        <v>212</v>
      </c>
      <c r="C11" s="161">
        <v>9218</v>
      </c>
      <c r="D11" s="161">
        <v>1408</v>
      </c>
      <c r="E11" s="161">
        <v>119</v>
      </c>
      <c r="F11" s="161">
        <v>4213</v>
      </c>
      <c r="G11" s="395">
        <v>0</v>
      </c>
      <c r="H11" s="161">
        <v>320</v>
      </c>
      <c r="I11" s="161">
        <v>258</v>
      </c>
      <c r="J11" s="161">
        <v>1232</v>
      </c>
      <c r="K11" s="395">
        <v>0</v>
      </c>
      <c r="L11" s="161">
        <v>213</v>
      </c>
      <c r="M11" s="395">
        <v>0</v>
      </c>
      <c r="N11" s="162">
        <v>168</v>
      </c>
      <c r="O11" s="162">
        <v>81</v>
      </c>
      <c r="P11" s="395">
        <v>0</v>
      </c>
      <c r="Q11" s="162">
        <v>170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395">
        <v>0</v>
      </c>
      <c r="X11" s="395">
        <v>0</v>
      </c>
      <c r="Y11" s="395">
        <v>0</v>
      </c>
      <c r="Z11" s="162">
        <v>1036</v>
      </c>
      <c r="AA11" s="395">
        <v>0</v>
      </c>
      <c r="AB11" s="105"/>
    </row>
    <row r="12" spans="1:29" ht="15" hidden="1" customHeight="1">
      <c r="B12" s="102" t="s">
        <v>213</v>
      </c>
      <c r="C12" s="161">
        <v>8803</v>
      </c>
      <c r="D12" s="161">
        <v>1406</v>
      </c>
      <c r="E12" s="161">
        <v>99</v>
      </c>
      <c r="F12" s="161">
        <v>2538</v>
      </c>
      <c r="G12" s="395">
        <v>0</v>
      </c>
      <c r="H12" s="161">
        <v>779</v>
      </c>
      <c r="I12" s="161">
        <v>488</v>
      </c>
      <c r="J12" s="161">
        <v>1861</v>
      </c>
      <c r="K12" s="395">
        <v>0</v>
      </c>
      <c r="L12" s="161">
        <v>108</v>
      </c>
      <c r="M12" s="395">
        <v>0</v>
      </c>
      <c r="N12" s="162">
        <v>203</v>
      </c>
      <c r="O12" s="162">
        <v>121</v>
      </c>
      <c r="P12" s="395">
        <v>0</v>
      </c>
      <c r="Q12" s="162">
        <v>151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0</v>
      </c>
      <c r="X12" s="395">
        <v>0</v>
      </c>
      <c r="Y12" s="395">
        <v>0</v>
      </c>
      <c r="Z12" s="162">
        <v>1049</v>
      </c>
      <c r="AA12" s="395">
        <v>0</v>
      </c>
      <c r="AB12" s="105"/>
    </row>
    <row r="13" spans="1:29" ht="15" hidden="1" customHeight="1">
      <c r="B13" s="102" t="s">
        <v>214</v>
      </c>
      <c r="C13" s="161">
        <v>7101</v>
      </c>
      <c r="D13" s="161">
        <v>813</v>
      </c>
      <c r="E13" s="161">
        <v>43</v>
      </c>
      <c r="F13" s="161">
        <v>590</v>
      </c>
      <c r="G13" s="395">
        <v>0</v>
      </c>
      <c r="H13" s="161">
        <v>361</v>
      </c>
      <c r="I13" s="161">
        <v>535</v>
      </c>
      <c r="J13" s="161">
        <v>3415</v>
      </c>
      <c r="K13" s="395">
        <v>0</v>
      </c>
      <c r="L13" s="161">
        <v>31</v>
      </c>
      <c r="M13" s="395">
        <v>0</v>
      </c>
      <c r="N13" s="162">
        <v>188</v>
      </c>
      <c r="O13" s="162">
        <v>82</v>
      </c>
      <c r="P13" s="395">
        <v>0</v>
      </c>
      <c r="Q13" s="162">
        <v>62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395">
        <v>0</v>
      </c>
      <c r="X13" s="395">
        <v>0</v>
      </c>
      <c r="Y13" s="395">
        <v>0</v>
      </c>
      <c r="Z13" s="162">
        <v>981</v>
      </c>
      <c r="AA13" s="395">
        <v>0</v>
      </c>
      <c r="AB13" s="105"/>
    </row>
    <row r="14" spans="1:29" ht="15" hidden="1" customHeight="1">
      <c r="B14" s="102" t="s">
        <v>215</v>
      </c>
      <c r="C14" s="161">
        <v>12284</v>
      </c>
      <c r="D14" s="161">
        <v>1621</v>
      </c>
      <c r="E14" s="161">
        <v>53</v>
      </c>
      <c r="F14" s="161">
        <v>4143</v>
      </c>
      <c r="G14" s="395">
        <v>0</v>
      </c>
      <c r="H14" s="161">
        <v>584</v>
      </c>
      <c r="I14" s="161">
        <v>103</v>
      </c>
      <c r="J14" s="161">
        <v>4093</v>
      </c>
      <c r="K14" s="395">
        <v>0</v>
      </c>
      <c r="L14" s="161">
        <v>97</v>
      </c>
      <c r="M14" s="395">
        <v>0</v>
      </c>
      <c r="N14" s="162">
        <v>241</v>
      </c>
      <c r="O14" s="162">
        <v>99</v>
      </c>
      <c r="P14" s="395">
        <v>0</v>
      </c>
      <c r="Q14" s="162">
        <v>133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395">
        <v>0</v>
      </c>
      <c r="X14" s="395">
        <v>0</v>
      </c>
      <c r="Y14" s="395">
        <v>0</v>
      </c>
      <c r="Z14" s="162">
        <v>1117</v>
      </c>
      <c r="AA14" s="395">
        <v>0</v>
      </c>
      <c r="AB14" s="105"/>
    </row>
    <row r="15" spans="1:29" ht="15" hidden="1" customHeight="1">
      <c r="B15" s="102" t="s">
        <v>216</v>
      </c>
      <c r="C15" s="161">
        <v>2476</v>
      </c>
      <c r="D15" s="161">
        <v>383</v>
      </c>
      <c r="E15" s="161">
        <v>20</v>
      </c>
      <c r="F15" s="161">
        <v>454</v>
      </c>
      <c r="G15" s="395">
        <v>0</v>
      </c>
      <c r="H15" s="161">
        <v>228</v>
      </c>
      <c r="I15" s="161">
        <v>60</v>
      </c>
      <c r="J15" s="161">
        <v>715</v>
      </c>
      <c r="K15" s="395">
        <v>0</v>
      </c>
      <c r="L15" s="161">
        <v>45</v>
      </c>
      <c r="M15" s="395">
        <v>0</v>
      </c>
      <c r="N15" s="162">
        <v>133</v>
      </c>
      <c r="O15" s="162">
        <v>64</v>
      </c>
      <c r="P15" s="395">
        <v>0</v>
      </c>
      <c r="Q15" s="162">
        <v>27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395">
        <v>0</v>
      </c>
      <c r="X15" s="395">
        <v>0</v>
      </c>
      <c r="Y15" s="395">
        <v>0</v>
      </c>
      <c r="Z15" s="162">
        <v>347</v>
      </c>
      <c r="AA15" s="395">
        <v>0</v>
      </c>
      <c r="AB15" s="105"/>
    </row>
    <row r="16" spans="1:29" ht="15" hidden="1" customHeight="1">
      <c r="B16" s="102" t="s">
        <v>218</v>
      </c>
      <c r="C16" s="161">
        <v>1543</v>
      </c>
      <c r="D16" s="161">
        <v>312</v>
      </c>
      <c r="E16" s="161">
        <v>15</v>
      </c>
      <c r="F16" s="161">
        <v>101</v>
      </c>
      <c r="G16" s="395">
        <v>0</v>
      </c>
      <c r="H16" s="161">
        <v>290</v>
      </c>
      <c r="I16" s="161">
        <v>23</v>
      </c>
      <c r="J16" s="161">
        <v>451</v>
      </c>
      <c r="K16" s="395">
        <v>0</v>
      </c>
      <c r="L16" s="161">
        <v>30</v>
      </c>
      <c r="M16" s="395">
        <v>0</v>
      </c>
      <c r="N16" s="162">
        <v>141</v>
      </c>
      <c r="O16" s="162">
        <v>35</v>
      </c>
      <c r="P16" s="395">
        <v>0</v>
      </c>
      <c r="Q16" s="162">
        <v>47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162">
        <v>98</v>
      </c>
      <c r="AA16" s="395">
        <v>0</v>
      </c>
      <c r="AB16" s="105"/>
    </row>
    <row r="17" spans="1:28" ht="15" hidden="1" customHeight="1">
      <c r="B17" s="102" t="s">
        <v>220</v>
      </c>
      <c r="C17" s="161">
        <v>1864</v>
      </c>
      <c r="D17" s="161">
        <v>349</v>
      </c>
      <c r="E17" s="161">
        <v>3</v>
      </c>
      <c r="F17" s="161">
        <v>128</v>
      </c>
      <c r="G17" s="395">
        <v>0</v>
      </c>
      <c r="H17" s="161">
        <v>212</v>
      </c>
      <c r="I17" s="161">
        <v>301</v>
      </c>
      <c r="J17" s="161">
        <v>669</v>
      </c>
      <c r="K17" s="395">
        <v>0</v>
      </c>
      <c r="L17" s="161">
        <v>25</v>
      </c>
      <c r="M17" s="395">
        <v>0</v>
      </c>
      <c r="N17" s="162">
        <v>17</v>
      </c>
      <c r="O17" s="162">
        <v>24</v>
      </c>
      <c r="P17" s="395">
        <v>0</v>
      </c>
      <c r="Q17" s="162">
        <v>14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395">
        <v>0</v>
      </c>
      <c r="X17" s="395">
        <v>0</v>
      </c>
      <c r="Y17" s="395">
        <v>0</v>
      </c>
      <c r="Z17" s="162">
        <v>122</v>
      </c>
      <c r="AA17" s="395">
        <v>0</v>
      </c>
      <c r="AB17" s="105"/>
    </row>
    <row r="18" spans="1:28" ht="15" hidden="1" customHeight="1">
      <c r="B18" s="102" t="s">
        <v>222</v>
      </c>
      <c r="C18" s="161">
        <v>1282</v>
      </c>
      <c r="D18" s="161">
        <v>200</v>
      </c>
      <c r="E18" s="161">
        <v>22</v>
      </c>
      <c r="F18" s="161">
        <v>139</v>
      </c>
      <c r="G18" s="395">
        <v>0</v>
      </c>
      <c r="H18" s="161">
        <v>141</v>
      </c>
      <c r="I18" s="161">
        <v>21</v>
      </c>
      <c r="J18" s="161">
        <v>514</v>
      </c>
      <c r="K18" s="395">
        <v>0</v>
      </c>
      <c r="L18" s="161">
        <v>32</v>
      </c>
      <c r="M18" s="395">
        <v>0</v>
      </c>
      <c r="N18" s="162">
        <v>24</v>
      </c>
      <c r="O18" s="162">
        <v>33</v>
      </c>
      <c r="P18" s="395">
        <v>0</v>
      </c>
      <c r="Q18" s="162">
        <v>19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395">
        <v>0</v>
      </c>
      <c r="X18" s="395">
        <v>0</v>
      </c>
      <c r="Y18" s="395">
        <v>0</v>
      </c>
      <c r="Z18" s="162">
        <v>137</v>
      </c>
      <c r="AA18" s="395">
        <v>0</v>
      </c>
      <c r="AB18" s="105"/>
    </row>
    <row r="19" spans="1:28" ht="15" hidden="1" customHeight="1">
      <c r="B19" s="134"/>
      <c r="C19" s="163"/>
      <c r="D19" s="163"/>
      <c r="E19" s="163"/>
      <c r="F19" s="163"/>
      <c r="G19" s="396"/>
      <c r="H19" s="163"/>
      <c r="I19" s="163"/>
      <c r="J19" s="163"/>
      <c r="K19" s="396"/>
      <c r="L19" s="163"/>
      <c r="M19" s="396"/>
      <c r="N19" s="164"/>
      <c r="O19" s="164"/>
      <c r="P19" s="396"/>
      <c r="Q19" s="164"/>
      <c r="R19" s="396"/>
      <c r="S19" s="396"/>
      <c r="T19" s="396"/>
      <c r="U19" s="396"/>
      <c r="V19" s="396"/>
      <c r="W19" s="396"/>
      <c r="X19" s="396"/>
      <c r="Y19" s="396"/>
      <c r="Z19" s="164"/>
      <c r="AA19" s="396"/>
      <c r="AB19" s="105"/>
    </row>
    <row r="20" spans="1:28" ht="15" customHeight="1">
      <c r="A20" s="100">
        <v>100</v>
      </c>
      <c r="B20" s="102" t="s">
        <v>223</v>
      </c>
      <c r="C20" s="161">
        <v>49215</v>
      </c>
      <c r="D20" s="161">
        <v>13304</v>
      </c>
      <c r="E20" s="161">
        <v>1342</v>
      </c>
      <c r="F20" s="161">
        <v>15270</v>
      </c>
      <c r="G20" s="395">
        <v>0</v>
      </c>
      <c r="H20" s="161">
        <v>1409</v>
      </c>
      <c r="I20" s="161">
        <v>558</v>
      </c>
      <c r="J20" s="161">
        <v>7875</v>
      </c>
      <c r="K20" s="395">
        <v>0</v>
      </c>
      <c r="L20" s="161">
        <v>1134</v>
      </c>
      <c r="M20" s="395">
        <v>0</v>
      </c>
      <c r="N20" s="162">
        <v>503</v>
      </c>
      <c r="O20" s="162">
        <v>329</v>
      </c>
      <c r="P20" s="395">
        <v>0</v>
      </c>
      <c r="Q20" s="162">
        <v>1202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395">
        <v>0</v>
      </c>
      <c r="X20" s="395">
        <v>0</v>
      </c>
      <c r="Y20" s="395">
        <v>0</v>
      </c>
      <c r="Z20" s="162">
        <v>6289</v>
      </c>
      <c r="AA20" s="395">
        <v>0</v>
      </c>
      <c r="AB20" s="105"/>
    </row>
    <row r="21" spans="1:28" ht="15" customHeight="1">
      <c r="A21" s="100">
        <v>101</v>
      </c>
      <c r="B21" s="102" t="s">
        <v>224</v>
      </c>
      <c r="C21" s="161">
        <v>6459</v>
      </c>
      <c r="D21" s="161">
        <v>1264</v>
      </c>
      <c r="E21" s="161">
        <v>158</v>
      </c>
      <c r="F21" s="161">
        <v>1275</v>
      </c>
      <c r="G21" s="395">
        <v>0</v>
      </c>
      <c r="H21" s="161">
        <v>278</v>
      </c>
      <c r="I21" s="161">
        <v>226</v>
      </c>
      <c r="J21" s="161">
        <v>1074</v>
      </c>
      <c r="K21" s="395">
        <v>0</v>
      </c>
      <c r="L21" s="161">
        <v>307</v>
      </c>
      <c r="M21" s="395">
        <v>0</v>
      </c>
      <c r="N21" s="162">
        <v>74</v>
      </c>
      <c r="O21" s="162">
        <v>37</v>
      </c>
      <c r="P21" s="395">
        <v>0</v>
      </c>
      <c r="Q21" s="162">
        <v>562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5">
        <v>0</v>
      </c>
      <c r="Z21" s="162">
        <v>1204</v>
      </c>
      <c r="AA21" s="395">
        <v>0</v>
      </c>
      <c r="AB21" s="105"/>
    </row>
    <row r="22" spans="1:28" ht="15" customHeight="1">
      <c r="A22" s="100">
        <v>102</v>
      </c>
      <c r="B22" s="102" t="s">
        <v>225</v>
      </c>
      <c r="C22" s="161">
        <v>4420</v>
      </c>
      <c r="D22" s="161">
        <v>1290</v>
      </c>
      <c r="E22" s="161">
        <v>129</v>
      </c>
      <c r="F22" s="161">
        <v>1369</v>
      </c>
      <c r="G22" s="395">
        <v>0</v>
      </c>
      <c r="H22" s="161">
        <v>108</v>
      </c>
      <c r="I22" s="161">
        <v>31</v>
      </c>
      <c r="J22" s="161">
        <v>427</v>
      </c>
      <c r="K22" s="395">
        <v>0</v>
      </c>
      <c r="L22" s="161">
        <v>184</v>
      </c>
      <c r="M22" s="395">
        <v>0</v>
      </c>
      <c r="N22" s="162">
        <v>73</v>
      </c>
      <c r="O22" s="162">
        <v>28</v>
      </c>
      <c r="P22" s="395">
        <v>0</v>
      </c>
      <c r="Q22" s="162">
        <v>66</v>
      </c>
      <c r="R22" s="395">
        <v>0</v>
      </c>
      <c r="S22" s="395">
        <v>0</v>
      </c>
      <c r="T22" s="395">
        <v>0</v>
      </c>
      <c r="U22" s="395">
        <v>0</v>
      </c>
      <c r="V22" s="395">
        <v>0</v>
      </c>
      <c r="W22" s="395">
        <v>0</v>
      </c>
      <c r="X22" s="395">
        <v>0</v>
      </c>
      <c r="Y22" s="395">
        <v>0</v>
      </c>
      <c r="Z22" s="162">
        <v>715</v>
      </c>
      <c r="AA22" s="395">
        <v>0</v>
      </c>
      <c r="AB22" s="105"/>
    </row>
    <row r="23" spans="1:28" ht="15" customHeight="1">
      <c r="A23" s="100">
        <v>105</v>
      </c>
      <c r="B23" s="102" t="s">
        <v>226</v>
      </c>
      <c r="C23" s="161">
        <v>6265</v>
      </c>
      <c r="D23" s="161">
        <v>1951</v>
      </c>
      <c r="E23" s="161">
        <v>88</v>
      </c>
      <c r="F23" s="161">
        <v>1281</v>
      </c>
      <c r="G23" s="395">
        <v>0</v>
      </c>
      <c r="H23" s="161">
        <v>106</v>
      </c>
      <c r="I23" s="161">
        <v>13</v>
      </c>
      <c r="J23" s="161">
        <v>2098</v>
      </c>
      <c r="K23" s="395">
        <v>0</v>
      </c>
      <c r="L23" s="161">
        <v>54</v>
      </c>
      <c r="M23" s="395">
        <v>0</v>
      </c>
      <c r="N23" s="162">
        <v>91</v>
      </c>
      <c r="O23" s="162">
        <v>29</v>
      </c>
      <c r="P23" s="395">
        <v>0</v>
      </c>
      <c r="Q23" s="162">
        <v>124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395">
        <v>0</v>
      </c>
      <c r="X23" s="395">
        <v>0</v>
      </c>
      <c r="Y23" s="395">
        <v>0</v>
      </c>
      <c r="Z23" s="162">
        <v>430</v>
      </c>
      <c r="AA23" s="395">
        <v>0</v>
      </c>
      <c r="AB23" s="105"/>
    </row>
    <row r="24" spans="1:28" ht="15" customHeight="1">
      <c r="A24" s="100">
        <v>106</v>
      </c>
      <c r="B24" s="102" t="s">
        <v>227</v>
      </c>
      <c r="C24" s="161">
        <v>7076</v>
      </c>
      <c r="D24" s="161">
        <v>880</v>
      </c>
      <c r="E24" s="161">
        <v>54</v>
      </c>
      <c r="F24" s="161">
        <v>3898</v>
      </c>
      <c r="G24" s="395">
        <v>0</v>
      </c>
      <c r="H24" s="161">
        <v>87</v>
      </c>
      <c r="I24" s="161">
        <v>23</v>
      </c>
      <c r="J24" s="161">
        <v>1594</v>
      </c>
      <c r="K24" s="395">
        <v>0</v>
      </c>
      <c r="L24" s="161">
        <v>32</v>
      </c>
      <c r="M24" s="395">
        <v>0</v>
      </c>
      <c r="N24" s="162">
        <v>48</v>
      </c>
      <c r="O24" s="162">
        <v>9</v>
      </c>
      <c r="P24" s="395">
        <v>0</v>
      </c>
      <c r="Q24" s="162">
        <v>19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395">
        <v>0</v>
      </c>
      <c r="X24" s="395">
        <v>0</v>
      </c>
      <c r="Y24" s="395">
        <v>0</v>
      </c>
      <c r="Z24" s="162">
        <v>432</v>
      </c>
      <c r="AA24" s="395">
        <v>0</v>
      </c>
      <c r="AB24" s="105"/>
    </row>
    <row r="25" spans="1:28" ht="15" customHeight="1">
      <c r="A25" s="100">
        <v>107</v>
      </c>
      <c r="B25" s="102" t="s">
        <v>228</v>
      </c>
      <c r="C25" s="161">
        <v>3549</v>
      </c>
      <c r="D25" s="161">
        <v>425</v>
      </c>
      <c r="E25" s="161">
        <v>61</v>
      </c>
      <c r="F25" s="161">
        <v>2201</v>
      </c>
      <c r="G25" s="395">
        <v>0</v>
      </c>
      <c r="H25" s="161">
        <v>81</v>
      </c>
      <c r="I25" s="161">
        <v>38</v>
      </c>
      <c r="J25" s="161">
        <v>230</v>
      </c>
      <c r="K25" s="395">
        <v>0</v>
      </c>
      <c r="L25" s="161">
        <v>77</v>
      </c>
      <c r="M25" s="395">
        <v>0</v>
      </c>
      <c r="N25" s="162">
        <v>25</v>
      </c>
      <c r="O25" s="162">
        <v>15</v>
      </c>
      <c r="P25" s="395">
        <v>0</v>
      </c>
      <c r="Q25" s="162">
        <v>26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395">
        <v>0</v>
      </c>
      <c r="X25" s="395">
        <v>0</v>
      </c>
      <c r="Y25" s="395">
        <v>0</v>
      </c>
      <c r="Z25" s="162">
        <v>370</v>
      </c>
      <c r="AA25" s="395">
        <v>0</v>
      </c>
      <c r="AB25" s="105"/>
    </row>
    <row r="26" spans="1:28" ht="15" customHeight="1">
      <c r="A26" s="100">
        <v>108</v>
      </c>
      <c r="B26" s="102" t="s">
        <v>229</v>
      </c>
      <c r="C26" s="161">
        <v>2748</v>
      </c>
      <c r="D26" s="161">
        <v>785</v>
      </c>
      <c r="E26" s="161">
        <v>57</v>
      </c>
      <c r="F26" s="161">
        <v>973</v>
      </c>
      <c r="G26" s="395">
        <v>0</v>
      </c>
      <c r="H26" s="161">
        <v>118</v>
      </c>
      <c r="I26" s="161">
        <v>21</v>
      </c>
      <c r="J26" s="161">
        <v>129</v>
      </c>
      <c r="K26" s="395">
        <v>0</v>
      </c>
      <c r="L26" s="161">
        <v>88</v>
      </c>
      <c r="M26" s="395">
        <v>0</v>
      </c>
      <c r="N26" s="162">
        <v>42</v>
      </c>
      <c r="O26" s="162">
        <v>43</v>
      </c>
      <c r="P26" s="395">
        <v>0</v>
      </c>
      <c r="Q26" s="162">
        <v>60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162">
        <v>432</v>
      </c>
      <c r="AA26" s="395">
        <v>0</v>
      </c>
      <c r="AB26" s="105"/>
    </row>
    <row r="27" spans="1:28" ht="15" customHeight="1">
      <c r="A27" s="100">
        <v>109</v>
      </c>
      <c r="B27" s="102" t="s">
        <v>230</v>
      </c>
      <c r="C27" s="161">
        <v>2362</v>
      </c>
      <c r="D27" s="161">
        <v>437</v>
      </c>
      <c r="E27" s="161">
        <v>96</v>
      </c>
      <c r="F27" s="161">
        <v>919</v>
      </c>
      <c r="G27" s="395">
        <v>0</v>
      </c>
      <c r="H27" s="161">
        <v>80</v>
      </c>
      <c r="I27" s="161">
        <v>121</v>
      </c>
      <c r="J27" s="161">
        <v>250</v>
      </c>
      <c r="K27" s="395">
        <v>0</v>
      </c>
      <c r="L27" s="161">
        <v>67</v>
      </c>
      <c r="M27" s="395">
        <v>0</v>
      </c>
      <c r="N27" s="162">
        <v>30</v>
      </c>
      <c r="O27" s="162">
        <v>21</v>
      </c>
      <c r="P27" s="395">
        <v>0</v>
      </c>
      <c r="Q27" s="162">
        <v>36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5">
        <v>0</v>
      </c>
      <c r="Z27" s="162">
        <v>305</v>
      </c>
      <c r="AA27" s="395">
        <v>0</v>
      </c>
      <c r="AB27" s="105"/>
    </row>
    <row r="28" spans="1:28" ht="15" customHeight="1">
      <c r="A28" s="100">
        <v>110</v>
      </c>
      <c r="B28" s="102" t="s">
        <v>231</v>
      </c>
      <c r="C28" s="161">
        <v>13162</v>
      </c>
      <c r="D28" s="161">
        <v>5576</v>
      </c>
      <c r="E28" s="161">
        <v>623</v>
      </c>
      <c r="F28" s="161">
        <v>2468</v>
      </c>
      <c r="G28" s="395">
        <v>0</v>
      </c>
      <c r="H28" s="161">
        <v>316</v>
      </c>
      <c r="I28" s="161">
        <v>49</v>
      </c>
      <c r="J28" s="161">
        <v>1345</v>
      </c>
      <c r="K28" s="395">
        <v>0</v>
      </c>
      <c r="L28" s="161">
        <v>277</v>
      </c>
      <c r="M28" s="395">
        <v>0</v>
      </c>
      <c r="N28" s="162">
        <v>64</v>
      </c>
      <c r="O28" s="162">
        <v>110</v>
      </c>
      <c r="P28" s="395">
        <v>0</v>
      </c>
      <c r="Q28" s="162">
        <v>283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162">
        <v>2051</v>
      </c>
      <c r="AA28" s="395">
        <v>0</v>
      </c>
      <c r="AB28" s="105"/>
    </row>
    <row r="29" spans="1:28" ht="15" customHeight="1">
      <c r="A29" s="100">
        <v>111</v>
      </c>
      <c r="B29" s="102" t="s">
        <v>232</v>
      </c>
      <c r="C29" s="161">
        <v>3174</v>
      </c>
      <c r="D29" s="161">
        <v>696</v>
      </c>
      <c r="E29" s="161">
        <v>76</v>
      </c>
      <c r="F29" s="161">
        <v>886</v>
      </c>
      <c r="G29" s="395">
        <v>0</v>
      </c>
      <c r="H29" s="161">
        <v>235</v>
      </c>
      <c r="I29" s="161">
        <v>36</v>
      </c>
      <c r="J29" s="161">
        <v>728</v>
      </c>
      <c r="K29" s="395">
        <v>0</v>
      </c>
      <c r="L29" s="161">
        <v>48</v>
      </c>
      <c r="M29" s="395">
        <v>0</v>
      </c>
      <c r="N29" s="162">
        <v>56</v>
      </c>
      <c r="O29" s="162">
        <v>37</v>
      </c>
      <c r="P29" s="395">
        <v>0</v>
      </c>
      <c r="Q29" s="162">
        <v>26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395">
        <v>0</v>
      </c>
      <c r="X29" s="395">
        <v>0</v>
      </c>
      <c r="Y29" s="395">
        <v>0</v>
      </c>
      <c r="Z29" s="162">
        <v>350</v>
      </c>
      <c r="AA29" s="395">
        <v>0</v>
      </c>
      <c r="AB29" s="105"/>
    </row>
    <row r="30" spans="1:28" ht="15" customHeight="1">
      <c r="A30" s="100">
        <v>201</v>
      </c>
      <c r="B30" s="102" t="s">
        <v>234</v>
      </c>
      <c r="C30" s="161">
        <v>11591</v>
      </c>
      <c r="D30" s="161">
        <v>1358</v>
      </c>
      <c r="E30" s="161">
        <v>53</v>
      </c>
      <c r="F30" s="161">
        <v>4120</v>
      </c>
      <c r="G30" s="395">
        <v>0</v>
      </c>
      <c r="H30" s="161">
        <v>548</v>
      </c>
      <c r="I30" s="161">
        <v>93</v>
      </c>
      <c r="J30" s="161">
        <v>3852</v>
      </c>
      <c r="K30" s="395">
        <v>0</v>
      </c>
      <c r="L30" s="161">
        <v>93</v>
      </c>
      <c r="M30" s="395">
        <v>0</v>
      </c>
      <c r="N30" s="162">
        <v>216</v>
      </c>
      <c r="O30" s="162">
        <v>90</v>
      </c>
      <c r="P30" s="395">
        <v>0</v>
      </c>
      <c r="Q30" s="162">
        <v>113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0</v>
      </c>
      <c r="X30" s="395">
        <v>0</v>
      </c>
      <c r="Y30" s="395">
        <v>0</v>
      </c>
      <c r="Z30" s="162">
        <v>1055</v>
      </c>
      <c r="AA30" s="395">
        <v>0</v>
      </c>
      <c r="AB30" s="105"/>
    </row>
    <row r="31" spans="1:28" ht="15" customHeight="1">
      <c r="A31" s="100">
        <v>202</v>
      </c>
      <c r="B31" s="102" t="s">
        <v>235</v>
      </c>
      <c r="C31" s="161">
        <v>12056</v>
      </c>
      <c r="D31" s="161">
        <v>1737</v>
      </c>
      <c r="E31" s="161">
        <v>163</v>
      </c>
      <c r="F31" s="161">
        <v>6324</v>
      </c>
      <c r="G31" s="395">
        <v>0</v>
      </c>
      <c r="H31" s="161">
        <v>465</v>
      </c>
      <c r="I31" s="161">
        <v>153</v>
      </c>
      <c r="J31" s="161">
        <v>1687</v>
      </c>
      <c r="K31" s="395">
        <v>0</v>
      </c>
      <c r="L31" s="161">
        <v>115</v>
      </c>
      <c r="M31" s="395">
        <v>0</v>
      </c>
      <c r="N31" s="162">
        <v>88</v>
      </c>
      <c r="O31" s="162">
        <v>99</v>
      </c>
      <c r="P31" s="395">
        <v>0</v>
      </c>
      <c r="Q31" s="162">
        <v>132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395">
        <v>0</v>
      </c>
      <c r="X31" s="395">
        <v>0</v>
      </c>
      <c r="Y31" s="395">
        <v>0</v>
      </c>
      <c r="Z31" s="162">
        <v>1093</v>
      </c>
      <c r="AA31" s="395">
        <v>0</v>
      </c>
      <c r="AB31" s="105"/>
    </row>
    <row r="32" spans="1:28" ht="15" customHeight="1">
      <c r="A32" s="100">
        <v>203</v>
      </c>
      <c r="B32" s="102" t="s">
        <v>236</v>
      </c>
      <c r="C32" s="161">
        <v>3560</v>
      </c>
      <c r="D32" s="161">
        <v>716</v>
      </c>
      <c r="E32" s="161">
        <v>53</v>
      </c>
      <c r="F32" s="161">
        <v>1063</v>
      </c>
      <c r="G32" s="395">
        <v>0</v>
      </c>
      <c r="H32" s="161">
        <v>205</v>
      </c>
      <c r="I32" s="161">
        <v>147</v>
      </c>
      <c r="J32" s="161">
        <v>698</v>
      </c>
      <c r="K32" s="395">
        <v>0</v>
      </c>
      <c r="L32" s="161">
        <v>64</v>
      </c>
      <c r="M32" s="395">
        <v>0</v>
      </c>
      <c r="N32" s="162">
        <v>67</v>
      </c>
      <c r="O32" s="162">
        <v>57</v>
      </c>
      <c r="P32" s="395">
        <v>0</v>
      </c>
      <c r="Q32" s="162">
        <v>53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0</v>
      </c>
      <c r="X32" s="395">
        <v>0</v>
      </c>
      <c r="Y32" s="395">
        <v>0</v>
      </c>
      <c r="Z32" s="162">
        <v>437</v>
      </c>
      <c r="AA32" s="395">
        <v>0</v>
      </c>
      <c r="AB32" s="105"/>
    </row>
    <row r="33" spans="1:28" ht="15" customHeight="1">
      <c r="A33" s="100">
        <v>204</v>
      </c>
      <c r="B33" s="102" t="s">
        <v>237</v>
      </c>
      <c r="C33" s="161">
        <v>7292</v>
      </c>
      <c r="D33" s="161">
        <v>1336</v>
      </c>
      <c r="E33" s="161">
        <v>144</v>
      </c>
      <c r="F33" s="161">
        <v>3019</v>
      </c>
      <c r="G33" s="395">
        <v>0</v>
      </c>
      <c r="H33" s="161">
        <v>231</v>
      </c>
      <c r="I33" s="161">
        <v>129</v>
      </c>
      <c r="J33" s="161">
        <v>868</v>
      </c>
      <c r="K33" s="395">
        <v>0</v>
      </c>
      <c r="L33" s="161">
        <v>235</v>
      </c>
      <c r="M33" s="395">
        <v>0</v>
      </c>
      <c r="N33" s="162">
        <v>67</v>
      </c>
      <c r="O33" s="162">
        <v>70</v>
      </c>
      <c r="P33" s="395">
        <v>0</v>
      </c>
      <c r="Q33" s="162">
        <v>171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162">
        <v>1022</v>
      </c>
      <c r="AA33" s="395">
        <v>0</v>
      </c>
      <c r="AB33" s="105"/>
    </row>
    <row r="34" spans="1:28" ht="15" customHeight="1">
      <c r="A34" s="100">
        <v>205</v>
      </c>
      <c r="B34" s="102" t="s">
        <v>238</v>
      </c>
      <c r="C34" s="161">
        <v>356</v>
      </c>
      <c r="D34" s="161">
        <v>67</v>
      </c>
      <c r="E34" s="161">
        <v>8</v>
      </c>
      <c r="F34" s="161">
        <v>47</v>
      </c>
      <c r="G34" s="395">
        <v>0</v>
      </c>
      <c r="H34" s="161">
        <v>51</v>
      </c>
      <c r="I34" s="161">
        <v>2</v>
      </c>
      <c r="J34" s="161">
        <v>119</v>
      </c>
      <c r="K34" s="395">
        <v>0</v>
      </c>
      <c r="L34" s="161">
        <v>11</v>
      </c>
      <c r="M34" s="395">
        <v>0</v>
      </c>
      <c r="N34" s="162">
        <v>3</v>
      </c>
      <c r="O34" s="162">
        <v>6</v>
      </c>
      <c r="P34" s="395">
        <v>0</v>
      </c>
      <c r="Q34" s="162">
        <v>9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162">
        <v>33</v>
      </c>
      <c r="AA34" s="395">
        <v>0</v>
      </c>
      <c r="AB34" s="105"/>
    </row>
    <row r="35" spans="1:28" ht="15" customHeight="1">
      <c r="A35" s="100">
        <v>206</v>
      </c>
      <c r="B35" s="102" t="s">
        <v>239</v>
      </c>
      <c r="C35" s="161">
        <v>1672</v>
      </c>
      <c r="D35" s="161">
        <v>389</v>
      </c>
      <c r="E35" s="161">
        <v>52</v>
      </c>
      <c r="F35" s="161">
        <v>532</v>
      </c>
      <c r="G35" s="395">
        <v>0</v>
      </c>
      <c r="H35" s="161">
        <v>107</v>
      </c>
      <c r="I35" s="161">
        <v>44</v>
      </c>
      <c r="J35" s="161">
        <v>49</v>
      </c>
      <c r="K35" s="395">
        <v>0</v>
      </c>
      <c r="L35" s="161">
        <v>95</v>
      </c>
      <c r="M35" s="395">
        <v>0</v>
      </c>
      <c r="N35" s="162">
        <v>10</v>
      </c>
      <c r="O35" s="162">
        <v>25</v>
      </c>
      <c r="P35" s="395">
        <v>0</v>
      </c>
      <c r="Q35" s="162">
        <v>19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162">
        <v>350</v>
      </c>
      <c r="AA35" s="395">
        <v>0</v>
      </c>
      <c r="AB35" s="105"/>
    </row>
    <row r="36" spans="1:28" ht="15" customHeight="1">
      <c r="A36" s="100">
        <v>207</v>
      </c>
      <c r="B36" s="102" t="s">
        <v>240</v>
      </c>
      <c r="C36" s="161">
        <v>3206</v>
      </c>
      <c r="D36" s="161">
        <v>528</v>
      </c>
      <c r="E36" s="161">
        <v>28</v>
      </c>
      <c r="F36" s="161">
        <v>1577</v>
      </c>
      <c r="G36" s="395">
        <v>0</v>
      </c>
      <c r="H36" s="161">
        <v>87</v>
      </c>
      <c r="I36" s="161">
        <v>76</v>
      </c>
      <c r="J36" s="161">
        <v>440</v>
      </c>
      <c r="K36" s="395">
        <v>0</v>
      </c>
      <c r="L36" s="161">
        <v>30</v>
      </c>
      <c r="M36" s="395">
        <v>0</v>
      </c>
      <c r="N36" s="162">
        <v>35</v>
      </c>
      <c r="O36" s="162">
        <v>21</v>
      </c>
      <c r="P36" s="395">
        <v>0</v>
      </c>
      <c r="Q36" s="162">
        <v>52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162">
        <v>332</v>
      </c>
      <c r="AA36" s="395">
        <v>0</v>
      </c>
      <c r="AB36" s="105"/>
    </row>
    <row r="37" spans="1:28" ht="15" customHeight="1">
      <c r="A37" s="100">
        <v>208</v>
      </c>
      <c r="B37" s="102" t="s">
        <v>241</v>
      </c>
      <c r="C37" s="161">
        <v>480</v>
      </c>
      <c r="D37" s="161">
        <v>62</v>
      </c>
      <c r="E37" s="161">
        <v>0</v>
      </c>
      <c r="F37" s="161">
        <v>153</v>
      </c>
      <c r="G37" s="395">
        <v>0</v>
      </c>
      <c r="H37" s="161">
        <v>50</v>
      </c>
      <c r="I37" s="161">
        <v>5</v>
      </c>
      <c r="J37" s="161">
        <v>119</v>
      </c>
      <c r="K37" s="395">
        <v>0</v>
      </c>
      <c r="L37" s="161">
        <v>4</v>
      </c>
      <c r="M37" s="395">
        <v>0</v>
      </c>
      <c r="N37" s="162">
        <v>15</v>
      </c>
      <c r="O37" s="162">
        <v>5</v>
      </c>
      <c r="P37" s="395">
        <v>0</v>
      </c>
      <c r="Q37" s="162">
        <v>2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162">
        <v>65</v>
      </c>
      <c r="AA37" s="395">
        <v>0</v>
      </c>
      <c r="AB37" s="105"/>
    </row>
    <row r="38" spans="1:28" ht="15" customHeight="1">
      <c r="A38" s="100">
        <v>209</v>
      </c>
      <c r="B38" s="102" t="s">
        <v>242</v>
      </c>
      <c r="C38" s="161">
        <v>807</v>
      </c>
      <c r="D38" s="161">
        <v>143</v>
      </c>
      <c r="E38" s="161">
        <v>12</v>
      </c>
      <c r="F38" s="161">
        <v>66</v>
      </c>
      <c r="G38" s="395">
        <v>0</v>
      </c>
      <c r="H38" s="161">
        <v>164</v>
      </c>
      <c r="I38" s="161">
        <v>5</v>
      </c>
      <c r="J38" s="161">
        <v>247</v>
      </c>
      <c r="K38" s="395">
        <v>0</v>
      </c>
      <c r="L38" s="161">
        <v>11</v>
      </c>
      <c r="M38" s="395">
        <v>0</v>
      </c>
      <c r="N38" s="162">
        <v>50</v>
      </c>
      <c r="O38" s="162">
        <v>33</v>
      </c>
      <c r="P38" s="395">
        <v>0</v>
      </c>
      <c r="Q38" s="162">
        <v>34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162">
        <v>42</v>
      </c>
      <c r="AA38" s="395">
        <v>0</v>
      </c>
      <c r="AB38" s="105"/>
    </row>
    <row r="39" spans="1:28" ht="15" customHeight="1">
      <c r="A39" s="100">
        <v>210</v>
      </c>
      <c r="B39" s="102" t="s">
        <v>14</v>
      </c>
      <c r="C39" s="161">
        <v>3006</v>
      </c>
      <c r="D39" s="161">
        <v>450</v>
      </c>
      <c r="E39" s="161">
        <v>34</v>
      </c>
      <c r="F39" s="161">
        <v>837</v>
      </c>
      <c r="G39" s="395">
        <v>0</v>
      </c>
      <c r="H39" s="161">
        <v>317</v>
      </c>
      <c r="I39" s="161">
        <v>236</v>
      </c>
      <c r="J39" s="161">
        <v>558</v>
      </c>
      <c r="K39" s="395">
        <v>0</v>
      </c>
      <c r="L39" s="161">
        <v>27</v>
      </c>
      <c r="M39" s="395">
        <v>0</v>
      </c>
      <c r="N39" s="162">
        <v>80</v>
      </c>
      <c r="O39" s="162">
        <v>40</v>
      </c>
      <c r="P39" s="395">
        <v>0</v>
      </c>
      <c r="Q39" s="162">
        <v>84</v>
      </c>
      <c r="R39" s="395">
        <v>0</v>
      </c>
      <c r="S39" s="395">
        <v>0</v>
      </c>
      <c r="T39" s="395">
        <v>0</v>
      </c>
      <c r="U39" s="395">
        <v>0</v>
      </c>
      <c r="V39" s="395">
        <v>0</v>
      </c>
      <c r="W39" s="395">
        <v>0</v>
      </c>
      <c r="X39" s="395">
        <v>0</v>
      </c>
      <c r="Y39" s="395">
        <v>0</v>
      </c>
      <c r="Z39" s="162">
        <v>343</v>
      </c>
      <c r="AA39" s="395">
        <v>0</v>
      </c>
      <c r="AB39" s="105"/>
    </row>
    <row r="40" spans="1:28" ht="15" customHeight="1">
      <c r="A40" s="100">
        <v>212</v>
      </c>
      <c r="B40" s="102" t="s">
        <v>243</v>
      </c>
      <c r="C40" s="161">
        <v>413</v>
      </c>
      <c r="D40" s="161">
        <v>71</v>
      </c>
      <c r="E40" s="161">
        <v>5</v>
      </c>
      <c r="F40" s="161">
        <v>100</v>
      </c>
      <c r="G40" s="395">
        <v>0</v>
      </c>
      <c r="H40" s="161">
        <v>53</v>
      </c>
      <c r="I40" s="161">
        <v>24</v>
      </c>
      <c r="J40" s="161">
        <v>90</v>
      </c>
      <c r="K40" s="395">
        <v>0</v>
      </c>
      <c r="L40" s="161">
        <v>12</v>
      </c>
      <c r="M40" s="395">
        <v>0</v>
      </c>
      <c r="N40" s="162">
        <v>7</v>
      </c>
      <c r="O40" s="162">
        <v>5</v>
      </c>
      <c r="P40" s="395">
        <v>0</v>
      </c>
      <c r="Q40" s="162">
        <v>6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395">
        <v>0</v>
      </c>
      <c r="X40" s="395">
        <v>0</v>
      </c>
      <c r="Y40" s="395">
        <v>0</v>
      </c>
      <c r="Z40" s="162">
        <v>40</v>
      </c>
      <c r="AA40" s="395">
        <v>0</v>
      </c>
      <c r="AB40" s="105"/>
    </row>
    <row r="41" spans="1:28" ht="15" customHeight="1">
      <c r="A41" s="100">
        <v>213</v>
      </c>
      <c r="B41" s="102" t="s">
        <v>244</v>
      </c>
      <c r="C41" s="161">
        <v>699</v>
      </c>
      <c r="D41" s="161">
        <v>63</v>
      </c>
      <c r="E41" s="161">
        <v>2</v>
      </c>
      <c r="F41" s="161">
        <v>146</v>
      </c>
      <c r="G41" s="395">
        <v>0</v>
      </c>
      <c r="H41" s="161">
        <v>56</v>
      </c>
      <c r="I41" s="161">
        <v>12</v>
      </c>
      <c r="J41" s="161">
        <v>281</v>
      </c>
      <c r="K41" s="395">
        <v>0</v>
      </c>
      <c r="L41" s="161">
        <v>6</v>
      </c>
      <c r="M41" s="395">
        <v>0</v>
      </c>
      <c r="N41" s="162">
        <v>12</v>
      </c>
      <c r="O41" s="162">
        <v>5</v>
      </c>
      <c r="P41" s="395">
        <v>0</v>
      </c>
      <c r="Q41" s="162">
        <v>16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162">
        <v>100</v>
      </c>
      <c r="AA41" s="395">
        <v>0</v>
      </c>
      <c r="AB41" s="105"/>
    </row>
    <row r="42" spans="1:28" ht="15" customHeight="1">
      <c r="A42" s="100">
        <v>214</v>
      </c>
      <c r="B42" s="102" t="s">
        <v>245</v>
      </c>
      <c r="C42" s="161">
        <v>3142</v>
      </c>
      <c r="D42" s="161">
        <v>419</v>
      </c>
      <c r="E42" s="161">
        <v>51</v>
      </c>
      <c r="F42" s="161">
        <v>1562</v>
      </c>
      <c r="G42" s="395">
        <v>0</v>
      </c>
      <c r="H42" s="161">
        <v>116</v>
      </c>
      <c r="I42" s="161">
        <v>130</v>
      </c>
      <c r="J42" s="161">
        <v>262</v>
      </c>
      <c r="K42" s="395">
        <v>0</v>
      </c>
      <c r="L42" s="161">
        <v>82</v>
      </c>
      <c r="M42" s="395">
        <v>0</v>
      </c>
      <c r="N42" s="162">
        <v>55</v>
      </c>
      <c r="O42" s="162">
        <v>32</v>
      </c>
      <c r="P42" s="395">
        <v>0</v>
      </c>
      <c r="Q42" s="162">
        <v>47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395">
        <v>0</v>
      </c>
      <c r="X42" s="395">
        <v>0</v>
      </c>
      <c r="Y42" s="395">
        <v>0</v>
      </c>
      <c r="Z42" s="162">
        <v>386</v>
      </c>
      <c r="AA42" s="395">
        <v>0</v>
      </c>
      <c r="AB42" s="105"/>
    </row>
    <row r="43" spans="1:28" ht="15" customHeight="1">
      <c r="A43" s="100">
        <v>215</v>
      </c>
      <c r="B43" s="102" t="s">
        <v>246</v>
      </c>
      <c r="C43" s="161">
        <v>1991</v>
      </c>
      <c r="D43" s="161">
        <v>266</v>
      </c>
      <c r="E43" s="161">
        <v>11</v>
      </c>
      <c r="F43" s="161">
        <v>233</v>
      </c>
      <c r="G43" s="395">
        <v>0</v>
      </c>
      <c r="H43" s="161">
        <v>109</v>
      </c>
      <c r="I43" s="161">
        <v>224</v>
      </c>
      <c r="J43" s="161">
        <v>573</v>
      </c>
      <c r="K43" s="395">
        <v>0</v>
      </c>
      <c r="L43" s="161">
        <v>6</v>
      </c>
      <c r="M43" s="395">
        <v>0</v>
      </c>
      <c r="N43" s="162">
        <v>47</v>
      </c>
      <c r="O43" s="162">
        <v>45</v>
      </c>
      <c r="P43" s="395">
        <v>0</v>
      </c>
      <c r="Q43" s="162">
        <v>25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395">
        <v>0</v>
      </c>
      <c r="X43" s="395">
        <v>0</v>
      </c>
      <c r="Y43" s="395">
        <v>0</v>
      </c>
      <c r="Z43" s="162">
        <v>452</v>
      </c>
      <c r="AA43" s="395">
        <v>0</v>
      </c>
      <c r="AB43" s="105"/>
    </row>
    <row r="44" spans="1:28" ht="15" customHeight="1">
      <c r="A44" s="100">
        <v>216</v>
      </c>
      <c r="B44" s="102" t="s">
        <v>247</v>
      </c>
      <c r="C44" s="161">
        <v>1205</v>
      </c>
      <c r="D44" s="161">
        <v>124</v>
      </c>
      <c r="E44" s="161">
        <v>6</v>
      </c>
      <c r="F44" s="161">
        <v>506</v>
      </c>
      <c r="G44" s="395">
        <v>0</v>
      </c>
      <c r="H44" s="161">
        <v>119</v>
      </c>
      <c r="I44" s="161">
        <v>40</v>
      </c>
      <c r="J44" s="161">
        <v>199</v>
      </c>
      <c r="K44" s="395">
        <v>0</v>
      </c>
      <c r="L44" s="161">
        <v>8</v>
      </c>
      <c r="M44" s="395">
        <v>0</v>
      </c>
      <c r="N44" s="162">
        <v>21</v>
      </c>
      <c r="O44" s="162">
        <v>9</v>
      </c>
      <c r="P44" s="395">
        <v>0</v>
      </c>
      <c r="Q44" s="162">
        <v>12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0</v>
      </c>
      <c r="X44" s="395">
        <v>0</v>
      </c>
      <c r="Y44" s="395">
        <v>0</v>
      </c>
      <c r="Z44" s="162">
        <v>161</v>
      </c>
      <c r="AA44" s="395">
        <v>0</v>
      </c>
      <c r="AB44" s="105"/>
    </row>
    <row r="45" spans="1:28" ht="15" customHeight="1">
      <c r="A45" s="100">
        <v>217</v>
      </c>
      <c r="B45" s="102" t="s">
        <v>248</v>
      </c>
      <c r="C45" s="161">
        <v>1439</v>
      </c>
      <c r="D45" s="161">
        <v>201</v>
      </c>
      <c r="E45" s="161">
        <v>12</v>
      </c>
      <c r="F45" s="161">
        <v>637</v>
      </c>
      <c r="G45" s="395">
        <v>0</v>
      </c>
      <c r="H45" s="161">
        <v>46</v>
      </c>
      <c r="I45" s="161">
        <v>19</v>
      </c>
      <c r="J45" s="161">
        <v>191</v>
      </c>
      <c r="K45" s="395">
        <v>0</v>
      </c>
      <c r="L45" s="161">
        <v>60</v>
      </c>
      <c r="M45" s="395">
        <v>0</v>
      </c>
      <c r="N45" s="162">
        <v>48</v>
      </c>
      <c r="O45" s="162">
        <v>17</v>
      </c>
      <c r="P45" s="395">
        <v>0</v>
      </c>
      <c r="Q45" s="162">
        <v>53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0</v>
      </c>
      <c r="X45" s="395">
        <v>0</v>
      </c>
      <c r="Y45" s="395">
        <v>0</v>
      </c>
      <c r="Z45" s="162">
        <v>155</v>
      </c>
      <c r="AA45" s="395">
        <v>0</v>
      </c>
      <c r="AB45" s="105"/>
    </row>
    <row r="46" spans="1:28" ht="15" customHeight="1">
      <c r="A46" s="100">
        <v>218</v>
      </c>
      <c r="B46" s="102" t="s">
        <v>249</v>
      </c>
      <c r="C46" s="161">
        <v>911</v>
      </c>
      <c r="D46" s="161">
        <v>59</v>
      </c>
      <c r="E46" s="161">
        <v>20</v>
      </c>
      <c r="F46" s="161">
        <v>103</v>
      </c>
      <c r="G46" s="395">
        <v>0</v>
      </c>
      <c r="H46" s="161">
        <v>50</v>
      </c>
      <c r="I46" s="161">
        <v>97</v>
      </c>
      <c r="J46" s="161">
        <v>397</v>
      </c>
      <c r="K46" s="395">
        <v>0</v>
      </c>
      <c r="L46" s="161">
        <v>8</v>
      </c>
      <c r="M46" s="395">
        <v>0</v>
      </c>
      <c r="N46" s="162">
        <v>50</v>
      </c>
      <c r="O46" s="162">
        <v>5</v>
      </c>
      <c r="P46" s="395">
        <v>0</v>
      </c>
      <c r="Q46" s="162">
        <v>6</v>
      </c>
      <c r="R46" s="395">
        <v>0</v>
      </c>
      <c r="S46" s="395">
        <v>0</v>
      </c>
      <c r="T46" s="395">
        <v>0</v>
      </c>
      <c r="U46" s="395">
        <v>0</v>
      </c>
      <c r="V46" s="395">
        <v>0</v>
      </c>
      <c r="W46" s="395">
        <v>0</v>
      </c>
      <c r="X46" s="395">
        <v>0</v>
      </c>
      <c r="Y46" s="395">
        <v>0</v>
      </c>
      <c r="Z46" s="162">
        <v>116</v>
      </c>
      <c r="AA46" s="395">
        <v>0</v>
      </c>
      <c r="AB46" s="105"/>
    </row>
    <row r="47" spans="1:28" ht="15" customHeight="1">
      <c r="A47" s="100">
        <v>219</v>
      </c>
      <c r="B47" s="102" t="s">
        <v>250</v>
      </c>
      <c r="C47" s="161">
        <v>1216</v>
      </c>
      <c r="D47" s="161">
        <v>241</v>
      </c>
      <c r="E47" s="161">
        <v>26</v>
      </c>
      <c r="F47" s="161">
        <v>357</v>
      </c>
      <c r="G47" s="395">
        <v>0</v>
      </c>
      <c r="H47" s="161">
        <v>59</v>
      </c>
      <c r="I47" s="161">
        <v>27</v>
      </c>
      <c r="J47" s="161">
        <v>276</v>
      </c>
      <c r="K47" s="395">
        <v>0</v>
      </c>
      <c r="L47" s="161">
        <v>35</v>
      </c>
      <c r="M47" s="395">
        <v>0</v>
      </c>
      <c r="N47" s="162">
        <v>28</v>
      </c>
      <c r="O47" s="162">
        <v>9</v>
      </c>
      <c r="P47" s="395">
        <v>0</v>
      </c>
      <c r="Q47" s="162">
        <v>16</v>
      </c>
      <c r="R47" s="395">
        <v>0</v>
      </c>
      <c r="S47" s="395">
        <v>0</v>
      </c>
      <c r="T47" s="395">
        <v>0</v>
      </c>
      <c r="U47" s="395">
        <v>0</v>
      </c>
      <c r="V47" s="395">
        <v>0</v>
      </c>
      <c r="W47" s="395">
        <v>0</v>
      </c>
      <c r="X47" s="395">
        <v>0</v>
      </c>
      <c r="Y47" s="395">
        <v>0</v>
      </c>
      <c r="Z47" s="162">
        <v>142</v>
      </c>
      <c r="AA47" s="395">
        <v>0</v>
      </c>
      <c r="AB47" s="105"/>
    </row>
    <row r="48" spans="1:28" ht="15" customHeight="1">
      <c r="A48" s="100">
        <v>220</v>
      </c>
      <c r="B48" s="102" t="s">
        <v>251</v>
      </c>
      <c r="C48" s="161">
        <v>1331</v>
      </c>
      <c r="D48" s="161">
        <v>258</v>
      </c>
      <c r="E48" s="161">
        <v>4</v>
      </c>
      <c r="F48" s="161">
        <v>47</v>
      </c>
      <c r="G48" s="395">
        <v>0</v>
      </c>
      <c r="H48" s="161">
        <v>47</v>
      </c>
      <c r="I48" s="161">
        <v>115</v>
      </c>
      <c r="J48" s="161">
        <v>686</v>
      </c>
      <c r="K48" s="395">
        <v>0</v>
      </c>
      <c r="L48" s="161">
        <v>5</v>
      </c>
      <c r="M48" s="395">
        <v>0</v>
      </c>
      <c r="N48" s="162">
        <v>35</v>
      </c>
      <c r="O48" s="162">
        <v>21</v>
      </c>
      <c r="P48" s="395">
        <v>0</v>
      </c>
      <c r="Q48" s="162">
        <v>10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395">
        <v>0</v>
      </c>
      <c r="X48" s="395">
        <v>0</v>
      </c>
      <c r="Y48" s="395">
        <v>0</v>
      </c>
      <c r="Z48" s="162">
        <v>103</v>
      </c>
      <c r="AA48" s="395">
        <v>0</v>
      </c>
      <c r="AB48" s="105"/>
    </row>
    <row r="49" spans="1:28" ht="15" customHeight="1">
      <c r="A49" s="100">
        <v>221</v>
      </c>
      <c r="B49" s="165" t="s">
        <v>459</v>
      </c>
      <c r="C49" s="161">
        <v>899</v>
      </c>
      <c r="D49" s="161">
        <v>76</v>
      </c>
      <c r="E49" s="161">
        <v>2</v>
      </c>
      <c r="F49" s="161">
        <v>71</v>
      </c>
      <c r="G49" s="395">
        <v>0</v>
      </c>
      <c r="H49" s="161">
        <v>95</v>
      </c>
      <c r="I49" s="161">
        <v>219</v>
      </c>
      <c r="J49" s="161">
        <v>334</v>
      </c>
      <c r="K49" s="395">
        <v>0</v>
      </c>
      <c r="L49" s="161">
        <v>10</v>
      </c>
      <c r="M49" s="395">
        <v>0</v>
      </c>
      <c r="N49" s="162">
        <v>4</v>
      </c>
      <c r="O49" s="162">
        <v>15</v>
      </c>
      <c r="P49" s="395">
        <v>0</v>
      </c>
      <c r="Q49" s="162">
        <v>11</v>
      </c>
      <c r="R49" s="395">
        <v>0</v>
      </c>
      <c r="S49" s="395">
        <v>0</v>
      </c>
      <c r="T49" s="395">
        <v>0</v>
      </c>
      <c r="U49" s="395">
        <v>0</v>
      </c>
      <c r="V49" s="395">
        <v>0</v>
      </c>
      <c r="W49" s="395">
        <v>0</v>
      </c>
      <c r="X49" s="395">
        <v>0</v>
      </c>
      <c r="Y49" s="395">
        <v>0</v>
      </c>
      <c r="Z49" s="162">
        <v>62</v>
      </c>
      <c r="AA49" s="395">
        <v>0</v>
      </c>
      <c r="AB49" s="105"/>
    </row>
    <row r="50" spans="1:28" ht="15" customHeight="1">
      <c r="A50" s="100">
        <v>222</v>
      </c>
      <c r="B50" s="102" t="s">
        <v>253</v>
      </c>
      <c r="C50" s="161">
        <v>115</v>
      </c>
      <c r="D50" s="161">
        <v>40</v>
      </c>
      <c r="E50" s="161">
        <v>1</v>
      </c>
      <c r="F50" s="161">
        <v>5</v>
      </c>
      <c r="G50" s="395">
        <v>0</v>
      </c>
      <c r="H50" s="161">
        <v>24</v>
      </c>
      <c r="I50" s="161">
        <v>0</v>
      </c>
      <c r="J50" s="161">
        <v>24</v>
      </c>
      <c r="K50" s="395">
        <v>0</v>
      </c>
      <c r="L50" s="161">
        <v>6</v>
      </c>
      <c r="M50" s="395">
        <v>0</v>
      </c>
      <c r="N50" s="162">
        <v>8</v>
      </c>
      <c r="O50" s="162">
        <v>0</v>
      </c>
      <c r="P50" s="395">
        <v>0</v>
      </c>
      <c r="Q50" s="161">
        <v>0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5">
        <v>0</v>
      </c>
      <c r="Z50" s="162">
        <v>7</v>
      </c>
      <c r="AA50" s="395">
        <v>0</v>
      </c>
      <c r="AB50" s="105"/>
    </row>
    <row r="51" spans="1:28" ht="15" customHeight="1">
      <c r="A51" s="100">
        <v>223</v>
      </c>
      <c r="B51" s="102" t="s">
        <v>254</v>
      </c>
      <c r="C51" s="161">
        <v>965</v>
      </c>
      <c r="D51" s="161">
        <v>273</v>
      </c>
      <c r="E51" s="161">
        <v>1</v>
      </c>
      <c r="F51" s="161">
        <v>57</v>
      </c>
      <c r="G51" s="395">
        <v>0</v>
      </c>
      <c r="H51" s="161">
        <v>117</v>
      </c>
      <c r="I51" s="161">
        <v>82</v>
      </c>
      <c r="J51" s="161">
        <v>335</v>
      </c>
      <c r="K51" s="395">
        <v>0</v>
      </c>
      <c r="L51" s="161">
        <v>15</v>
      </c>
      <c r="M51" s="395">
        <v>0</v>
      </c>
      <c r="N51" s="162">
        <v>13</v>
      </c>
      <c r="O51" s="162">
        <v>9</v>
      </c>
      <c r="P51" s="395">
        <v>0</v>
      </c>
      <c r="Q51" s="161">
        <v>3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395">
        <v>0</v>
      </c>
      <c r="X51" s="395">
        <v>0</v>
      </c>
      <c r="Y51" s="395">
        <v>0</v>
      </c>
      <c r="Z51" s="162">
        <v>60</v>
      </c>
      <c r="AA51" s="395">
        <v>0</v>
      </c>
      <c r="AB51" s="105"/>
    </row>
    <row r="52" spans="1:28" ht="15" customHeight="1">
      <c r="A52" s="100">
        <v>224</v>
      </c>
      <c r="B52" s="102" t="s">
        <v>255</v>
      </c>
      <c r="C52" s="161">
        <v>514</v>
      </c>
      <c r="D52" s="161">
        <v>77</v>
      </c>
      <c r="E52" s="161">
        <v>5</v>
      </c>
      <c r="F52" s="161">
        <v>42</v>
      </c>
      <c r="G52" s="395">
        <v>0</v>
      </c>
      <c r="H52" s="161">
        <v>42</v>
      </c>
      <c r="I52" s="161">
        <v>19</v>
      </c>
      <c r="J52" s="161">
        <v>255</v>
      </c>
      <c r="K52" s="395">
        <v>0</v>
      </c>
      <c r="L52" s="161">
        <v>10</v>
      </c>
      <c r="M52" s="395">
        <v>0</v>
      </c>
      <c r="N52" s="162">
        <v>14</v>
      </c>
      <c r="O52" s="162">
        <v>1</v>
      </c>
      <c r="P52" s="395">
        <v>0</v>
      </c>
      <c r="Q52" s="161">
        <v>2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5">
        <v>0</v>
      </c>
      <c r="Y52" s="395">
        <v>0</v>
      </c>
      <c r="Z52" s="162">
        <v>47</v>
      </c>
      <c r="AA52" s="395">
        <v>0</v>
      </c>
      <c r="AB52" s="105"/>
    </row>
    <row r="53" spans="1:28" ht="15" customHeight="1">
      <c r="A53" s="100">
        <v>225</v>
      </c>
      <c r="B53" s="102" t="s">
        <v>256</v>
      </c>
      <c r="C53" s="161">
        <v>357</v>
      </c>
      <c r="D53" s="161">
        <v>76</v>
      </c>
      <c r="E53" s="161">
        <v>2</v>
      </c>
      <c r="F53" s="161">
        <v>16</v>
      </c>
      <c r="G53" s="395">
        <v>0</v>
      </c>
      <c r="H53" s="161">
        <v>76</v>
      </c>
      <c r="I53" s="161">
        <v>18</v>
      </c>
      <c r="J53" s="161">
        <v>107</v>
      </c>
      <c r="K53" s="395">
        <v>0</v>
      </c>
      <c r="L53" s="161">
        <v>9</v>
      </c>
      <c r="M53" s="395">
        <v>0</v>
      </c>
      <c r="N53" s="162">
        <v>21</v>
      </c>
      <c r="O53" s="162">
        <v>2</v>
      </c>
      <c r="P53" s="395">
        <v>0</v>
      </c>
      <c r="Q53" s="162">
        <v>13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162">
        <v>17</v>
      </c>
      <c r="AA53" s="395">
        <v>0</v>
      </c>
      <c r="AB53" s="105"/>
    </row>
    <row r="54" spans="1:28" ht="15" customHeight="1">
      <c r="A54" s="100">
        <v>226</v>
      </c>
      <c r="B54" s="102" t="s">
        <v>257</v>
      </c>
      <c r="C54" s="161">
        <v>412</v>
      </c>
      <c r="D54" s="161">
        <v>56</v>
      </c>
      <c r="E54" s="161">
        <v>9</v>
      </c>
      <c r="F54" s="161">
        <v>50</v>
      </c>
      <c r="G54" s="395">
        <v>0</v>
      </c>
      <c r="H54" s="161">
        <v>48</v>
      </c>
      <c r="I54" s="161">
        <v>0</v>
      </c>
      <c r="J54" s="161">
        <v>140</v>
      </c>
      <c r="K54" s="395">
        <v>0</v>
      </c>
      <c r="L54" s="161">
        <v>11</v>
      </c>
      <c r="M54" s="395">
        <v>0</v>
      </c>
      <c r="N54" s="162">
        <v>7</v>
      </c>
      <c r="O54" s="162">
        <v>26</v>
      </c>
      <c r="P54" s="395">
        <v>0</v>
      </c>
      <c r="Q54" s="162">
        <v>8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5">
        <v>0</v>
      </c>
      <c r="Z54" s="162">
        <v>57</v>
      </c>
      <c r="AA54" s="395">
        <v>0</v>
      </c>
      <c r="AB54" s="105"/>
    </row>
    <row r="55" spans="1:28" ht="15" customHeight="1">
      <c r="A55" s="100">
        <v>227</v>
      </c>
      <c r="B55" s="102" t="s">
        <v>258</v>
      </c>
      <c r="C55" s="161">
        <v>287</v>
      </c>
      <c r="D55" s="161">
        <v>73</v>
      </c>
      <c r="E55" s="161">
        <v>2</v>
      </c>
      <c r="F55" s="161">
        <v>18</v>
      </c>
      <c r="G55" s="395">
        <v>0</v>
      </c>
      <c r="H55" s="161">
        <v>38</v>
      </c>
      <c r="I55" s="161">
        <v>8</v>
      </c>
      <c r="J55" s="161">
        <v>92</v>
      </c>
      <c r="K55" s="395">
        <v>0</v>
      </c>
      <c r="L55" s="161">
        <v>13</v>
      </c>
      <c r="M55" s="395">
        <v>0</v>
      </c>
      <c r="N55" s="162">
        <v>0</v>
      </c>
      <c r="O55" s="162">
        <v>4</v>
      </c>
      <c r="P55" s="395">
        <v>0</v>
      </c>
      <c r="Q55" s="162">
        <v>3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395">
        <v>0</v>
      </c>
      <c r="X55" s="395">
        <v>0</v>
      </c>
      <c r="Y55" s="395">
        <v>0</v>
      </c>
      <c r="Z55" s="162">
        <v>36</v>
      </c>
      <c r="AA55" s="395">
        <v>0</v>
      </c>
      <c r="AB55" s="105"/>
    </row>
    <row r="56" spans="1:28" ht="15" customHeight="1">
      <c r="A56" s="100">
        <v>228</v>
      </c>
      <c r="B56" s="102" t="s">
        <v>410</v>
      </c>
      <c r="C56" s="161">
        <v>1867</v>
      </c>
      <c r="D56" s="161">
        <v>109</v>
      </c>
      <c r="E56" s="161">
        <v>5</v>
      </c>
      <c r="F56" s="161">
        <v>46</v>
      </c>
      <c r="G56" s="395">
        <v>0</v>
      </c>
      <c r="H56" s="161">
        <v>55</v>
      </c>
      <c r="I56" s="161">
        <v>82</v>
      </c>
      <c r="J56" s="161">
        <v>1315</v>
      </c>
      <c r="K56" s="395">
        <v>0</v>
      </c>
      <c r="L56" s="161">
        <v>5</v>
      </c>
      <c r="M56" s="395">
        <v>0</v>
      </c>
      <c r="N56" s="162">
        <v>36</v>
      </c>
      <c r="O56" s="162">
        <v>4</v>
      </c>
      <c r="P56" s="395">
        <v>0</v>
      </c>
      <c r="Q56" s="162">
        <v>5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5">
        <v>0</v>
      </c>
      <c r="Z56" s="162">
        <v>205</v>
      </c>
      <c r="AA56" s="395">
        <v>0</v>
      </c>
      <c r="AB56" s="105"/>
    </row>
    <row r="57" spans="1:28" ht="15" customHeight="1">
      <c r="A57" s="100">
        <v>229</v>
      </c>
      <c r="B57" s="102" t="s">
        <v>259</v>
      </c>
      <c r="C57" s="161">
        <v>688</v>
      </c>
      <c r="D57" s="161">
        <v>117</v>
      </c>
      <c r="E57" s="161">
        <v>6</v>
      </c>
      <c r="F57" s="161">
        <v>78</v>
      </c>
      <c r="G57" s="395">
        <v>0</v>
      </c>
      <c r="H57" s="161">
        <v>36</v>
      </c>
      <c r="I57" s="161">
        <v>12</v>
      </c>
      <c r="J57" s="161">
        <v>213</v>
      </c>
      <c r="K57" s="395">
        <v>0</v>
      </c>
      <c r="L57" s="161">
        <v>14</v>
      </c>
      <c r="M57" s="395">
        <v>0</v>
      </c>
      <c r="N57" s="162">
        <v>78</v>
      </c>
      <c r="O57" s="162">
        <v>9</v>
      </c>
      <c r="P57" s="395">
        <v>0</v>
      </c>
      <c r="Q57" s="162">
        <v>12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395">
        <v>0</v>
      </c>
      <c r="X57" s="395">
        <v>0</v>
      </c>
      <c r="Y57" s="395">
        <v>0</v>
      </c>
      <c r="Z57" s="162">
        <v>113</v>
      </c>
      <c r="AA57" s="395">
        <v>0</v>
      </c>
      <c r="AB57" s="105"/>
    </row>
    <row r="58" spans="1:28" ht="15" customHeight="1">
      <c r="A58" s="100">
        <v>301</v>
      </c>
      <c r="B58" s="102" t="s">
        <v>261</v>
      </c>
      <c r="C58" s="161">
        <v>215</v>
      </c>
      <c r="D58" s="161">
        <v>19</v>
      </c>
      <c r="E58" s="161">
        <v>2</v>
      </c>
      <c r="F58" s="161">
        <v>80</v>
      </c>
      <c r="G58" s="395">
        <v>0</v>
      </c>
      <c r="H58" s="161">
        <v>12</v>
      </c>
      <c r="I58" s="161">
        <v>6</v>
      </c>
      <c r="J58" s="161">
        <v>63</v>
      </c>
      <c r="K58" s="395">
        <v>0</v>
      </c>
      <c r="L58" s="161">
        <v>6</v>
      </c>
      <c r="M58" s="395">
        <v>0</v>
      </c>
      <c r="N58" s="162">
        <v>2</v>
      </c>
      <c r="O58" s="162">
        <v>2</v>
      </c>
      <c r="P58" s="395">
        <v>0</v>
      </c>
      <c r="Q58" s="161">
        <v>2</v>
      </c>
      <c r="R58" s="395">
        <v>0</v>
      </c>
      <c r="S58" s="395">
        <v>0</v>
      </c>
      <c r="T58" s="395">
        <v>0</v>
      </c>
      <c r="U58" s="395">
        <v>0</v>
      </c>
      <c r="V58" s="395">
        <v>0</v>
      </c>
      <c r="W58" s="395">
        <v>0</v>
      </c>
      <c r="X58" s="395">
        <v>0</v>
      </c>
      <c r="Y58" s="395">
        <v>0</v>
      </c>
      <c r="Z58" s="162">
        <v>21</v>
      </c>
      <c r="AA58" s="395">
        <v>0</v>
      </c>
      <c r="AB58" s="105"/>
    </row>
    <row r="59" spans="1:28" ht="15" customHeight="1">
      <c r="A59" s="100">
        <v>365</v>
      </c>
      <c r="B59" s="102" t="s">
        <v>265</v>
      </c>
      <c r="C59" s="161">
        <v>302</v>
      </c>
      <c r="D59" s="161">
        <v>58</v>
      </c>
      <c r="E59" s="161">
        <v>1</v>
      </c>
      <c r="F59" s="161">
        <v>15</v>
      </c>
      <c r="G59" s="395">
        <v>0</v>
      </c>
      <c r="H59" s="161">
        <v>44</v>
      </c>
      <c r="I59" s="161">
        <v>5</v>
      </c>
      <c r="J59" s="161">
        <v>163</v>
      </c>
      <c r="K59" s="395">
        <v>0</v>
      </c>
      <c r="L59" s="161">
        <v>1</v>
      </c>
      <c r="M59" s="395">
        <v>0</v>
      </c>
      <c r="N59" s="162">
        <v>8</v>
      </c>
      <c r="O59" s="162">
        <v>2</v>
      </c>
      <c r="P59" s="395">
        <v>0</v>
      </c>
      <c r="Q59" s="161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0</v>
      </c>
      <c r="X59" s="395">
        <v>0</v>
      </c>
      <c r="Y59" s="395">
        <v>0</v>
      </c>
      <c r="Z59" s="162">
        <v>5</v>
      </c>
      <c r="AA59" s="395">
        <v>0</v>
      </c>
      <c r="AB59" s="105"/>
    </row>
    <row r="60" spans="1:28" ht="15" customHeight="1">
      <c r="A60" s="100">
        <v>381</v>
      </c>
      <c r="B60" s="102" t="s">
        <v>266</v>
      </c>
      <c r="C60" s="161">
        <v>522</v>
      </c>
      <c r="D60" s="161">
        <v>41</v>
      </c>
      <c r="E60" s="161">
        <v>5</v>
      </c>
      <c r="F60" s="161">
        <v>44</v>
      </c>
      <c r="G60" s="395">
        <v>0</v>
      </c>
      <c r="H60" s="161">
        <v>74</v>
      </c>
      <c r="I60" s="161">
        <v>15</v>
      </c>
      <c r="J60" s="161">
        <v>238</v>
      </c>
      <c r="K60" s="395">
        <v>0</v>
      </c>
      <c r="L60" s="161">
        <v>1</v>
      </c>
      <c r="M60" s="395">
        <v>0</v>
      </c>
      <c r="N60" s="162">
        <v>28</v>
      </c>
      <c r="O60" s="162">
        <v>14</v>
      </c>
      <c r="P60" s="395">
        <v>0</v>
      </c>
      <c r="Q60" s="162">
        <v>1</v>
      </c>
      <c r="R60" s="395">
        <v>0</v>
      </c>
      <c r="S60" s="395">
        <v>0</v>
      </c>
      <c r="T60" s="395">
        <v>0</v>
      </c>
      <c r="U60" s="395">
        <v>0</v>
      </c>
      <c r="V60" s="395">
        <v>0</v>
      </c>
      <c r="W60" s="395">
        <v>0</v>
      </c>
      <c r="X60" s="395">
        <v>0</v>
      </c>
      <c r="Y60" s="395">
        <v>0</v>
      </c>
      <c r="Z60" s="162">
        <v>61</v>
      </c>
      <c r="AA60" s="395">
        <v>0</v>
      </c>
      <c r="AB60" s="105"/>
    </row>
    <row r="61" spans="1:28" ht="15" customHeight="1">
      <c r="A61" s="100">
        <v>382</v>
      </c>
      <c r="B61" s="102" t="s">
        <v>267</v>
      </c>
      <c r="C61" s="161">
        <v>510</v>
      </c>
      <c r="D61" s="161">
        <v>75</v>
      </c>
      <c r="E61" s="161">
        <v>1</v>
      </c>
      <c r="F61" s="161">
        <v>88</v>
      </c>
      <c r="G61" s="395">
        <v>0</v>
      </c>
      <c r="H61" s="161">
        <v>64</v>
      </c>
      <c r="I61" s="161">
        <v>50</v>
      </c>
      <c r="J61" s="161">
        <v>168</v>
      </c>
      <c r="K61" s="395">
        <v>0</v>
      </c>
      <c r="L61" s="161">
        <v>8</v>
      </c>
      <c r="M61" s="395">
        <v>0</v>
      </c>
      <c r="N61" s="162">
        <v>7</v>
      </c>
      <c r="O61" s="162">
        <v>1</v>
      </c>
      <c r="P61" s="395">
        <v>0</v>
      </c>
      <c r="Q61" s="162">
        <v>1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5">
        <v>0</v>
      </c>
      <c r="Z61" s="162">
        <v>47</v>
      </c>
      <c r="AA61" s="395">
        <v>0</v>
      </c>
      <c r="AB61" s="105"/>
    </row>
    <row r="62" spans="1:28" ht="15" customHeight="1">
      <c r="A62" s="100">
        <v>442</v>
      </c>
      <c r="B62" s="102" t="s">
        <v>270</v>
      </c>
      <c r="C62" s="161">
        <v>147</v>
      </c>
      <c r="D62" s="161">
        <v>40</v>
      </c>
      <c r="E62" s="161">
        <v>0</v>
      </c>
      <c r="F62" s="161">
        <v>6</v>
      </c>
      <c r="G62" s="395">
        <v>0</v>
      </c>
      <c r="H62" s="161">
        <v>12</v>
      </c>
      <c r="I62" s="161">
        <v>0</v>
      </c>
      <c r="J62" s="161">
        <v>57</v>
      </c>
      <c r="K62" s="395">
        <v>0</v>
      </c>
      <c r="L62" s="161">
        <v>2</v>
      </c>
      <c r="M62" s="395">
        <v>0</v>
      </c>
      <c r="N62" s="162">
        <v>6</v>
      </c>
      <c r="O62" s="162">
        <v>0</v>
      </c>
      <c r="P62" s="395">
        <v>0</v>
      </c>
      <c r="Q62" s="161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0</v>
      </c>
      <c r="W62" s="395">
        <v>0</v>
      </c>
      <c r="X62" s="395">
        <v>0</v>
      </c>
      <c r="Y62" s="395">
        <v>0</v>
      </c>
      <c r="Z62" s="162">
        <v>24</v>
      </c>
      <c r="AA62" s="395">
        <v>0</v>
      </c>
      <c r="AB62" s="105"/>
    </row>
    <row r="63" spans="1:28" ht="15" customHeight="1">
      <c r="A63" s="100">
        <v>443</v>
      </c>
      <c r="B63" s="102" t="s">
        <v>271</v>
      </c>
      <c r="C63" s="161">
        <v>475</v>
      </c>
      <c r="D63" s="161">
        <v>211</v>
      </c>
      <c r="E63" s="161">
        <v>0</v>
      </c>
      <c r="F63" s="161">
        <v>14</v>
      </c>
      <c r="G63" s="395">
        <v>0</v>
      </c>
      <c r="H63" s="161">
        <v>17</v>
      </c>
      <c r="I63" s="161">
        <v>4</v>
      </c>
      <c r="J63" s="161">
        <v>155</v>
      </c>
      <c r="K63" s="395">
        <v>0</v>
      </c>
      <c r="L63" s="161">
        <v>1</v>
      </c>
      <c r="M63" s="395">
        <v>0</v>
      </c>
      <c r="N63" s="162">
        <v>19</v>
      </c>
      <c r="O63" s="162">
        <v>3</v>
      </c>
      <c r="P63" s="395">
        <v>0</v>
      </c>
      <c r="Q63" s="162">
        <v>17</v>
      </c>
      <c r="R63" s="395">
        <v>0</v>
      </c>
      <c r="S63" s="395">
        <v>0</v>
      </c>
      <c r="T63" s="395">
        <v>0</v>
      </c>
      <c r="U63" s="395">
        <v>0</v>
      </c>
      <c r="V63" s="395">
        <v>0</v>
      </c>
      <c r="W63" s="395">
        <v>0</v>
      </c>
      <c r="X63" s="395">
        <v>0</v>
      </c>
      <c r="Y63" s="395">
        <v>0</v>
      </c>
      <c r="Z63" s="162">
        <v>34</v>
      </c>
      <c r="AA63" s="395">
        <v>0</v>
      </c>
      <c r="AB63" s="105"/>
    </row>
    <row r="64" spans="1:28" ht="15" customHeight="1">
      <c r="A64" s="100">
        <v>446</v>
      </c>
      <c r="B64" s="102" t="s">
        <v>273</v>
      </c>
      <c r="C64" s="161">
        <v>71</v>
      </c>
      <c r="D64" s="161">
        <v>12</v>
      </c>
      <c r="E64" s="161">
        <v>0</v>
      </c>
      <c r="F64" s="161">
        <v>3</v>
      </c>
      <c r="G64" s="395">
        <v>0</v>
      </c>
      <c r="H64" s="161">
        <v>7</v>
      </c>
      <c r="I64" s="161">
        <v>6</v>
      </c>
      <c r="J64" s="161">
        <v>29</v>
      </c>
      <c r="K64" s="395">
        <v>0</v>
      </c>
      <c r="L64" s="161">
        <v>1</v>
      </c>
      <c r="M64" s="395">
        <v>0</v>
      </c>
      <c r="N64" s="162">
        <v>0</v>
      </c>
      <c r="O64" s="162">
        <v>6</v>
      </c>
      <c r="P64" s="395">
        <v>0</v>
      </c>
      <c r="Q64" s="162">
        <v>3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0</v>
      </c>
      <c r="X64" s="395">
        <v>0</v>
      </c>
      <c r="Y64" s="395">
        <v>0</v>
      </c>
      <c r="Z64" s="162">
        <v>4</v>
      </c>
      <c r="AA64" s="395">
        <v>0</v>
      </c>
      <c r="AB64" s="105"/>
    </row>
    <row r="65" spans="1:28" ht="15" customHeight="1">
      <c r="A65" s="100">
        <v>464</v>
      </c>
      <c r="B65" s="102" t="s">
        <v>274</v>
      </c>
      <c r="C65" s="161">
        <v>256</v>
      </c>
      <c r="D65" s="161">
        <v>14</v>
      </c>
      <c r="E65" s="161">
        <v>2</v>
      </c>
      <c r="F65" s="161">
        <v>60</v>
      </c>
      <c r="G65" s="395">
        <v>0</v>
      </c>
      <c r="H65" s="161">
        <v>16</v>
      </c>
      <c r="I65" s="161">
        <v>8</v>
      </c>
      <c r="J65" s="161">
        <v>90</v>
      </c>
      <c r="K65" s="395">
        <v>0</v>
      </c>
      <c r="L65" s="161">
        <v>1</v>
      </c>
      <c r="M65" s="395">
        <v>0</v>
      </c>
      <c r="N65" s="162">
        <v>22</v>
      </c>
      <c r="O65" s="162">
        <v>10</v>
      </c>
      <c r="P65" s="395">
        <v>0</v>
      </c>
      <c r="Q65" s="162">
        <v>4</v>
      </c>
      <c r="R65" s="395">
        <v>0</v>
      </c>
      <c r="S65" s="395">
        <v>0</v>
      </c>
      <c r="T65" s="395">
        <v>0</v>
      </c>
      <c r="U65" s="395">
        <v>0</v>
      </c>
      <c r="V65" s="395">
        <v>0</v>
      </c>
      <c r="W65" s="395">
        <v>0</v>
      </c>
      <c r="X65" s="395">
        <v>0</v>
      </c>
      <c r="Y65" s="395">
        <v>0</v>
      </c>
      <c r="Z65" s="162">
        <v>29</v>
      </c>
      <c r="AA65" s="395">
        <v>0</v>
      </c>
      <c r="AB65" s="105"/>
    </row>
    <row r="66" spans="1:28" ht="15" customHeight="1">
      <c r="A66" s="100">
        <v>481</v>
      </c>
      <c r="B66" s="102" t="s">
        <v>275</v>
      </c>
      <c r="C66" s="161">
        <v>169</v>
      </c>
      <c r="D66" s="161">
        <v>21</v>
      </c>
      <c r="E66" s="162">
        <v>1</v>
      </c>
      <c r="F66" s="161">
        <v>30</v>
      </c>
      <c r="G66" s="395">
        <v>0</v>
      </c>
      <c r="H66" s="161">
        <v>30</v>
      </c>
      <c r="I66" s="162">
        <v>0</v>
      </c>
      <c r="J66" s="161">
        <v>61</v>
      </c>
      <c r="K66" s="395">
        <v>0</v>
      </c>
      <c r="L66" s="162">
        <v>0</v>
      </c>
      <c r="M66" s="395">
        <v>0</v>
      </c>
      <c r="N66" s="162">
        <v>3</v>
      </c>
      <c r="O66" s="162">
        <v>2</v>
      </c>
      <c r="P66" s="395">
        <v>0</v>
      </c>
      <c r="Q66" s="161">
        <v>0</v>
      </c>
      <c r="R66" s="395">
        <v>0</v>
      </c>
      <c r="S66" s="395">
        <v>0</v>
      </c>
      <c r="T66" s="395">
        <v>0</v>
      </c>
      <c r="U66" s="395">
        <v>0</v>
      </c>
      <c r="V66" s="395">
        <v>0</v>
      </c>
      <c r="W66" s="395">
        <v>0</v>
      </c>
      <c r="X66" s="395">
        <v>0</v>
      </c>
      <c r="Y66" s="395">
        <v>0</v>
      </c>
      <c r="Z66" s="162">
        <v>21</v>
      </c>
      <c r="AA66" s="395">
        <v>0</v>
      </c>
      <c r="AB66" s="105"/>
    </row>
    <row r="67" spans="1:28" ht="15" customHeight="1">
      <c r="A67" s="100">
        <v>501</v>
      </c>
      <c r="B67" s="102" t="s">
        <v>276</v>
      </c>
      <c r="C67" s="161">
        <v>183</v>
      </c>
      <c r="D67" s="161">
        <v>25</v>
      </c>
      <c r="E67" s="161">
        <v>4</v>
      </c>
      <c r="F67" s="161">
        <v>15</v>
      </c>
      <c r="G67" s="395">
        <v>0</v>
      </c>
      <c r="H67" s="161">
        <v>5</v>
      </c>
      <c r="I67" s="161">
        <v>3</v>
      </c>
      <c r="J67" s="161">
        <v>50</v>
      </c>
      <c r="K67" s="395">
        <v>0</v>
      </c>
      <c r="L67" s="161">
        <v>1</v>
      </c>
      <c r="M67" s="395">
        <v>0</v>
      </c>
      <c r="N67" s="162">
        <v>8</v>
      </c>
      <c r="O67" s="162">
        <v>29</v>
      </c>
      <c r="P67" s="395">
        <v>0</v>
      </c>
      <c r="Q67" s="161">
        <v>0</v>
      </c>
      <c r="R67" s="395">
        <v>0</v>
      </c>
      <c r="S67" s="395">
        <v>0</v>
      </c>
      <c r="T67" s="395">
        <v>0</v>
      </c>
      <c r="U67" s="395">
        <v>0</v>
      </c>
      <c r="V67" s="395">
        <v>0</v>
      </c>
      <c r="W67" s="395">
        <v>0</v>
      </c>
      <c r="X67" s="395">
        <v>0</v>
      </c>
      <c r="Y67" s="395">
        <v>0</v>
      </c>
      <c r="Z67" s="162">
        <v>43</v>
      </c>
      <c r="AA67" s="395">
        <v>0</v>
      </c>
      <c r="AB67" s="105"/>
    </row>
    <row r="68" spans="1:28" ht="15" customHeight="1">
      <c r="A68" s="100">
        <v>585</v>
      </c>
      <c r="B68" s="102" t="s">
        <v>278</v>
      </c>
      <c r="C68" s="161">
        <v>123</v>
      </c>
      <c r="D68" s="161">
        <v>13</v>
      </c>
      <c r="E68" s="161">
        <v>0</v>
      </c>
      <c r="F68" s="161">
        <v>7</v>
      </c>
      <c r="G68" s="395">
        <v>0</v>
      </c>
      <c r="H68" s="161">
        <v>24</v>
      </c>
      <c r="I68" s="161">
        <v>0</v>
      </c>
      <c r="J68" s="161">
        <v>44</v>
      </c>
      <c r="K68" s="395">
        <v>0</v>
      </c>
      <c r="L68" s="161">
        <v>3</v>
      </c>
      <c r="M68" s="395">
        <v>0</v>
      </c>
      <c r="N68" s="162">
        <v>20</v>
      </c>
      <c r="O68" s="162">
        <v>0</v>
      </c>
      <c r="P68" s="395">
        <v>0</v>
      </c>
      <c r="Q68" s="161">
        <v>0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395">
        <v>0</v>
      </c>
      <c r="X68" s="395">
        <v>0</v>
      </c>
      <c r="Y68" s="395">
        <v>0</v>
      </c>
      <c r="Z68" s="162">
        <v>12</v>
      </c>
      <c r="AA68" s="395">
        <v>0</v>
      </c>
      <c r="AB68" s="105"/>
    </row>
    <row r="69" spans="1:28" ht="15" customHeight="1">
      <c r="A69" s="100">
        <v>586</v>
      </c>
      <c r="B69" s="102" t="s">
        <v>279</v>
      </c>
      <c r="C69" s="161">
        <v>141</v>
      </c>
      <c r="D69" s="161">
        <v>40</v>
      </c>
      <c r="E69" s="161">
        <v>0</v>
      </c>
      <c r="F69" s="161">
        <v>7</v>
      </c>
      <c r="G69" s="395">
        <v>0</v>
      </c>
      <c r="H69" s="161">
        <v>2</v>
      </c>
      <c r="I69" s="161">
        <v>0</v>
      </c>
      <c r="J69" s="161">
        <v>29</v>
      </c>
      <c r="K69" s="395">
        <v>0</v>
      </c>
      <c r="L69" s="161">
        <v>1</v>
      </c>
      <c r="M69" s="395">
        <v>0</v>
      </c>
      <c r="N69" s="162">
        <v>42</v>
      </c>
      <c r="O69" s="162">
        <v>0</v>
      </c>
      <c r="P69" s="395">
        <v>0</v>
      </c>
      <c r="Q69" s="161">
        <v>0</v>
      </c>
      <c r="R69" s="395">
        <v>0</v>
      </c>
      <c r="S69" s="395">
        <v>0</v>
      </c>
      <c r="T69" s="395">
        <v>0</v>
      </c>
      <c r="U69" s="395">
        <v>0</v>
      </c>
      <c r="V69" s="395">
        <v>0</v>
      </c>
      <c r="W69" s="395">
        <v>0</v>
      </c>
      <c r="X69" s="395">
        <v>0</v>
      </c>
      <c r="Y69" s="395">
        <v>0</v>
      </c>
      <c r="Z69" s="162">
        <v>20</v>
      </c>
      <c r="AA69" s="395">
        <v>0</v>
      </c>
      <c r="AB69" s="105"/>
    </row>
    <row r="70" spans="1:28" ht="15" customHeight="1">
      <c r="A70" s="101"/>
      <c r="B70" s="122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05"/>
    </row>
    <row r="71" spans="1:28" ht="15" customHeight="1">
      <c r="B71" s="100" t="s">
        <v>435</v>
      </c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</row>
    <row r="72" spans="1:28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  <c r="AB72" s="105"/>
    </row>
    <row r="73" spans="1:28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  <c r="AB73" s="105"/>
    </row>
    <row r="74" spans="1:28">
      <c r="C74" s="105"/>
      <c r="D74" s="105"/>
      <c r="E74" s="105"/>
      <c r="F74" s="105"/>
      <c r="G74" s="141"/>
      <c r="H74" s="105"/>
      <c r="I74" s="105"/>
      <c r="J74" s="105"/>
      <c r="K74" s="141"/>
      <c r="L74" s="105"/>
      <c r="M74" s="141"/>
      <c r="N74" s="141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</row>
    <row r="75" spans="1:28">
      <c r="C75" s="105"/>
      <c r="D75" s="105"/>
      <c r="E75" s="105"/>
      <c r="F75" s="105"/>
      <c r="G75" s="141"/>
      <c r="H75" s="105"/>
      <c r="I75" s="105"/>
      <c r="J75" s="105"/>
      <c r="K75" s="141"/>
      <c r="L75" s="105"/>
      <c r="M75" s="141"/>
      <c r="N75" s="141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</row>
  </sheetData>
  <mergeCells count="1">
    <mergeCell ref="A3:B3"/>
  </mergeCells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AAFD-FD95-49B3-89B5-D04238C1B0B3}">
  <sheetPr>
    <tabColor theme="7" tint="0.79998168889431442"/>
  </sheetPr>
  <dimension ref="A1:AA74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F24" sqref="F24"/>
    </sheetView>
  </sheetViews>
  <sheetFormatPr defaultColWidth="7.75" defaultRowHeight="13"/>
  <cols>
    <col min="1" max="1" width="3.75" style="167" customWidth="1"/>
    <col min="2" max="2" width="11.83203125" style="167" customWidth="1"/>
    <col min="3" max="6" width="10.08203125" style="167" customWidth="1"/>
    <col min="7" max="7" width="10.08203125" style="168" customWidth="1"/>
    <col min="8" max="10" width="10.08203125" style="167" customWidth="1"/>
    <col min="11" max="11" width="10.08203125" style="168" customWidth="1"/>
    <col min="12" max="12" width="10.08203125" style="167" customWidth="1"/>
    <col min="13" max="14" width="10.08203125" style="168" customWidth="1"/>
    <col min="15" max="27" width="10.08203125" style="167" customWidth="1"/>
    <col min="28" max="16384" width="7.75" style="167"/>
  </cols>
  <sheetData>
    <row r="1" spans="1:27" ht="16.149999999999999" customHeight="1">
      <c r="A1" s="167" t="s">
        <v>820</v>
      </c>
    </row>
    <row r="2" spans="1:27">
      <c r="N2" s="168" t="s">
        <v>402</v>
      </c>
      <c r="AA2" s="168" t="s">
        <v>402</v>
      </c>
    </row>
    <row r="3" spans="1:27" ht="26">
      <c r="A3" s="497" t="s">
        <v>403</v>
      </c>
      <c r="B3" s="498"/>
      <c r="C3" s="169" t="s">
        <v>44</v>
      </c>
      <c r="D3" s="360" t="s">
        <v>0</v>
      </c>
      <c r="E3" s="171" t="s">
        <v>428</v>
      </c>
      <c r="F3" s="427" t="s">
        <v>445</v>
      </c>
      <c r="G3" s="171" t="s">
        <v>446</v>
      </c>
      <c r="H3" s="360" t="s">
        <v>1</v>
      </c>
      <c r="I3" s="170" t="s">
        <v>193</v>
      </c>
      <c r="J3" s="360" t="s">
        <v>194</v>
      </c>
      <c r="K3" s="170" t="s">
        <v>195</v>
      </c>
      <c r="L3" s="170" t="s">
        <v>412</v>
      </c>
      <c r="M3" s="170" t="s">
        <v>157</v>
      </c>
      <c r="N3" s="361" t="s">
        <v>196</v>
      </c>
      <c r="O3" s="170" t="s">
        <v>199</v>
      </c>
      <c r="P3" s="170" t="s">
        <v>413</v>
      </c>
      <c r="Q3" s="360" t="s">
        <v>420</v>
      </c>
      <c r="R3" s="171" t="s">
        <v>198</v>
      </c>
      <c r="S3" s="171" t="s">
        <v>197</v>
      </c>
      <c r="T3" s="170" t="s">
        <v>200</v>
      </c>
      <c r="U3" s="170" t="s">
        <v>156</v>
      </c>
      <c r="V3" s="170" t="s">
        <v>201</v>
      </c>
      <c r="W3" s="171" t="s">
        <v>421</v>
      </c>
      <c r="X3" s="170" t="s">
        <v>417</v>
      </c>
      <c r="Y3" s="171" t="s">
        <v>202</v>
      </c>
      <c r="Z3" s="172" t="s">
        <v>205</v>
      </c>
      <c r="AA3" s="172" t="s">
        <v>162</v>
      </c>
    </row>
    <row r="4" spans="1:27" ht="11.25" hidden="1" customHeight="1">
      <c r="B4" s="173" t="s">
        <v>465</v>
      </c>
      <c r="C4" s="174">
        <v>105613</v>
      </c>
      <c r="D4" s="174">
        <v>23153</v>
      </c>
      <c r="E4" s="174">
        <v>2080</v>
      </c>
      <c r="F4" s="174">
        <v>40384</v>
      </c>
      <c r="G4" s="175">
        <v>2991</v>
      </c>
      <c r="H4" s="174">
        <v>4434</v>
      </c>
      <c r="I4" s="174">
        <v>2483</v>
      </c>
      <c r="J4" s="174">
        <v>14772</v>
      </c>
      <c r="K4" s="175">
        <v>796</v>
      </c>
      <c r="L4" s="174">
        <v>2291</v>
      </c>
      <c r="M4" s="175">
        <v>1516</v>
      </c>
      <c r="N4" s="175">
        <v>1219</v>
      </c>
      <c r="O4" s="175">
        <v>932</v>
      </c>
      <c r="P4" s="175">
        <v>634</v>
      </c>
      <c r="Q4" s="175">
        <v>1411</v>
      </c>
      <c r="R4" s="175">
        <v>500</v>
      </c>
      <c r="S4" s="175">
        <v>488</v>
      </c>
      <c r="T4" s="175">
        <v>355</v>
      </c>
      <c r="U4" s="175">
        <v>293</v>
      </c>
      <c r="V4" s="175">
        <v>252</v>
      </c>
      <c r="W4" s="175">
        <v>234</v>
      </c>
      <c r="X4" s="175">
        <v>217</v>
      </c>
      <c r="Y4" s="175">
        <v>185</v>
      </c>
      <c r="Z4" s="175">
        <v>3948</v>
      </c>
      <c r="AA4" s="175">
        <v>45</v>
      </c>
    </row>
    <row r="5" spans="1:27" ht="11.25" hidden="1" customHeight="1">
      <c r="B5" s="173" t="s">
        <v>462</v>
      </c>
      <c r="C5" s="174">
        <v>110005</v>
      </c>
      <c r="D5" s="174">
        <v>23670</v>
      </c>
      <c r="E5" s="174">
        <v>2141</v>
      </c>
      <c r="F5" s="174">
        <v>39432</v>
      </c>
      <c r="G5" s="175">
        <v>2862</v>
      </c>
      <c r="H5" s="174">
        <v>4847</v>
      </c>
      <c r="I5" s="174">
        <v>2429</v>
      </c>
      <c r="J5" s="174">
        <v>18314</v>
      </c>
      <c r="K5" s="175">
        <v>804</v>
      </c>
      <c r="L5" s="174">
        <v>2351</v>
      </c>
      <c r="M5" s="175">
        <v>1550</v>
      </c>
      <c r="N5" s="175">
        <v>1454</v>
      </c>
      <c r="O5" s="175">
        <v>936</v>
      </c>
      <c r="P5" s="175">
        <v>650</v>
      </c>
      <c r="Q5" s="175">
        <v>1595</v>
      </c>
      <c r="R5" s="175">
        <v>497</v>
      </c>
      <c r="S5" s="175">
        <v>482</v>
      </c>
      <c r="T5" s="175">
        <v>372</v>
      </c>
      <c r="U5" s="175">
        <v>296</v>
      </c>
      <c r="V5" s="175">
        <v>272</v>
      </c>
      <c r="W5" s="175">
        <v>252</v>
      </c>
      <c r="X5" s="175">
        <v>236</v>
      </c>
      <c r="Y5" s="175">
        <v>192</v>
      </c>
      <c r="Z5" s="175">
        <v>4326</v>
      </c>
      <c r="AA5" s="175">
        <v>45</v>
      </c>
    </row>
    <row r="6" spans="1:27" ht="11.25" hidden="1" customHeight="1">
      <c r="B6" s="173" t="s">
        <v>461</v>
      </c>
      <c r="C6" s="174">
        <v>115681</v>
      </c>
      <c r="D6" s="174">
        <v>24496</v>
      </c>
      <c r="E6" s="174">
        <v>2325</v>
      </c>
      <c r="F6" s="174">
        <v>38516</v>
      </c>
      <c r="G6" s="175">
        <v>2690</v>
      </c>
      <c r="H6" s="174">
        <v>5168</v>
      </c>
      <c r="I6" s="174">
        <v>2684</v>
      </c>
      <c r="J6" s="174">
        <v>21870</v>
      </c>
      <c r="K6" s="175">
        <v>823</v>
      </c>
      <c r="L6" s="174">
        <v>2388</v>
      </c>
      <c r="M6" s="175">
        <v>1623</v>
      </c>
      <c r="N6" s="175">
        <v>1790</v>
      </c>
      <c r="O6" s="175">
        <v>1039</v>
      </c>
      <c r="P6" s="175">
        <v>703</v>
      </c>
      <c r="Q6" s="175">
        <v>1804</v>
      </c>
      <c r="R6" s="175">
        <v>498</v>
      </c>
      <c r="S6" s="175">
        <v>484</v>
      </c>
      <c r="T6" s="175">
        <v>390</v>
      </c>
      <c r="U6" s="175">
        <v>323</v>
      </c>
      <c r="V6" s="175">
        <v>279</v>
      </c>
      <c r="W6" s="175">
        <v>264</v>
      </c>
      <c r="X6" s="175">
        <v>282</v>
      </c>
      <c r="Y6" s="175">
        <v>186</v>
      </c>
      <c r="Z6" s="175">
        <v>4999</v>
      </c>
      <c r="AA6" s="175">
        <v>57</v>
      </c>
    </row>
    <row r="7" spans="1:27" ht="11.25" hidden="1" customHeight="1">
      <c r="B7" s="173" t="s">
        <v>466</v>
      </c>
      <c r="C7" s="174">
        <v>114806</v>
      </c>
      <c r="D7" s="174">
        <v>23258</v>
      </c>
      <c r="E7" s="174">
        <v>2075</v>
      </c>
      <c r="F7" s="174">
        <v>37451</v>
      </c>
      <c r="G7" s="175">
        <v>2608</v>
      </c>
      <c r="H7" s="174">
        <v>5127</v>
      </c>
      <c r="I7" s="174">
        <v>2673</v>
      </c>
      <c r="J7" s="174">
        <v>23429</v>
      </c>
      <c r="K7" s="175">
        <v>812</v>
      </c>
      <c r="L7" s="174">
        <v>2160</v>
      </c>
      <c r="M7" s="175">
        <v>1519</v>
      </c>
      <c r="N7" s="175">
        <v>1783</v>
      </c>
      <c r="O7" s="175">
        <v>1062</v>
      </c>
      <c r="P7" s="175">
        <v>648</v>
      </c>
      <c r="Q7" s="175">
        <v>2147</v>
      </c>
      <c r="R7" s="175">
        <v>479</v>
      </c>
      <c r="S7" s="175">
        <v>443</v>
      </c>
      <c r="T7" s="175">
        <v>372</v>
      </c>
      <c r="U7" s="175">
        <v>253</v>
      </c>
      <c r="V7" s="175">
        <v>274</v>
      </c>
      <c r="W7" s="175">
        <v>239</v>
      </c>
      <c r="X7" s="175">
        <v>303</v>
      </c>
      <c r="Y7" s="175">
        <v>179</v>
      </c>
      <c r="Z7" s="175">
        <v>5459</v>
      </c>
      <c r="AA7" s="175">
        <v>53</v>
      </c>
    </row>
    <row r="8" spans="1:27" ht="11.25" customHeight="1">
      <c r="B8" s="173" t="s">
        <v>467</v>
      </c>
      <c r="C8" s="161">
        <v>111940</v>
      </c>
      <c r="D8" s="161">
        <v>21804</v>
      </c>
      <c r="E8" s="161">
        <v>1958</v>
      </c>
      <c r="F8" s="161">
        <v>36354</v>
      </c>
      <c r="G8" s="162">
        <v>2498</v>
      </c>
      <c r="H8" s="161">
        <v>5174</v>
      </c>
      <c r="I8" s="161">
        <v>2395</v>
      </c>
      <c r="J8" s="161">
        <v>23358</v>
      </c>
      <c r="K8" s="162">
        <v>820</v>
      </c>
      <c r="L8" s="161">
        <v>2136</v>
      </c>
      <c r="M8" s="162">
        <v>1421</v>
      </c>
      <c r="N8" s="162">
        <f>SUM(N10:N20)</f>
        <v>1683</v>
      </c>
      <c r="O8" s="162">
        <v>981</v>
      </c>
      <c r="P8" s="162">
        <v>635</v>
      </c>
      <c r="Q8" s="162">
        <v>2699</v>
      </c>
      <c r="R8" s="162">
        <v>484</v>
      </c>
      <c r="S8" s="162">
        <v>392</v>
      </c>
      <c r="T8" s="162">
        <v>361</v>
      </c>
      <c r="U8" s="162">
        <v>233</v>
      </c>
      <c r="V8" s="162">
        <v>280</v>
      </c>
      <c r="W8" s="162">
        <v>232</v>
      </c>
      <c r="X8" s="162">
        <v>339</v>
      </c>
      <c r="Y8" s="162">
        <v>153</v>
      </c>
      <c r="Z8" s="162">
        <v>5500</v>
      </c>
      <c r="AA8" s="162">
        <v>50</v>
      </c>
    </row>
    <row r="9" spans="1:27" ht="15" hidden="1" customHeight="1">
      <c r="B9" s="176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27" ht="15" hidden="1" customHeight="1">
      <c r="B10" s="177" t="s">
        <v>211</v>
      </c>
      <c r="C10" s="161">
        <v>20575</v>
      </c>
      <c r="D10" s="161">
        <v>3353</v>
      </c>
      <c r="E10" s="161">
        <v>349</v>
      </c>
      <c r="F10" s="161">
        <v>9607</v>
      </c>
      <c r="G10" s="395">
        <v>0</v>
      </c>
      <c r="H10" s="161">
        <v>793</v>
      </c>
      <c r="I10" s="161">
        <v>319</v>
      </c>
      <c r="J10" s="161">
        <v>2545</v>
      </c>
      <c r="K10" s="395">
        <v>0</v>
      </c>
      <c r="L10" s="161">
        <v>452</v>
      </c>
      <c r="M10" s="395">
        <v>0</v>
      </c>
      <c r="N10" s="162">
        <f>SUM(N31,N33,N35)</f>
        <v>162</v>
      </c>
      <c r="O10" s="162">
        <v>179</v>
      </c>
      <c r="P10" s="395">
        <v>0</v>
      </c>
      <c r="Q10" s="162">
        <v>382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5">
        <v>0</v>
      </c>
      <c r="Z10" s="395">
        <v>0</v>
      </c>
      <c r="AA10" s="395">
        <v>0</v>
      </c>
    </row>
    <row r="11" spans="1:27" ht="15" hidden="1" customHeight="1">
      <c r="B11" s="177" t="s">
        <v>212</v>
      </c>
      <c r="C11" s="161">
        <v>8916</v>
      </c>
      <c r="D11" s="161">
        <v>1382</v>
      </c>
      <c r="E11" s="161">
        <v>116</v>
      </c>
      <c r="F11" s="161">
        <v>4070</v>
      </c>
      <c r="G11" s="395">
        <v>0</v>
      </c>
      <c r="H11" s="161">
        <v>324</v>
      </c>
      <c r="I11" s="161">
        <v>230</v>
      </c>
      <c r="J11" s="161">
        <v>1115</v>
      </c>
      <c r="K11" s="395">
        <v>0</v>
      </c>
      <c r="L11" s="161">
        <v>232</v>
      </c>
      <c r="M11" s="395">
        <v>0</v>
      </c>
      <c r="N11" s="162">
        <f>SUM(N36,N42,N45,N47,N58)</f>
        <v>183</v>
      </c>
      <c r="O11" s="162">
        <v>82</v>
      </c>
      <c r="P11" s="395">
        <v>0</v>
      </c>
      <c r="Q11" s="162">
        <v>185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395">
        <v>0</v>
      </c>
      <c r="X11" s="395">
        <v>0</v>
      </c>
      <c r="Y11" s="395">
        <v>0</v>
      </c>
      <c r="Z11" s="395">
        <v>0</v>
      </c>
      <c r="AA11" s="395">
        <v>0</v>
      </c>
    </row>
    <row r="12" spans="1:27" ht="15" hidden="1" customHeight="1">
      <c r="B12" s="177" t="s">
        <v>213</v>
      </c>
      <c r="C12" s="161">
        <v>8682</v>
      </c>
      <c r="D12" s="161">
        <v>1359</v>
      </c>
      <c r="E12" s="161">
        <v>103</v>
      </c>
      <c r="F12" s="161">
        <v>2488</v>
      </c>
      <c r="G12" s="395">
        <v>0</v>
      </c>
      <c r="H12" s="161">
        <v>779</v>
      </c>
      <c r="I12" s="161">
        <v>467</v>
      </c>
      <c r="J12" s="161">
        <v>1811</v>
      </c>
      <c r="K12" s="395">
        <v>0</v>
      </c>
      <c r="L12" s="161">
        <v>105</v>
      </c>
      <c r="M12" s="395">
        <v>0</v>
      </c>
      <c r="N12" s="162">
        <f t="shared" ref="N12" si="0">SUM(N32,N39,N44,N60,N61)</f>
        <v>173</v>
      </c>
      <c r="O12" s="162">
        <v>107</v>
      </c>
      <c r="P12" s="395">
        <v>0</v>
      </c>
      <c r="Q12" s="162">
        <v>161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0</v>
      </c>
      <c r="X12" s="395">
        <v>0</v>
      </c>
      <c r="Y12" s="395">
        <v>0</v>
      </c>
      <c r="Z12" s="395">
        <v>0</v>
      </c>
      <c r="AA12" s="395">
        <v>0</v>
      </c>
    </row>
    <row r="13" spans="1:27" ht="15" hidden="1" customHeight="1">
      <c r="B13" s="177" t="s">
        <v>214</v>
      </c>
      <c r="C13" s="161">
        <v>6628</v>
      </c>
      <c r="D13" s="161">
        <v>614</v>
      </c>
      <c r="E13" s="161">
        <v>46</v>
      </c>
      <c r="F13" s="161">
        <v>581</v>
      </c>
      <c r="G13" s="395">
        <v>0</v>
      </c>
      <c r="H13" s="161">
        <v>344</v>
      </c>
      <c r="I13" s="161">
        <v>469</v>
      </c>
      <c r="J13" s="161">
        <v>3339</v>
      </c>
      <c r="K13" s="395">
        <v>0</v>
      </c>
      <c r="L13" s="161">
        <v>33</v>
      </c>
      <c r="M13" s="395">
        <v>0</v>
      </c>
      <c r="N13" s="162">
        <f>SUM(N41,N43,N46,N48,N56,N59)</f>
        <v>161</v>
      </c>
      <c r="O13" s="162">
        <v>67</v>
      </c>
      <c r="P13" s="395">
        <v>0</v>
      </c>
      <c r="Q13" s="162">
        <v>80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395">
        <v>0</v>
      </c>
      <c r="X13" s="395">
        <v>0</v>
      </c>
      <c r="Y13" s="395">
        <v>0</v>
      </c>
      <c r="Z13" s="395">
        <v>0</v>
      </c>
      <c r="AA13" s="395">
        <v>0</v>
      </c>
    </row>
    <row r="14" spans="1:27" ht="15" hidden="1" customHeight="1">
      <c r="B14" s="177" t="s">
        <v>215</v>
      </c>
      <c r="C14" s="161">
        <v>11957</v>
      </c>
      <c r="D14" s="161">
        <v>1465</v>
      </c>
      <c r="E14" s="161">
        <v>55</v>
      </c>
      <c r="F14" s="161">
        <v>4020</v>
      </c>
      <c r="G14" s="395">
        <v>0</v>
      </c>
      <c r="H14" s="161">
        <v>574</v>
      </c>
      <c r="I14" s="161">
        <v>99</v>
      </c>
      <c r="J14" s="161">
        <v>4038</v>
      </c>
      <c r="K14" s="395">
        <v>0</v>
      </c>
      <c r="L14" s="161">
        <v>101</v>
      </c>
      <c r="M14" s="395">
        <v>0</v>
      </c>
      <c r="N14" s="162">
        <f>SUM(N30,N64,N62,N63)</f>
        <v>216</v>
      </c>
      <c r="O14" s="162">
        <v>98</v>
      </c>
      <c r="P14" s="395">
        <v>0</v>
      </c>
      <c r="Q14" s="162">
        <v>201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395">
        <v>0</v>
      </c>
      <c r="X14" s="395">
        <v>0</v>
      </c>
      <c r="Y14" s="395">
        <v>0</v>
      </c>
      <c r="Z14" s="395">
        <v>0</v>
      </c>
      <c r="AA14" s="395">
        <v>0</v>
      </c>
    </row>
    <row r="15" spans="1:27" ht="15" hidden="1" customHeight="1">
      <c r="B15" s="177" t="s">
        <v>216</v>
      </c>
      <c r="C15" s="161">
        <v>2515</v>
      </c>
      <c r="D15" s="161">
        <v>306</v>
      </c>
      <c r="E15" s="161">
        <v>18</v>
      </c>
      <c r="F15" s="161">
        <v>440</v>
      </c>
      <c r="G15" s="395">
        <v>0</v>
      </c>
      <c r="H15" s="161">
        <v>233</v>
      </c>
      <c r="I15" s="161">
        <v>51</v>
      </c>
      <c r="J15" s="161">
        <v>831</v>
      </c>
      <c r="K15" s="395">
        <v>0</v>
      </c>
      <c r="L15" s="161">
        <v>51</v>
      </c>
      <c r="M15" s="395">
        <v>0</v>
      </c>
      <c r="N15" s="162">
        <f>SUM(N37,N57,N40,N55,N65,N66,N67)</f>
        <v>136</v>
      </c>
      <c r="O15" s="162">
        <v>55</v>
      </c>
      <c r="P15" s="395">
        <v>0</v>
      </c>
      <c r="Q15" s="162">
        <v>44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395">
        <v>0</v>
      </c>
      <c r="X15" s="395">
        <v>0</v>
      </c>
      <c r="Y15" s="395">
        <v>0</v>
      </c>
      <c r="Z15" s="395">
        <v>0</v>
      </c>
      <c r="AA15" s="395">
        <v>0</v>
      </c>
    </row>
    <row r="16" spans="1:27" ht="15" hidden="1" customHeight="1">
      <c r="B16" s="177" t="s">
        <v>218</v>
      </c>
      <c r="C16" s="161">
        <v>1529</v>
      </c>
      <c r="D16" s="161">
        <v>305</v>
      </c>
      <c r="E16" s="161">
        <v>16</v>
      </c>
      <c r="F16" s="161">
        <v>102</v>
      </c>
      <c r="G16" s="395">
        <v>0</v>
      </c>
      <c r="H16" s="161">
        <v>319</v>
      </c>
      <c r="I16" s="161">
        <v>22</v>
      </c>
      <c r="J16" s="161">
        <v>450</v>
      </c>
      <c r="K16" s="395">
        <v>0</v>
      </c>
      <c r="L16" s="161">
        <v>45</v>
      </c>
      <c r="M16" s="395">
        <v>0</v>
      </c>
      <c r="N16" s="162">
        <f>SUM(N38,N50,N53,N68,N69)</f>
        <v>98</v>
      </c>
      <c r="O16" s="162">
        <v>30</v>
      </c>
      <c r="P16" s="395">
        <v>0</v>
      </c>
      <c r="Q16" s="162">
        <v>56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395">
        <v>0</v>
      </c>
      <c r="AA16" s="395">
        <v>0</v>
      </c>
    </row>
    <row r="17" spans="1:27" ht="15" hidden="1" customHeight="1">
      <c r="B17" s="177" t="s">
        <v>220</v>
      </c>
      <c r="C17" s="161">
        <v>1810</v>
      </c>
      <c r="D17" s="161">
        <v>247</v>
      </c>
      <c r="E17" s="161">
        <v>3</v>
      </c>
      <c r="F17" s="161">
        <v>121</v>
      </c>
      <c r="G17" s="395">
        <v>0</v>
      </c>
      <c r="H17" s="161">
        <v>229</v>
      </c>
      <c r="I17" s="161">
        <v>261</v>
      </c>
      <c r="J17" s="161">
        <v>755</v>
      </c>
      <c r="K17" s="395">
        <v>0</v>
      </c>
      <c r="L17" s="161">
        <v>28</v>
      </c>
      <c r="M17" s="395">
        <v>0</v>
      </c>
      <c r="N17" s="162">
        <f>SUM(N49,N51)</f>
        <v>19</v>
      </c>
      <c r="O17" s="162">
        <v>10</v>
      </c>
      <c r="P17" s="395">
        <v>0</v>
      </c>
      <c r="Q17" s="162">
        <v>13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395">
        <v>0</v>
      </c>
      <c r="X17" s="395">
        <v>0</v>
      </c>
      <c r="Y17" s="395">
        <v>0</v>
      </c>
      <c r="Z17" s="395">
        <v>0</v>
      </c>
      <c r="AA17" s="395">
        <v>0</v>
      </c>
    </row>
    <row r="18" spans="1:27" ht="15" hidden="1" customHeight="1">
      <c r="B18" s="177" t="s">
        <v>222</v>
      </c>
      <c r="C18" s="161">
        <v>1280</v>
      </c>
      <c r="D18" s="161">
        <v>170</v>
      </c>
      <c r="E18" s="161">
        <v>21</v>
      </c>
      <c r="F18" s="161">
        <v>133</v>
      </c>
      <c r="G18" s="395">
        <v>0</v>
      </c>
      <c r="H18" s="161">
        <v>137</v>
      </c>
      <c r="I18" s="161">
        <v>12</v>
      </c>
      <c r="J18" s="161">
        <v>542</v>
      </c>
      <c r="K18" s="395">
        <v>0</v>
      </c>
      <c r="L18" s="161">
        <v>39</v>
      </c>
      <c r="M18" s="395">
        <v>0</v>
      </c>
      <c r="N18" s="162">
        <f>SUM(N34,N52,N54)</f>
        <v>24</v>
      </c>
      <c r="O18" s="162">
        <v>28</v>
      </c>
      <c r="P18" s="395">
        <v>0</v>
      </c>
      <c r="Q18" s="162">
        <v>35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395">
        <v>0</v>
      </c>
      <c r="X18" s="395">
        <v>0</v>
      </c>
      <c r="Y18" s="395">
        <v>0</v>
      </c>
      <c r="Z18" s="395">
        <v>0</v>
      </c>
      <c r="AA18" s="395">
        <v>0</v>
      </c>
    </row>
    <row r="19" spans="1:27" ht="15" hidden="1" customHeight="1">
      <c r="B19" s="178"/>
      <c r="C19" s="163"/>
      <c r="D19" s="163"/>
      <c r="E19" s="163"/>
      <c r="F19" s="163"/>
      <c r="G19" s="396"/>
      <c r="H19" s="163"/>
      <c r="I19" s="163"/>
      <c r="J19" s="163"/>
      <c r="K19" s="396"/>
      <c r="L19" s="163"/>
      <c r="M19" s="396"/>
      <c r="N19" s="164"/>
      <c r="O19" s="164"/>
      <c r="P19" s="396"/>
      <c r="Q19" s="164"/>
      <c r="R19" s="396"/>
      <c r="S19" s="396"/>
      <c r="T19" s="396"/>
      <c r="U19" s="396"/>
      <c r="V19" s="396"/>
      <c r="W19" s="396"/>
      <c r="X19" s="396"/>
      <c r="Y19" s="396"/>
      <c r="Z19" s="396"/>
      <c r="AA19" s="396"/>
    </row>
    <row r="20" spans="1:27" ht="15" customHeight="1">
      <c r="A20" s="167">
        <v>100</v>
      </c>
      <c r="B20" s="177" t="s">
        <v>223</v>
      </c>
      <c r="C20" s="161">
        <v>48048</v>
      </c>
      <c r="D20" s="161">
        <v>12603</v>
      </c>
      <c r="E20" s="161">
        <v>1231</v>
      </c>
      <c r="F20" s="161">
        <v>14792</v>
      </c>
      <c r="G20" s="395">
        <v>0</v>
      </c>
      <c r="H20" s="161">
        <v>1442</v>
      </c>
      <c r="I20" s="161">
        <v>465</v>
      </c>
      <c r="J20" s="161">
        <v>7932</v>
      </c>
      <c r="K20" s="395">
        <v>0</v>
      </c>
      <c r="L20" s="161">
        <v>1050</v>
      </c>
      <c r="M20" s="395">
        <v>0</v>
      </c>
      <c r="N20" s="162">
        <f>SUM(N21:N29)</f>
        <v>511</v>
      </c>
      <c r="O20" s="162">
        <v>325</v>
      </c>
      <c r="P20" s="395">
        <v>0</v>
      </c>
      <c r="Q20" s="162">
        <v>1542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395">
        <v>0</v>
      </c>
      <c r="X20" s="395">
        <v>0</v>
      </c>
      <c r="Y20" s="395">
        <v>0</v>
      </c>
      <c r="Z20" s="395">
        <v>0</v>
      </c>
      <c r="AA20" s="395">
        <v>0</v>
      </c>
    </row>
    <row r="21" spans="1:27" ht="15" customHeight="1">
      <c r="A21" s="167">
        <v>101</v>
      </c>
      <c r="B21" s="177" t="s">
        <v>224</v>
      </c>
      <c r="C21" s="161">
        <v>6457</v>
      </c>
      <c r="D21" s="161">
        <v>1158</v>
      </c>
      <c r="E21" s="161">
        <v>141</v>
      </c>
      <c r="F21" s="161">
        <v>1223</v>
      </c>
      <c r="G21" s="395">
        <v>0</v>
      </c>
      <c r="H21" s="161">
        <v>272</v>
      </c>
      <c r="I21" s="161">
        <v>164</v>
      </c>
      <c r="J21" s="161">
        <v>1132</v>
      </c>
      <c r="K21" s="395">
        <v>0</v>
      </c>
      <c r="L21" s="161">
        <v>262</v>
      </c>
      <c r="M21" s="395">
        <v>0</v>
      </c>
      <c r="N21" s="162">
        <v>83</v>
      </c>
      <c r="O21" s="162">
        <v>38</v>
      </c>
      <c r="P21" s="395">
        <v>0</v>
      </c>
      <c r="Q21" s="162">
        <v>842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5">
        <v>0</v>
      </c>
      <c r="Z21" s="395">
        <v>0</v>
      </c>
      <c r="AA21" s="395">
        <v>0</v>
      </c>
    </row>
    <row r="22" spans="1:27" ht="15" customHeight="1">
      <c r="A22" s="167">
        <v>102</v>
      </c>
      <c r="B22" s="177" t="s">
        <v>225</v>
      </c>
      <c r="C22" s="161">
        <v>4177</v>
      </c>
      <c r="D22" s="161">
        <v>1182</v>
      </c>
      <c r="E22" s="161">
        <v>125</v>
      </c>
      <c r="F22" s="161">
        <v>1321</v>
      </c>
      <c r="G22" s="395">
        <v>0</v>
      </c>
      <c r="H22" s="161">
        <v>100</v>
      </c>
      <c r="I22" s="161">
        <v>24</v>
      </c>
      <c r="J22" s="161">
        <v>386</v>
      </c>
      <c r="K22" s="395">
        <v>0</v>
      </c>
      <c r="L22" s="161">
        <v>142</v>
      </c>
      <c r="M22" s="395">
        <v>0</v>
      </c>
      <c r="N22" s="162">
        <v>65</v>
      </c>
      <c r="O22" s="162">
        <v>30</v>
      </c>
      <c r="P22" s="395">
        <v>0</v>
      </c>
      <c r="Q22" s="162">
        <v>111</v>
      </c>
      <c r="R22" s="395">
        <v>0</v>
      </c>
      <c r="S22" s="395">
        <v>0</v>
      </c>
      <c r="T22" s="395">
        <v>0</v>
      </c>
      <c r="U22" s="395">
        <v>0</v>
      </c>
      <c r="V22" s="395">
        <v>0</v>
      </c>
      <c r="W22" s="395">
        <v>0</v>
      </c>
      <c r="X22" s="395">
        <v>0</v>
      </c>
      <c r="Y22" s="395">
        <v>0</v>
      </c>
      <c r="Z22" s="395">
        <v>0</v>
      </c>
      <c r="AA22" s="395">
        <v>0</v>
      </c>
    </row>
    <row r="23" spans="1:27" ht="15" customHeight="1">
      <c r="A23" s="167">
        <v>105</v>
      </c>
      <c r="B23" s="177" t="s">
        <v>226</v>
      </c>
      <c r="C23" s="161">
        <v>6074</v>
      </c>
      <c r="D23" s="161">
        <v>1779</v>
      </c>
      <c r="E23" s="161">
        <v>73</v>
      </c>
      <c r="F23" s="161">
        <v>1251</v>
      </c>
      <c r="G23" s="395">
        <v>0</v>
      </c>
      <c r="H23" s="161">
        <v>108</v>
      </c>
      <c r="I23" s="161">
        <v>13</v>
      </c>
      <c r="J23" s="161">
        <v>2173</v>
      </c>
      <c r="K23" s="395">
        <v>0</v>
      </c>
      <c r="L23" s="161">
        <v>45</v>
      </c>
      <c r="M23" s="395">
        <v>0</v>
      </c>
      <c r="N23" s="162">
        <v>74</v>
      </c>
      <c r="O23" s="162">
        <v>28</v>
      </c>
      <c r="P23" s="395">
        <v>0</v>
      </c>
      <c r="Q23" s="162">
        <v>116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395">
        <v>0</v>
      </c>
      <c r="X23" s="395">
        <v>0</v>
      </c>
      <c r="Y23" s="395">
        <v>0</v>
      </c>
      <c r="Z23" s="395">
        <v>0</v>
      </c>
      <c r="AA23" s="395">
        <v>0</v>
      </c>
    </row>
    <row r="24" spans="1:27" ht="15" customHeight="1">
      <c r="A24" s="167">
        <v>106</v>
      </c>
      <c r="B24" s="177" t="s">
        <v>227</v>
      </c>
      <c r="C24" s="161">
        <v>6902</v>
      </c>
      <c r="D24" s="161">
        <v>843</v>
      </c>
      <c r="E24" s="161">
        <v>50</v>
      </c>
      <c r="F24" s="161">
        <v>3780</v>
      </c>
      <c r="G24" s="395">
        <v>0</v>
      </c>
      <c r="H24" s="161">
        <v>86</v>
      </c>
      <c r="I24" s="161">
        <v>21</v>
      </c>
      <c r="J24" s="161">
        <v>1566</v>
      </c>
      <c r="K24" s="395">
        <v>0</v>
      </c>
      <c r="L24" s="161">
        <v>37</v>
      </c>
      <c r="M24" s="395">
        <v>0</v>
      </c>
      <c r="N24" s="162">
        <v>48</v>
      </c>
      <c r="O24" s="162">
        <v>16</v>
      </c>
      <c r="P24" s="395">
        <v>0</v>
      </c>
      <c r="Q24" s="162">
        <v>20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395">
        <v>0</v>
      </c>
      <c r="X24" s="395">
        <v>0</v>
      </c>
      <c r="Y24" s="395">
        <v>0</v>
      </c>
      <c r="Z24" s="395">
        <v>0</v>
      </c>
      <c r="AA24" s="395">
        <v>0</v>
      </c>
    </row>
    <row r="25" spans="1:27" ht="15" customHeight="1">
      <c r="A25" s="167">
        <v>107</v>
      </c>
      <c r="B25" s="177" t="s">
        <v>228</v>
      </c>
      <c r="C25" s="161">
        <v>3485</v>
      </c>
      <c r="D25" s="161">
        <v>438</v>
      </c>
      <c r="E25" s="161">
        <v>60</v>
      </c>
      <c r="F25" s="161">
        <v>2130</v>
      </c>
      <c r="G25" s="395">
        <v>0</v>
      </c>
      <c r="H25" s="161">
        <v>70</v>
      </c>
      <c r="I25" s="161">
        <v>30</v>
      </c>
      <c r="J25" s="161">
        <v>251</v>
      </c>
      <c r="K25" s="395">
        <v>0</v>
      </c>
      <c r="L25" s="161">
        <v>73</v>
      </c>
      <c r="M25" s="395">
        <v>0</v>
      </c>
      <c r="N25" s="162">
        <v>27</v>
      </c>
      <c r="O25" s="162">
        <v>8</v>
      </c>
      <c r="P25" s="395">
        <v>0</v>
      </c>
      <c r="Q25" s="162">
        <v>27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395">
        <v>0</v>
      </c>
      <c r="X25" s="395">
        <v>0</v>
      </c>
      <c r="Y25" s="395">
        <v>0</v>
      </c>
      <c r="Z25" s="395">
        <v>0</v>
      </c>
      <c r="AA25" s="395">
        <v>0</v>
      </c>
    </row>
    <row r="26" spans="1:27" ht="15" customHeight="1">
      <c r="A26" s="167">
        <v>108</v>
      </c>
      <c r="B26" s="177" t="s">
        <v>229</v>
      </c>
      <c r="C26" s="161">
        <v>2732</v>
      </c>
      <c r="D26" s="161">
        <v>766</v>
      </c>
      <c r="E26" s="161">
        <v>54</v>
      </c>
      <c r="F26" s="161">
        <v>947</v>
      </c>
      <c r="G26" s="395">
        <v>0</v>
      </c>
      <c r="H26" s="161">
        <v>130</v>
      </c>
      <c r="I26" s="161">
        <v>22</v>
      </c>
      <c r="J26" s="161">
        <v>134</v>
      </c>
      <c r="K26" s="395">
        <v>0</v>
      </c>
      <c r="L26" s="161">
        <v>98</v>
      </c>
      <c r="M26" s="395">
        <v>0</v>
      </c>
      <c r="N26" s="162">
        <v>40</v>
      </c>
      <c r="O26" s="162">
        <v>47</v>
      </c>
      <c r="P26" s="395">
        <v>0</v>
      </c>
      <c r="Q26" s="162">
        <v>63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395">
        <v>0</v>
      </c>
      <c r="AA26" s="395">
        <v>0</v>
      </c>
    </row>
    <row r="27" spans="1:27" ht="15" customHeight="1">
      <c r="A27" s="167">
        <v>109</v>
      </c>
      <c r="B27" s="177" t="s">
        <v>230</v>
      </c>
      <c r="C27" s="161">
        <v>2415</v>
      </c>
      <c r="D27" s="161">
        <v>426</v>
      </c>
      <c r="E27" s="161">
        <v>92</v>
      </c>
      <c r="F27" s="161">
        <v>894</v>
      </c>
      <c r="G27" s="395">
        <v>0</v>
      </c>
      <c r="H27" s="161">
        <v>98</v>
      </c>
      <c r="I27" s="161">
        <v>94</v>
      </c>
      <c r="J27" s="161">
        <v>309</v>
      </c>
      <c r="K27" s="395">
        <v>0</v>
      </c>
      <c r="L27" s="161">
        <v>80</v>
      </c>
      <c r="M27" s="395">
        <v>0</v>
      </c>
      <c r="N27" s="162">
        <v>33</v>
      </c>
      <c r="O27" s="162">
        <v>21</v>
      </c>
      <c r="P27" s="395">
        <v>0</v>
      </c>
      <c r="Q27" s="162">
        <v>35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5">
        <v>0</v>
      </c>
      <c r="Z27" s="395">
        <v>0</v>
      </c>
      <c r="AA27" s="395">
        <v>0</v>
      </c>
    </row>
    <row r="28" spans="1:27" ht="15" customHeight="1">
      <c r="A28" s="167">
        <v>110</v>
      </c>
      <c r="B28" s="177" t="s">
        <v>231</v>
      </c>
      <c r="C28" s="161">
        <v>12607</v>
      </c>
      <c r="D28" s="161">
        <v>5312</v>
      </c>
      <c r="E28" s="161">
        <v>578</v>
      </c>
      <c r="F28" s="161">
        <v>2416</v>
      </c>
      <c r="G28" s="395">
        <v>0</v>
      </c>
      <c r="H28" s="161">
        <v>344</v>
      </c>
      <c r="I28" s="161">
        <v>49</v>
      </c>
      <c r="J28" s="161">
        <v>1190</v>
      </c>
      <c r="K28" s="395">
        <v>0</v>
      </c>
      <c r="L28" s="161">
        <v>265</v>
      </c>
      <c r="M28" s="395">
        <v>0</v>
      </c>
      <c r="N28" s="162">
        <v>71</v>
      </c>
      <c r="O28" s="162">
        <v>100</v>
      </c>
      <c r="P28" s="395">
        <v>0</v>
      </c>
      <c r="Q28" s="162">
        <v>293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395">
        <v>0</v>
      </c>
      <c r="AA28" s="395">
        <v>0</v>
      </c>
    </row>
    <row r="29" spans="1:27" ht="15" customHeight="1">
      <c r="A29" s="167">
        <v>111</v>
      </c>
      <c r="B29" s="177" t="s">
        <v>232</v>
      </c>
      <c r="C29" s="161">
        <v>3199</v>
      </c>
      <c r="D29" s="161">
        <v>699</v>
      </c>
      <c r="E29" s="161">
        <v>58</v>
      </c>
      <c r="F29" s="161">
        <v>830</v>
      </c>
      <c r="G29" s="395">
        <v>0</v>
      </c>
      <c r="H29" s="161">
        <v>234</v>
      </c>
      <c r="I29" s="161">
        <v>48</v>
      </c>
      <c r="J29" s="161">
        <v>791</v>
      </c>
      <c r="K29" s="395">
        <v>0</v>
      </c>
      <c r="L29" s="161">
        <v>48</v>
      </c>
      <c r="M29" s="395">
        <v>0</v>
      </c>
      <c r="N29" s="162">
        <v>70</v>
      </c>
      <c r="O29" s="162">
        <v>37</v>
      </c>
      <c r="P29" s="395">
        <v>0</v>
      </c>
      <c r="Q29" s="162">
        <v>35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395">
        <v>0</v>
      </c>
      <c r="X29" s="395">
        <v>0</v>
      </c>
      <c r="Y29" s="395">
        <v>0</v>
      </c>
      <c r="Z29" s="395">
        <v>0</v>
      </c>
      <c r="AA29" s="395">
        <v>0</v>
      </c>
    </row>
    <row r="30" spans="1:27" ht="15" customHeight="1">
      <c r="A30" s="167">
        <v>201</v>
      </c>
      <c r="B30" s="177" t="s">
        <v>234</v>
      </c>
      <c r="C30" s="161">
        <v>11367</v>
      </c>
      <c r="D30" s="161">
        <v>1263</v>
      </c>
      <c r="E30" s="161">
        <v>55</v>
      </c>
      <c r="F30" s="161">
        <v>3997</v>
      </c>
      <c r="G30" s="395">
        <v>0</v>
      </c>
      <c r="H30" s="161">
        <v>541</v>
      </c>
      <c r="I30" s="161">
        <v>89</v>
      </c>
      <c r="J30" s="161">
        <v>3835</v>
      </c>
      <c r="K30" s="395">
        <v>0</v>
      </c>
      <c r="L30" s="161">
        <v>94</v>
      </c>
      <c r="M30" s="395">
        <v>0</v>
      </c>
      <c r="N30" s="162">
        <v>198</v>
      </c>
      <c r="O30" s="162">
        <v>85</v>
      </c>
      <c r="P30" s="395">
        <v>0</v>
      </c>
      <c r="Q30" s="162">
        <v>177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0</v>
      </c>
      <c r="X30" s="395">
        <v>0</v>
      </c>
      <c r="Y30" s="395">
        <v>0</v>
      </c>
      <c r="Z30" s="395">
        <v>0</v>
      </c>
      <c r="AA30" s="395">
        <v>0</v>
      </c>
    </row>
    <row r="31" spans="1:27" ht="15" customHeight="1">
      <c r="A31" s="167">
        <v>202</v>
      </c>
      <c r="B31" s="177" t="s">
        <v>235</v>
      </c>
      <c r="C31" s="161">
        <v>11819</v>
      </c>
      <c r="D31" s="161">
        <v>1681</v>
      </c>
      <c r="E31" s="161">
        <v>154</v>
      </c>
      <c r="F31" s="161">
        <v>6157</v>
      </c>
      <c r="G31" s="395">
        <v>0</v>
      </c>
      <c r="H31" s="161">
        <v>469</v>
      </c>
      <c r="I31" s="161">
        <v>142</v>
      </c>
      <c r="J31" s="161">
        <v>1687</v>
      </c>
      <c r="K31" s="395">
        <v>0</v>
      </c>
      <c r="L31" s="161">
        <v>107</v>
      </c>
      <c r="M31" s="395">
        <v>0</v>
      </c>
      <c r="N31" s="162">
        <v>84</v>
      </c>
      <c r="O31" s="162">
        <v>92</v>
      </c>
      <c r="P31" s="395">
        <v>0</v>
      </c>
      <c r="Q31" s="162">
        <v>178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395">
        <v>0</v>
      </c>
      <c r="X31" s="395">
        <v>0</v>
      </c>
      <c r="Y31" s="395">
        <v>0</v>
      </c>
      <c r="Z31" s="395">
        <v>0</v>
      </c>
      <c r="AA31" s="395">
        <v>0</v>
      </c>
    </row>
    <row r="32" spans="1:27" ht="15" customHeight="1">
      <c r="A32" s="167">
        <v>203</v>
      </c>
      <c r="B32" s="177" t="s">
        <v>236</v>
      </c>
      <c r="C32" s="161">
        <v>3496</v>
      </c>
      <c r="D32" s="161">
        <v>675</v>
      </c>
      <c r="E32" s="161">
        <v>57</v>
      </c>
      <c r="F32" s="161">
        <v>1050</v>
      </c>
      <c r="G32" s="395">
        <v>0</v>
      </c>
      <c r="H32" s="161">
        <v>211</v>
      </c>
      <c r="I32" s="161">
        <v>128</v>
      </c>
      <c r="J32" s="161">
        <v>688</v>
      </c>
      <c r="K32" s="395">
        <v>0</v>
      </c>
      <c r="L32" s="161">
        <v>63</v>
      </c>
      <c r="M32" s="395">
        <v>0</v>
      </c>
      <c r="N32" s="162">
        <v>60</v>
      </c>
      <c r="O32" s="162">
        <v>53</v>
      </c>
      <c r="P32" s="395">
        <v>0</v>
      </c>
      <c r="Q32" s="162">
        <v>59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0</v>
      </c>
      <c r="X32" s="395">
        <v>0</v>
      </c>
      <c r="Y32" s="395">
        <v>0</v>
      </c>
      <c r="Z32" s="395">
        <v>0</v>
      </c>
      <c r="AA32" s="395">
        <v>0</v>
      </c>
    </row>
    <row r="33" spans="1:27" ht="15" customHeight="1">
      <c r="A33" s="167">
        <v>204</v>
      </c>
      <c r="B33" s="177" t="s">
        <v>237</v>
      </c>
      <c r="C33" s="161">
        <v>7082</v>
      </c>
      <c r="D33" s="161">
        <v>1269</v>
      </c>
      <c r="E33" s="161">
        <v>145</v>
      </c>
      <c r="F33" s="161">
        <v>2930</v>
      </c>
      <c r="G33" s="395">
        <v>0</v>
      </c>
      <c r="H33" s="161">
        <v>222</v>
      </c>
      <c r="I33" s="161">
        <v>135</v>
      </c>
      <c r="J33" s="161">
        <v>824</v>
      </c>
      <c r="K33" s="395">
        <v>0</v>
      </c>
      <c r="L33" s="161">
        <v>240</v>
      </c>
      <c r="M33" s="395">
        <v>0</v>
      </c>
      <c r="N33" s="162">
        <v>68</v>
      </c>
      <c r="O33" s="162">
        <v>65</v>
      </c>
      <c r="P33" s="395">
        <v>0</v>
      </c>
      <c r="Q33" s="162">
        <v>186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395">
        <v>0</v>
      </c>
      <c r="AA33" s="395">
        <v>0</v>
      </c>
    </row>
    <row r="34" spans="1:27" ht="15" customHeight="1">
      <c r="A34" s="167">
        <v>205</v>
      </c>
      <c r="B34" s="177" t="s">
        <v>238</v>
      </c>
      <c r="C34" s="161">
        <v>338</v>
      </c>
      <c r="D34" s="161">
        <v>51</v>
      </c>
      <c r="E34" s="161">
        <v>8</v>
      </c>
      <c r="F34" s="161">
        <v>43</v>
      </c>
      <c r="G34" s="395">
        <v>0</v>
      </c>
      <c r="H34" s="161">
        <v>44</v>
      </c>
      <c r="I34" s="161">
        <v>2</v>
      </c>
      <c r="J34" s="161">
        <v>112</v>
      </c>
      <c r="K34" s="395">
        <v>0</v>
      </c>
      <c r="L34" s="161">
        <v>11</v>
      </c>
      <c r="M34" s="395">
        <v>0</v>
      </c>
      <c r="N34" s="162">
        <v>3</v>
      </c>
      <c r="O34" s="162">
        <v>5</v>
      </c>
      <c r="P34" s="395">
        <v>0</v>
      </c>
      <c r="Q34" s="162">
        <v>16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395">
        <v>0</v>
      </c>
      <c r="AA34" s="395">
        <v>0</v>
      </c>
    </row>
    <row r="35" spans="1:27" ht="15" customHeight="1">
      <c r="A35" s="167">
        <v>206</v>
      </c>
      <c r="B35" s="177" t="s">
        <v>239</v>
      </c>
      <c r="C35" s="161">
        <v>1674</v>
      </c>
      <c r="D35" s="161">
        <v>403</v>
      </c>
      <c r="E35" s="161">
        <v>50</v>
      </c>
      <c r="F35" s="161">
        <v>520</v>
      </c>
      <c r="G35" s="395">
        <v>0</v>
      </c>
      <c r="H35" s="161">
        <v>102</v>
      </c>
      <c r="I35" s="161">
        <v>42</v>
      </c>
      <c r="J35" s="161">
        <v>34</v>
      </c>
      <c r="K35" s="395">
        <v>0</v>
      </c>
      <c r="L35" s="161">
        <v>105</v>
      </c>
      <c r="M35" s="395">
        <v>0</v>
      </c>
      <c r="N35" s="162">
        <v>10</v>
      </c>
      <c r="O35" s="162">
        <v>22</v>
      </c>
      <c r="P35" s="395">
        <v>0</v>
      </c>
      <c r="Q35" s="162">
        <v>18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395">
        <v>0</v>
      </c>
      <c r="AA35" s="395">
        <v>0</v>
      </c>
    </row>
    <row r="36" spans="1:27" ht="15" customHeight="1">
      <c r="A36" s="167">
        <v>207</v>
      </c>
      <c r="B36" s="177" t="s">
        <v>240</v>
      </c>
      <c r="C36" s="161">
        <v>3063</v>
      </c>
      <c r="D36" s="161">
        <v>504</v>
      </c>
      <c r="E36" s="161">
        <v>28</v>
      </c>
      <c r="F36" s="161">
        <v>1507</v>
      </c>
      <c r="G36" s="395">
        <v>0</v>
      </c>
      <c r="H36" s="161">
        <v>101</v>
      </c>
      <c r="I36" s="161">
        <v>68</v>
      </c>
      <c r="J36" s="161">
        <v>414</v>
      </c>
      <c r="K36" s="395">
        <v>0</v>
      </c>
      <c r="L36" s="161">
        <v>34</v>
      </c>
      <c r="M36" s="395">
        <v>0</v>
      </c>
      <c r="N36" s="162">
        <v>30</v>
      </c>
      <c r="O36" s="162">
        <v>22</v>
      </c>
      <c r="P36" s="395">
        <v>0</v>
      </c>
      <c r="Q36" s="162">
        <v>48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395">
        <v>0</v>
      </c>
      <c r="AA36" s="395">
        <v>0</v>
      </c>
    </row>
    <row r="37" spans="1:27" ht="15" customHeight="1">
      <c r="A37" s="167">
        <v>208</v>
      </c>
      <c r="B37" s="177" t="s">
        <v>241</v>
      </c>
      <c r="C37" s="161">
        <v>449</v>
      </c>
      <c r="D37" s="161">
        <v>43</v>
      </c>
      <c r="E37" s="161">
        <v>0</v>
      </c>
      <c r="F37" s="161">
        <v>147</v>
      </c>
      <c r="G37" s="395">
        <v>0</v>
      </c>
      <c r="H37" s="161">
        <v>45</v>
      </c>
      <c r="I37" s="161">
        <v>4</v>
      </c>
      <c r="J37" s="161">
        <v>119</v>
      </c>
      <c r="K37" s="395">
        <v>0</v>
      </c>
      <c r="L37" s="161">
        <v>6</v>
      </c>
      <c r="M37" s="395">
        <v>0</v>
      </c>
      <c r="N37" s="162">
        <v>17</v>
      </c>
      <c r="O37" s="162">
        <v>2</v>
      </c>
      <c r="P37" s="395">
        <v>0</v>
      </c>
      <c r="Q37" s="162">
        <v>3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395">
        <v>0</v>
      </c>
      <c r="AA37" s="395">
        <v>0</v>
      </c>
    </row>
    <row r="38" spans="1:27" ht="15" customHeight="1">
      <c r="A38" s="167">
        <v>209</v>
      </c>
      <c r="B38" s="177" t="s">
        <v>242</v>
      </c>
      <c r="C38" s="161">
        <v>837</v>
      </c>
      <c r="D38" s="161">
        <v>137</v>
      </c>
      <c r="E38" s="161">
        <v>13</v>
      </c>
      <c r="F38" s="161">
        <v>68</v>
      </c>
      <c r="G38" s="395">
        <v>0</v>
      </c>
      <c r="H38" s="161">
        <v>196</v>
      </c>
      <c r="I38" s="161">
        <v>7</v>
      </c>
      <c r="J38" s="161">
        <v>250</v>
      </c>
      <c r="K38" s="395">
        <v>0</v>
      </c>
      <c r="L38" s="161">
        <v>23</v>
      </c>
      <c r="M38" s="395">
        <v>0</v>
      </c>
      <c r="N38" s="162">
        <v>35</v>
      </c>
      <c r="O38" s="162">
        <v>28</v>
      </c>
      <c r="P38" s="395">
        <v>0</v>
      </c>
      <c r="Q38" s="162">
        <v>43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395">
        <v>0</v>
      </c>
      <c r="AA38" s="395">
        <v>0</v>
      </c>
    </row>
    <row r="39" spans="1:27" ht="15" customHeight="1">
      <c r="A39" s="167">
        <v>210</v>
      </c>
      <c r="B39" s="177" t="s">
        <v>14</v>
      </c>
      <c r="C39" s="161">
        <v>3048</v>
      </c>
      <c r="D39" s="161">
        <v>465</v>
      </c>
      <c r="E39" s="161">
        <v>34</v>
      </c>
      <c r="F39" s="161">
        <v>819</v>
      </c>
      <c r="G39" s="395">
        <v>0</v>
      </c>
      <c r="H39" s="161">
        <v>328</v>
      </c>
      <c r="I39" s="161">
        <v>236</v>
      </c>
      <c r="J39" s="161">
        <v>546</v>
      </c>
      <c r="K39" s="395">
        <v>0</v>
      </c>
      <c r="L39" s="161">
        <v>27</v>
      </c>
      <c r="M39" s="395">
        <v>0</v>
      </c>
      <c r="N39" s="162">
        <v>77</v>
      </c>
      <c r="O39" s="162">
        <v>36</v>
      </c>
      <c r="P39" s="395">
        <v>0</v>
      </c>
      <c r="Q39" s="162">
        <v>87</v>
      </c>
      <c r="R39" s="395">
        <v>0</v>
      </c>
      <c r="S39" s="395">
        <v>0</v>
      </c>
      <c r="T39" s="395">
        <v>0</v>
      </c>
      <c r="U39" s="395">
        <v>0</v>
      </c>
      <c r="V39" s="395">
        <v>0</v>
      </c>
      <c r="W39" s="395">
        <v>0</v>
      </c>
      <c r="X39" s="395">
        <v>0</v>
      </c>
      <c r="Y39" s="395">
        <v>0</v>
      </c>
      <c r="Z39" s="395">
        <v>0</v>
      </c>
      <c r="AA39" s="395">
        <v>0</v>
      </c>
    </row>
    <row r="40" spans="1:27" ht="15" customHeight="1">
      <c r="A40" s="167">
        <v>212</v>
      </c>
      <c r="B40" s="177" t="s">
        <v>243</v>
      </c>
      <c r="C40" s="161">
        <v>416</v>
      </c>
      <c r="D40" s="161">
        <v>60</v>
      </c>
      <c r="E40" s="161">
        <v>5</v>
      </c>
      <c r="F40" s="161">
        <v>96</v>
      </c>
      <c r="G40" s="395">
        <v>0</v>
      </c>
      <c r="H40" s="161">
        <v>59</v>
      </c>
      <c r="I40" s="161">
        <v>20</v>
      </c>
      <c r="J40" s="161">
        <v>94</v>
      </c>
      <c r="K40" s="395">
        <v>0</v>
      </c>
      <c r="L40" s="161">
        <v>14</v>
      </c>
      <c r="M40" s="395">
        <v>0</v>
      </c>
      <c r="N40" s="162">
        <v>12</v>
      </c>
      <c r="O40" s="162">
        <v>8</v>
      </c>
      <c r="P40" s="395">
        <v>0</v>
      </c>
      <c r="Q40" s="162">
        <v>7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395">
        <v>0</v>
      </c>
      <c r="X40" s="395">
        <v>0</v>
      </c>
      <c r="Y40" s="395">
        <v>0</v>
      </c>
      <c r="Z40" s="395">
        <v>0</v>
      </c>
      <c r="AA40" s="395">
        <v>0</v>
      </c>
    </row>
    <row r="41" spans="1:27" ht="15" customHeight="1">
      <c r="A41" s="167">
        <v>213</v>
      </c>
      <c r="B41" s="177" t="s">
        <v>244</v>
      </c>
      <c r="C41" s="161">
        <v>550</v>
      </c>
      <c r="D41" s="161">
        <v>52</v>
      </c>
      <c r="E41" s="161">
        <v>3</v>
      </c>
      <c r="F41" s="161">
        <v>139</v>
      </c>
      <c r="G41" s="395">
        <v>0</v>
      </c>
      <c r="H41" s="161">
        <v>54</v>
      </c>
      <c r="I41" s="161">
        <v>12</v>
      </c>
      <c r="J41" s="161">
        <v>195</v>
      </c>
      <c r="K41" s="395">
        <v>0</v>
      </c>
      <c r="L41" s="161">
        <v>5</v>
      </c>
      <c r="M41" s="395">
        <v>0</v>
      </c>
      <c r="N41" s="162">
        <v>8</v>
      </c>
      <c r="O41" s="162">
        <v>3</v>
      </c>
      <c r="P41" s="395">
        <v>0</v>
      </c>
      <c r="Q41" s="162">
        <v>8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395">
        <v>0</v>
      </c>
      <c r="AA41" s="395">
        <v>0</v>
      </c>
    </row>
    <row r="42" spans="1:27" ht="15" customHeight="1">
      <c r="A42" s="167">
        <v>214</v>
      </c>
      <c r="B42" s="177" t="s">
        <v>245</v>
      </c>
      <c r="C42" s="161">
        <v>3068</v>
      </c>
      <c r="D42" s="161">
        <v>435</v>
      </c>
      <c r="E42" s="161">
        <v>50</v>
      </c>
      <c r="F42" s="161">
        <v>1516</v>
      </c>
      <c r="G42" s="395">
        <v>0</v>
      </c>
      <c r="H42" s="161">
        <v>107</v>
      </c>
      <c r="I42" s="161">
        <v>114</v>
      </c>
      <c r="J42" s="161">
        <v>254</v>
      </c>
      <c r="K42" s="395">
        <v>0</v>
      </c>
      <c r="L42" s="161">
        <v>90</v>
      </c>
      <c r="M42" s="395">
        <v>0</v>
      </c>
      <c r="N42" s="162">
        <v>58</v>
      </c>
      <c r="O42" s="162">
        <v>30</v>
      </c>
      <c r="P42" s="395">
        <v>0</v>
      </c>
      <c r="Q42" s="162">
        <v>44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395">
        <v>0</v>
      </c>
      <c r="X42" s="395">
        <v>0</v>
      </c>
      <c r="Y42" s="395">
        <v>0</v>
      </c>
      <c r="Z42" s="395">
        <v>0</v>
      </c>
      <c r="AA42" s="395">
        <v>0</v>
      </c>
    </row>
    <row r="43" spans="1:27" ht="15" customHeight="1">
      <c r="A43" s="167">
        <v>215</v>
      </c>
      <c r="B43" s="177" t="s">
        <v>246</v>
      </c>
      <c r="C43" s="161">
        <v>1957</v>
      </c>
      <c r="D43" s="161">
        <v>228</v>
      </c>
      <c r="E43" s="161">
        <v>9</v>
      </c>
      <c r="F43" s="161">
        <v>232</v>
      </c>
      <c r="G43" s="395">
        <v>0</v>
      </c>
      <c r="H43" s="161">
        <v>115</v>
      </c>
      <c r="I43" s="161">
        <v>180</v>
      </c>
      <c r="J43" s="161">
        <v>630</v>
      </c>
      <c r="K43" s="395">
        <v>0</v>
      </c>
      <c r="L43" s="161">
        <v>8</v>
      </c>
      <c r="M43" s="395">
        <v>0</v>
      </c>
      <c r="N43" s="162">
        <v>45</v>
      </c>
      <c r="O43" s="162">
        <v>34</v>
      </c>
      <c r="P43" s="395">
        <v>0</v>
      </c>
      <c r="Q43" s="162">
        <v>40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395">
        <v>0</v>
      </c>
      <c r="X43" s="395">
        <v>0</v>
      </c>
      <c r="Y43" s="395">
        <v>0</v>
      </c>
      <c r="Z43" s="395">
        <v>0</v>
      </c>
      <c r="AA43" s="395">
        <v>0</v>
      </c>
    </row>
    <row r="44" spans="1:27" ht="15" customHeight="1">
      <c r="A44" s="167">
        <v>216</v>
      </c>
      <c r="B44" s="177" t="s">
        <v>247</v>
      </c>
      <c r="C44" s="161">
        <v>1166</v>
      </c>
      <c r="D44" s="161">
        <v>105</v>
      </c>
      <c r="E44" s="161">
        <v>6</v>
      </c>
      <c r="F44" s="161">
        <v>485</v>
      </c>
      <c r="G44" s="395">
        <v>0</v>
      </c>
      <c r="H44" s="161">
        <v>91</v>
      </c>
      <c r="I44" s="161">
        <v>26</v>
      </c>
      <c r="J44" s="161">
        <v>231</v>
      </c>
      <c r="K44" s="395">
        <v>0</v>
      </c>
      <c r="L44" s="161">
        <v>7</v>
      </c>
      <c r="M44" s="395">
        <v>0</v>
      </c>
      <c r="N44" s="162">
        <v>20</v>
      </c>
      <c r="O44" s="162">
        <v>7</v>
      </c>
      <c r="P44" s="395">
        <v>0</v>
      </c>
      <c r="Q44" s="162">
        <v>11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0</v>
      </c>
      <c r="X44" s="395">
        <v>0</v>
      </c>
      <c r="Y44" s="395">
        <v>0</v>
      </c>
      <c r="Z44" s="395">
        <v>0</v>
      </c>
      <c r="AA44" s="395">
        <v>0</v>
      </c>
    </row>
    <row r="45" spans="1:27" ht="15" customHeight="1">
      <c r="A45" s="167">
        <v>217</v>
      </c>
      <c r="B45" s="177" t="s">
        <v>248</v>
      </c>
      <c r="C45" s="161">
        <v>1442</v>
      </c>
      <c r="D45" s="161">
        <v>191</v>
      </c>
      <c r="E45" s="161">
        <v>12</v>
      </c>
      <c r="F45" s="161">
        <v>626</v>
      </c>
      <c r="G45" s="395">
        <v>0</v>
      </c>
      <c r="H45" s="161">
        <v>51</v>
      </c>
      <c r="I45" s="161">
        <v>20</v>
      </c>
      <c r="J45" s="161">
        <v>171</v>
      </c>
      <c r="K45" s="395">
        <v>0</v>
      </c>
      <c r="L45" s="161">
        <v>65</v>
      </c>
      <c r="M45" s="395">
        <v>0</v>
      </c>
      <c r="N45" s="162">
        <v>61</v>
      </c>
      <c r="O45" s="162">
        <v>20</v>
      </c>
      <c r="P45" s="395">
        <v>0</v>
      </c>
      <c r="Q45" s="162">
        <v>63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0</v>
      </c>
      <c r="X45" s="395">
        <v>0</v>
      </c>
      <c r="Y45" s="395">
        <v>0</v>
      </c>
      <c r="Z45" s="395">
        <v>0</v>
      </c>
      <c r="AA45" s="395">
        <v>0</v>
      </c>
    </row>
    <row r="46" spans="1:27" ht="15" customHeight="1">
      <c r="A46" s="167">
        <v>218</v>
      </c>
      <c r="B46" s="177" t="s">
        <v>249</v>
      </c>
      <c r="C46" s="161">
        <v>993</v>
      </c>
      <c r="D46" s="161">
        <v>49</v>
      </c>
      <c r="E46" s="161">
        <v>21</v>
      </c>
      <c r="F46" s="161">
        <v>99</v>
      </c>
      <c r="G46" s="395">
        <v>0</v>
      </c>
      <c r="H46" s="161">
        <v>44</v>
      </c>
      <c r="I46" s="161">
        <v>104</v>
      </c>
      <c r="J46" s="161">
        <v>494</v>
      </c>
      <c r="K46" s="395">
        <v>0</v>
      </c>
      <c r="L46" s="161">
        <v>9</v>
      </c>
      <c r="M46" s="395">
        <v>0</v>
      </c>
      <c r="N46" s="162">
        <v>44</v>
      </c>
      <c r="O46" s="162">
        <v>3</v>
      </c>
      <c r="P46" s="395">
        <v>0</v>
      </c>
      <c r="Q46" s="162">
        <v>4</v>
      </c>
      <c r="R46" s="395">
        <v>0</v>
      </c>
      <c r="S46" s="395">
        <v>0</v>
      </c>
      <c r="T46" s="395">
        <v>0</v>
      </c>
      <c r="U46" s="395">
        <v>0</v>
      </c>
      <c r="V46" s="395">
        <v>0</v>
      </c>
      <c r="W46" s="395">
        <v>0</v>
      </c>
      <c r="X46" s="395">
        <v>0</v>
      </c>
      <c r="Y46" s="395">
        <v>0</v>
      </c>
      <c r="Z46" s="395">
        <v>0</v>
      </c>
      <c r="AA46" s="395">
        <v>0</v>
      </c>
    </row>
    <row r="47" spans="1:27" ht="15" customHeight="1">
      <c r="A47" s="167">
        <v>219</v>
      </c>
      <c r="B47" s="177" t="s">
        <v>250</v>
      </c>
      <c r="C47" s="161">
        <v>1146</v>
      </c>
      <c r="D47" s="161">
        <v>229</v>
      </c>
      <c r="E47" s="161">
        <v>24</v>
      </c>
      <c r="F47" s="161">
        <v>344</v>
      </c>
      <c r="G47" s="395">
        <v>0</v>
      </c>
      <c r="H47" s="161">
        <v>52</v>
      </c>
      <c r="I47" s="161">
        <v>24</v>
      </c>
      <c r="J47" s="161">
        <v>227</v>
      </c>
      <c r="K47" s="395">
        <v>0</v>
      </c>
      <c r="L47" s="161">
        <v>38</v>
      </c>
      <c r="M47" s="395">
        <v>0</v>
      </c>
      <c r="N47" s="162">
        <v>32</v>
      </c>
      <c r="O47" s="162">
        <v>7</v>
      </c>
      <c r="P47" s="395">
        <v>0</v>
      </c>
      <c r="Q47" s="162">
        <v>29</v>
      </c>
      <c r="R47" s="395">
        <v>0</v>
      </c>
      <c r="S47" s="395">
        <v>0</v>
      </c>
      <c r="T47" s="395">
        <v>0</v>
      </c>
      <c r="U47" s="395">
        <v>0</v>
      </c>
      <c r="V47" s="395">
        <v>0</v>
      </c>
      <c r="W47" s="395">
        <v>0</v>
      </c>
      <c r="X47" s="395">
        <v>0</v>
      </c>
      <c r="Y47" s="395">
        <v>0</v>
      </c>
      <c r="Z47" s="395">
        <v>0</v>
      </c>
      <c r="AA47" s="395">
        <v>0</v>
      </c>
    </row>
    <row r="48" spans="1:27" ht="15" customHeight="1">
      <c r="A48" s="167">
        <v>220</v>
      </c>
      <c r="B48" s="177" t="s">
        <v>251</v>
      </c>
      <c r="C48" s="161">
        <v>1197</v>
      </c>
      <c r="D48" s="161">
        <v>151</v>
      </c>
      <c r="E48" s="161">
        <v>5</v>
      </c>
      <c r="F48" s="161">
        <v>49</v>
      </c>
      <c r="G48" s="395">
        <v>0</v>
      </c>
      <c r="H48" s="161">
        <v>35</v>
      </c>
      <c r="I48" s="161">
        <v>111</v>
      </c>
      <c r="J48" s="161">
        <v>672</v>
      </c>
      <c r="K48" s="395">
        <v>0</v>
      </c>
      <c r="L48" s="161">
        <v>4</v>
      </c>
      <c r="M48" s="395">
        <v>0</v>
      </c>
      <c r="N48" s="162">
        <v>25</v>
      </c>
      <c r="O48" s="162">
        <v>21</v>
      </c>
      <c r="P48" s="395">
        <v>0</v>
      </c>
      <c r="Q48" s="162">
        <v>19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395">
        <v>0</v>
      </c>
      <c r="X48" s="395">
        <v>0</v>
      </c>
      <c r="Y48" s="395">
        <v>0</v>
      </c>
      <c r="Z48" s="395">
        <v>0</v>
      </c>
      <c r="AA48" s="395">
        <v>0</v>
      </c>
    </row>
    <row r="49" spans="1:27" ht="15" customHeight="1">
      <c r="A49" s="167">
        <v>221</v>
      </c>
      <c r="B49" s="179" t="s">
        <v>459</v>
      </c>
      <c r="C49" s="161">
        <v>902</v>
      </c>
      <c r="D49" s="161">
        <v>62</v>
      </c>
      <c r="E49" s="161">
        <v>2</v>
      </c>
      <c r="F49" s="161">
        <v>62</v>
      </c>
      <c r="G49" s="395">
        <v>0</v>
      </c>
      <c r="H49" s="161">
        <v>105</v>
      </c>
      <c r="I49" s="161">
        <v>178</v>
      </c>
      <c r="J49" s="161">
        <v>404</v>
      </c>
      <c r="K49" s="395">
        <v>0</v>
      </c>
      <c r="L49" s="161">
        <v>9</v>
      </c>
      <c r="M49" s="395">
        <v>0</v>
      </c>
      <c r="N49" s="162">
        <v>4</v>
      </c>
      <c r="O49" s="162">
        <v>4</v>
      </c>
      <c r="P49" s="395">
        <v>0</v>
      </c>
      <c r="Q49" s="162">
        <v>12</v>
      </c>
      <c r="R49" s="395">
        <v>0</v>
      </c>
      <c r="S49" s="395">
        <v>0</v>
      </c>
      <c r="T49" s="395">
        <v>0</v>
      </c>
      <c r="U49" s="395">
        <v>0</v>
      </c>
      <c r="V49" s="395">
        <v>0</v>
      </c>
      <c r="W49" s="395">
        <v>0</v>
      </c>
      <c r="X49" s="395">
        <v>0</v>
      </c>
      <c r="Y49" s="395">
        <v>0</v>
      </c>
      <c r="Z49" s="395">
        <v>0</v>
      </c>
      <c r="AA49" s="395">
        <v>0</v>
      </c>
    </row>
    <row r="50" spans="1:27" ht="15" customHeight="1">
      <c r="A50" s="167">
        <v>222</v>
      </c>
      <c r="B50" s="177" t="s">
        <v>253</v>
      </c>
      <c r="C50" s="161">
        <v>127</v>
      </c>
      <c r="D50" s="161">
        <v>41</v>
      </c>
      <c r="E50" s="161">
        <v>1</v>
      </c>
      <c r="F50" s="161">
        <v>5</v>
      </c>
      <c r="G50" s="395">
        <v>0</v>
      </c>
      <c r="H50" s="161">
        <v>23</v>
      </c>
      <c r="I50" s="161">
        <v>4</v>
      </c>
      <c r="J50" s="161">
        <v>30</v>
      </c>
      <c r="K50" s="395">
        <v>0</v>
      </c>
      <c r="L50" s="161">
        <v>4</v>
      </c>
      <c r="M50" s="395">
        <v>0</v>
      </c>
      <c r="N50" s="162">
        <v>9</v>
      </c>
      <c r="O50" s="162">
        <v>0</v>
      </c>
      <c r="P50" s="395">
        <v>0</v>
      </c>
      <c r="Q50" s="161">
        <v>0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5">
        <v>0</v>
      </c>
      <c r="Z50" s="395">
        <v>0</v>
      </c>
      <c r="AA50" s="395">
        <v>0</v>
      </c>
    </row>
    <row r="51" spans="1:27" ht="15" customHeight="1">
      <c r="A51" s="167">
        <v>223</v>
      </c>
      <c r="B51" s="177" t="s">
        <v>254</v>
      </c>
      <c r="C51" s="161">
        <v>908</v>
      </c>
      <c r="D51" s="161">
        <v>185</v>
      </c>
      <c r="E51" s="161">
        <v>1</v>
      </c>
      <c r="F51" s="161">
        <v>59</v>
      </c>
      <c r="G51" s="395">
        <v>0</v>
      </c>
      <c r="H51" s="161">
        <v>124</v>
      </c>
      <c r="I51" s="161">
        <v>83</v>
      </c>
      <c r="J51" s="161">
        <v>351</v>
      </c>
      <c r="K51" s="395">
        <v>0</v>
      </c>
      <c r="L51" s="161">
        <v>19</v>
      </c>
      <c r="M51" s="395">
        <v>0</v>
      </c>
      <c r="N51" s="162">
        <v>15</v>
      </c>
      <c r="O51" s="162">
        <v>6</v>
      </c>
      <c r="P51" s="395">
        <v>0</v>
      </c>
      <c r="Q51" s="161">
        <v>1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395">
        <v>0</v>
      </c>
      <c r="X51" s="395">
        <v>0</v>
      </c>
      <c r="Y51" s="395">
        <v>0</v>
      </c>
      <c r="Z51" s="395">
        <v>0</v>
      </c>
      <c r="AA51" s="395">
        <v>0</v>
      </c>
    </row>
    <row r="52" spans="1:27" ht="15" customHeight="1">
      <c r="A52" s="167">
        <v>224</v>
      </c>
      <c r="B52" s="177" t="s">
        <v>255</v>
      </c>
      <c r="C52" s="161">
        <v>548</v>
      </c>
      <c r="D52" s="161">
        <v>67</v>
      </c>
      <c r="E52" s="161">
        <v>3</v>
      </c>
      <c r="F52" s="161">
        <v>30</v>
      </c>
      <c r="G52" s="395">
        <v>0</v>
      </c>
      <c r="H52" s="161">
        <v>52</v>
      </c>
      <c r="I52" s="161">
        <v>10</v>
      </c>
      <c r="J52" s="161">
        <v>304</v>
      </c>
      <c r="K52" s="395">
        <v>0</v>
      </c>
      <c r="L52" s="161">
        <v>12</v>
      </c>
      <c r="M52" s="395">
        <v>0</v>
      </c>
      <c r="N52" s="162">
        <v>16</v>
      </c>
      <c r="O52" s="162">
        <v>1</v>
      </c>
      <c r="P52" s="395">
        <v>0</v>
      </c>
      <c r="Q52" s="161">
        <v>7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5">
        <v>0</v>
      </c>
      <c r="Y52" s="395">
        <v>0</v>
      </c>
      <c r="Z52" s="395">
        <v>0</v>
      </c>
      <c r="AA52" s="395">
        <v>0</v>
      </c>
    </row>
    <row r="53" spans="1:27" ht="15" customHeight="1">
      <c r="A53" s="167">
        <v>225</v>
      </c>
      <c r="B53" s="177" t="s">
        <v>256</v>
      </c>
      <c r="C53" s="161">
        <v>351</v>
      </c>
      <c r="D53" s="161">
        <v>78</v>
      </c>
      <c r="E53" s="161">
        <v>2</v>
      </c>
      <c r="F53" s="161">
        <v>16</v>
      </c>
      <c r="G53" s="395">
        <v>0</v>
      </c>
      <c r="H53" s="161">
        <v>80</v>
      </c>
      <c r="I53" s="161">
        <v>11</v>
      </c>
      <c r="J53" s="161">
        <v>104</v>
      </c>
      <c r="K53" s="395">
        <v>0</v>
      </c>
      <c r="L53" s="161">
        <v>13</v>
      </c>
      <c r="M53" s="395">
        <v>0</v>
      </c>
      <c r="N53" s="162">
        <v>14</v>
      </c>
      <c r="O53" s="162">
        <v>2</v>
      </c>
      <c r="P53" s="395">
        <v>0</v>
      </c>
      <c r="Q53" s="162">
        <v>12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395">
        <v>0</v>
      </c>
      <c r="AA53" s="395">
        <v>0</v>
      </c>
    </row>
    <row r="54" spans="1:27" ht="15" customHeight="1">
      <c r="A54" s="167">
        <v>226</v>
      </c>
      <c r="B54" s="177" t="s">
        <v>257</v>
      </c>
      <c r="C54" s="161">
        <v>394</v>
      </c>
      <c r="D54" s="161">
        <v>52</v>
      </c>
      <c r="E54" s="161">
        <v>10</v>
      </c>
      <c r="F54" s="161">
        <v>60</v>
      </c>
      <c r="G54" s="395">
        <v>0</v>
      </c>
      <c r="H54" s="161">
        <v>41</v>
      </c>
      <c r="I54" s="161">
        <v>0</v>
      </c>
      <c r="J54" s="161">
        <v>126</v>
      </c>
      <c r="K54" s="395">
        <v>0</v>
      </c>
      <c r="L54" s="161">
        <v>16</v>
      </c>
      <c r="M54" s="395">
        <v>0</v>
      </c>
      <c r="N54" s="162">
        <v>5</v>
      </c>
      <c r="O54" s="162">
        <v>22</v>
      </c>
      <c r="P54" s="395">
        <v>0</v>
      </c>
      <c r="Q54" s="162">
        <v>12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5">
        <v>0</v>
      </c>
      <c r="Z54" s="395">
        <v>0</v>
      </c>
      <c r="AA54" s="395">
        <v>0</v>
      </c>
    </row>
    <row r="55" spans="1:27" ht="15" customHeight="1">
      <c r="A55" s="167">
        <v>227</v>
      </c>
      <c r="B55" s="177" t="s">
        <v>258</v>
      </c>
      <c r="C55" s="161">
        <v>296</v>
      </c>
      <c r="D55" s="161">
        <v>46</v>
      </c>
      <c r="E55" s="161">
        <v>2</v>
      </c>
      <c r="F55" s="161">
        <v>20</v>
      </c>
      <c r="G55" s="395">
        <v>0</v>
      </c>
      <c r="H55" s="161">
        <v>39</v>
      </c>
      <c r="I55" s="161">
        <v>6</v>
      </c>
      <c r="J55" s="161">
        <v>121</v>
      </c>
      <c r="K55" s="395">
        <v>0</v>
      </c>
      <c r="L55" s="161">
        <v>13</v>
      </c>
      <c r="M55" s="395">
        <v>0</v>
      </c>
      <c r="N55" s="161">
        <v>0</v>
      </c>
      <c r="O55" s="162">
        <v>4</v>
      </c>
      <c r="P55" s="395">
        <v>0</v>
      </c>
      <c r="Q55" s="162">
        <v>14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395">
        <v>0</v>
      </c>
      <c r="X55" s="395">
        <v>0</v>
      </c>
      <c r="Y55" s="395">
        <v>0</v>
      </c>
      <c r="Z55" s="395">
        <v>0</v>
      </c>
      <c r="AA55" s="395">
        <v>0</v>
      </c>
    </row>
    <row r="56" spans="1:27" ht="15" customHeight="1">
      <c r="A56" s="167">
        <v>228</v>
      </c>
      <c r="B56" s="177" t="s">
        <v>410</v>
      </c>
      <c r="C56" s="161">
        <v>1627</v>
      </c>
      <c r="D56" s="161">
        <v>89</v>
      </c>
      <c r="E56" s="161">
        <v>7</v>
      </c>
      <c r="F56" s="161">
        <v>47</v>
      </c>
      <c r="G56" s="395">
        <v>0</v>
      </c>
      <c r="H56" s="161">
        <v>53</v>
      </c>
      <c r="I56" s="161">
        <v>57</v>
      </c>
      <c r="J56" s="161">
        <v>1178</v>
      </c>
      <c r="K56" s="395">
        <v>0</v>
      </c>
      <c r="L56" s="161">
        <v>6</v>
      </c>
      <c r="M56" s="395">
        <v>0</v>
      </c>
      <c r="N56" s="162">
        <v>31</v>
      </c>
      <c r="O56" s="162">
        <v>4</v>
      </c>
      <c r="P56" s="395">
        <v>0</v>
      </c>
      <c r="Q56" s="162">
        <v>9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5">
        <v>0</v>
      </c>
      <c r="Z56" s="395">
        <v>0</v>
      </c>
      <c r="AA56" s="395">
        <v>0</v>
      </c>
    </row>
    <row r="57" spans="1:27" ht="15" customHeight="1">
      <c r="A57" s="167">
        <v>229</v>
      </c>
      <c r="B57" s="177" t="s">
        <v>259</v>
      </c>
      <c r="C57" s="161">
        <v>752</v>
      </c>
      <c r="D57" s="161">
        <v>100</v>
      </c>
      <c r="E57" s="161">
        <v>5</v>
      </c>
      <c r="F57" s="161">
        <v>75</v>
      </c>
      <c r="G57" s="395">
        <v>0</v>
      </c>
      <c r="H57" s="161">
        <v>33</v>
      </c>
      <c r="I57" s="161">
        <v>11</v>
      </c>
      <c r="J57" s="161">
        <v>279</v>
      </c>
      <c r="K57" s="395">
        <v>0</v>
      </c>
      <c r="L57" s="161">
        <v>15</v>
      </c>
      <c r="M57" s="395">
        <v>0</v>
      </c>
      <c r="N57" s="162">
        <v>81</v>
      </c>
      <c r="O57" s="162">
        <v>8</v>
      </c>
      <c r="P57" s="395">
        <v>0</v>
      </c>
      <c r="Q57" s="162">
        <v>14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395">
        <v>0</v>
      </c>
      <c r="X57" s="395">
        <v>0</v>
      </c>
      <c r="Y57" s="395">
        <v>0</v>
      </c>
      <c r="Z57" s="395">
        <v>0</v>
      </c>
      <c r="AA57" s="395">
        <v>0</v>
      </c>
    </row>
    <row r="58" spans="1:27" ht="15" customHeight="1">
      <c r="A58" s="167">
        <v>301</v>
      </c>
      <c r="B58" s="177" t="s">
        <v>261</v>
      </c>
      <c r="C58" s="161">
        <v>197</v>
      </c>
      <c r="D58" s="161">
        <v>23</v>
      </c>
      <c r="E58" s="161">
        <v>2</v>
      </c>
      <c r="F58" s="161">
        <v>77</v>
      </c>
      <c r="G58" s="395">
        <v>0</v>
      </c>
      <c r="H58" s="161">
        <v>13</v>
      </c>
      <c r="I58" s="161">
        <v>4</v>
      </c>
      <c r="J58" s="161">
        <v>49</v>
      </c>
      <c r="K58" s="395">
        <v>0</v>
      </c>
      <c r="L58" s="161">
        <v>5</v>
      </c>
      <c r="M58" s="395">
        <v>0</v>
      </c>
      <c r="N58" s="162">
        <v>2</v>
      </c>
      <c r="O58" s="162">
        <v>3</v>
      </c>
      <c r="P58" s="395">
        <v>0</v>
      </c>
      <c r="Q58" s="161">
        <v>1</v>
      </c>
      <c r="R58" s="395">
        <v>0</v>
      </c>
      <c r="S58" s="395">
        <v>0</v>
      </c>
      <c r="T58" s="395">
        <v>0</v>
      </c>
      <c r="U58" s="395">
        <v>0</v>
      </c>
      <c r="V58" s="395">
        <v>0</v>
      </c>
      <c r="W58" s="395">
        <v>0</v>
      </c>
      <c r="X58" s="395">
        <v>0</v>
      </c>
      <c r="Y58" s="395">
        <v>0</v>
      </c>
      <c r="Z58" s="395">
        <v>0</v>
      </c>
      <c r="AA58" s="395">
        <v>0</v>
      </c>
    </row>
    <row r="59" spans="1:27" ht="15" customHeight="1">
      <c r="A59" s="167">
        <v>365</v>
      </c>
      <c r="B59" s="177" t="s">
        <v>265</v>
      </c>
      <c r="C59" s="161">
        <v>304</v>
      </c>
      <c r="D59" s="161">
        <v>45</v>
      </c>
      <c r="E59" s="161">
        <v>1</v>
      </c>
      <c r="F59" s="161">
        <v>15</v>
      </c>
      <c r="G59" s="395">
        <v>0</v>
      </c>
      <c r="H59" s="161">
        <v>43</v>
      </c>
      <c r="I59" s="161">
        <v>5</v>
      </c>
      <c r="J59" s="161">
        <v>170</v>
      </c>
      <c r="K59" s="395">
        <v>0</v>
      </c>
      <c r="L59" s="161">
        <v>1</v>
      </c>
      <c r="M59" s="395">
        <v>0</v>
      </c>
      <c r="N59" s="162">
        <v>8</v>
      </c>
      <c r="O59" s="162">
        <v>2</v>
      </c>
      <c r="P59" s="395">
        <v>0</v>
      </c>
      <c r="Q59" s="161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0</v>
      </c>
      <c r="X59" s="395">
        <v>0</v>
      </c>
      <c r="Y59" s="395">
        <v>0</v>
      </c>
      <c r="Z59" s="395">
        <v>0</v>
      </c>
      <c r="AA59" s="395">
        <v>0</v>
      </c>
    </row>
    <row r="60" spans="1:27" ht="15" customHeight="1">
      <c r="A60" s="167">
        <v>381</v>
      </c>
      <c r="B60" s="177" t="s">
        <v>266</v>
      </c>
      <c r="C60" s="161">
        <v>490</v>
      </c>
      <c r="D60" s="161">
        <v>43</v>
      </c>
      <c r="E60" s="161">
        <v>5</v>
      </c>
      <c r="F60" s="161">
        <v>45</v>
      </c>
      <c r="G60" s="395">
        <v>0</v>
      </c>
      <c r="H60" s="161">
        <v>76</v>
      </c>
      <c r="I60" s="161">
        <v>16</v>
      </c>
      <c r="J60" s="161">
        <v>221</v>
      </c>
      <c r="K60" s="395">
        <v>0</v>
      </c>
      <c r="L60" s="161">
        <v>0</v>
      </c>
      <c r="M60" s="395">
        <v>0</v>
      </c>
      <c r="N60" s="162">
        <v>9</v>
      </c>
      <c r="O60" s="162">
        <v>11</v>
      </c>
      <c r="P60" s="395">
        <v>0</v>
      </c>
      <c r="Q60" s="162">
        <v>1</v>
      </c>
      <c r="R60" s="395">
        <v>0</v>
      </c>
      <c r="S60" s="395">
        <v>0</v>
      </c>
      <c r="T60" s="395">
        <v>0</v>
      </c>
      <c r="U60" s="395">
        <v>0</v>
      </c>
      <c r="V60" s="395">
        <v>0</v>
      </c>
      <c r="W60" s="395">
        <v>0</v>
      </c>
      <c r="X60" s="395">
        <v>0</v>
      </c>
      <c r="Y60" s="395">
        <v>0</v>
      </c>
      <c r="Z60" s="395">
        <v>0</v>
      </c>
      <c r="AA60" s="395">
        <v>0</v>
      </c>
    </row>
    <row r="61" spans="1:27" ht="15" customHeight="1">
      <c r="A61" s="167">
        <v>382</v>
      </c>
      <c r="B61" s="177" t="s">
        <v>267</v>
      </c>
      <c r="C61" s="161">
        <v>482</v>
      </c>
      <c r="D61" s="161">
        <v>71</v>
      </c>
      <c r="E61" s="161">
        <v>1</v>
      </c>
      <c r="F61" s="161">
        <v>89</v>
      </c>
      <c r="G61" s="395">
        <v>0</v>
      </c>
      <c r="H61" s="161">
        <v>73</v>
      </c>
      <c r="I61" s="161">
        <v>61</v>
      </c>
      <c r="J61" s="161">
        <v>125</v>
      </c>
      <c r="K61" s="395">
        <v>0</v>
      </c>
      <c r="L61" s="161">
        <v>8</v>
      </c>
      <c r="M61" s="395">
        <v>0</v>
      </c>
      <c r="N61" s="162">
        <v>7</v>
      </c>
      <c r="O61" s="162">
        <v>0</v>
      </c>
      <c r="P61" s="395">
        <v>0</v>
      </c>
      <c r="Q61" s="162">
        <v>3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5">
        <v>0</v>
      </c>
      <c r="Z61" s="395">
        <v>0</v>
      </c>
      <c r="AA61" s="395">
        <v>0</v>
      </c>
    </row>
    <row r="62" spans="1:27" ht="15" customHeight="1">
      <c r="A62" s="167">
        <v>442</v>
      </c>
      <c r="B62" s="177" t="s">
        <v>270</v>
      </c>
      <c r="C62" s="161">
        <v>134</v>
      </c>
      <c r="D62" s="161">
        <v>39</v>
      </c>
      <c r="E62" s="161">
        <v>0</v>
      </c>
      <c r="F62" s="161">
        <v>5</v>
      </c>
      <c r="G62" s="395">
        <v>0</v>
      </c>
      <c r="H62" s="161">
        <v>8</v>
      </c>
      <c r="I62" s="161">
        <v>0</v>
      </c>
      <c r="J62" s="161">
        <v>51</v>
      </c>
      <c r="K62" s="395">
        <v>0</v>
      </c>
      <c r="L62" s="161">
        <v>3</v>
      </c>
      <c r="M62" s="395">
        <v>0</v>
      </c>
      <c r="N62" s="162">
        <v>7</v>
      </c>
      <c r="O62" s="162">
        <v>0</v>
      </c>
      <c r="P62" s="395">
        <v>0</v>
      </c>
      <c r="Q62" s="161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0</v>
      </c>
      <c r="W62" s="395">
        <v>0</v>
      </c>
      <c r="X62" s="395">
        <v>0</v>
      </c>
      <c r="Y62" s="395">
        <v>0</v>
      </c>
      <c r="Z62" s="395">
        <v>0</v>
      </c>
      <c r="AA62" s="395">
        <v>0</v>
      </c>
    </row>
    <row r="63" spans="1:27" ht="15" customHeight="1">
      <c r="A63" s="167">
        <v>443</v>
      </c>
      <c r="B63" s="177" t="s">
        <v>271</v>
      </c>
      <c r="C63" s="161">
        <v>381</v>
      </c>
      <c r="D63" s="161">
        <v>155</v>
      </c>
      <c r="E63" s="161">
        <v>0</v>
      </c>
      <c r="F63" s="161">
        <v>16</v>
      </c>
      <c r="G63" s="395">
        <v>0</v>
      </c>
      <c r="H63" s="161">
        <v>17</v>
      </c>
      <c r="I63" s="161">
        <v>4</v>
      </c>
      <c r="J63" s="161">
        <v>120</v>
      </c>
      <c r="K63" s="395">
        <v>0</v>
      </c>
      <c r="L63" s="161">
        <v>3</v>
      </c>
      <c r="M63" s="395">
        <v>0</v>
      </c>
      <c r="N63" s="162">
        <v>11</v>
      </c>
      <c r="O63" s="162">
        <v>4</v>
      </c>
      <c r="P63" s="395">
        <v>0</v>
      </c>
      <c r="Q63" s="162">
        <v>18</v>
      </c>
      <c r="R63" s="395">
        <v>0</v>
      </c>
      <c r="S63" s="395">
        <v>0</v>
      </c>
      <c r="T63" s="395">
        <v>0</v>
      </c>
      <c r="U63" s="395">
        <v>0</v>
      </c>
      <c r="V63" s="395">
        <v>0</v>
      </c>
      <c r="W63" s="395">
        <v>0</v>
      </c>
      <c r="X63" s="395">
        <v>0</v>
      </c>
      <c r="Y63" s="395">
        <v>0</v>
      </c>
      <c r="Z63" s="395">
        <v>0</v>
      </c>
      <c r="AA63" s="395">
        <v>0</v>
      </c>
    </row>
    <row r="64" spans="1:27" ht="15" customHeight="1">
      <c r="A64" s="167">
        <v>446</v>
      </c>
      <c r="B64" s="177" t="s">
        <v>273</v>
      </c>
      <c r="C64" s="161">
        <v>75</v>
      </c>
      <c r="D64" s="161">
        <v>8</v>
      </c>
      <c r="E64" s="161">
        <v>0</v>
      </c>
      <c r="F64" s="161">
        <v>2</v>
      </c>
      <c r="G64" s="395">
        <v>0</v>
      </c>
      <c r="H64" s="161">
        <v>8</v>
      </c>
      <c r="I64" s="161">
        <v>6</v>
      </c>
      <c r="J64" s="161">
        <v>32</v>
      </c>
      <c r="K64" s="395">
        <v>0</v>
      </c>
      <c r="L64" s="161">
        <v>1</v>
      </c>
      <c r="M64" s="395">
        <v>0</v>
      </c>
      <c r="N64" s="162">
        <v>0</v>
      </c>
      <c r="O64" s="162">
        <v>9</v>
      </c>
      <c r="P64" s="395">
        <v>0</v>
      </c>
      <c r="Q64" s="162">
        <v>6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0</v>
      </c>
      <c r="X64" s="395">
        <v>0</v>
      </c>
      <c r="Y64" s="395">
        <v>0</v>
      </c>
      <c r="Z64" s="395">
        <v>0</v>
      </c>
      <c r="AA64" s="395">
        <v>0</v>
      </c>
    </row>
    <row r="65" spans="1:27" ht="15" customHeight="1">
      <c r="A65" s="167">
        <v>464</v>
      </c>
      <c r="B65" s="177" t="s">
        <v>274</v>
      </c>
      <c r="C65" s="161">
        <v>259</v>
      </c>
      <c r="D65" s="161">
        <v>15</v>
      </c>
      <c r="E65" s="161">
        <v>2</v>
      </c>
      <c r="F65" s="161">
        <v>58</v>
      </c>
      <c r="G65" s="395">
        <v>0</v>
      </c>
      <c r="H65" s="161">
        <v>18</v>
      </c>
      <c r="I65" s="161">
        <v>8</v>
      </c>
      <c r="J65" s="161">
        <v>89</v>
      </c>
      <c r="K65" s="395">
        <v>0</v>
      </c>
      <c r="L65" s="161">
        <v>2</v>
      </c>
      <c r="M65" s="395">
        <v>0</v>
      </c>
      <c r="N65" s="162">
        <v>20</v>
      </c>
      <c r="O65" s="162">
        <v>12</v>
      </c>
      <c r="P65" s="395">
        <v>0</v>
      </c>
      <c r="Q65" s="162">
        <v>5</v>
      </c>
      <c r="R65" s="395">
        <v>0</v>
      </c>
      <c r="S65" s="395">
        <v>0</v>
      </c>
      <c r="T65" s="395">
        <v>0</v>
      </c>
      <c r="U65" s="395">
        <v>0</v>
      </c>
      <c r="V65" s="395">
        <v>0</v>
      </c>
      <c r="W65" s="395">
        <v>0</v>
      </c>
      <c r="X65" s="395">
        <v>0</v>
      </c>
      <c r="Y65" s="395">
        <v>0</v>
      </c>
      <c r="Z65" s="395">
        <v>0</v>
      </c>
      <c r="AA65" s="395">
        <v>0</v>
      </c>
    </row>
    <row r="66" spans="1:27" ht="15" customHeight="1">
      <c r="A66" s="167">
        <v>481</v>
      </c>
      <c r="B66" s="177" t="s">
        <v>275</v>
      </c>
      <c r="C66" s="161">
        <v>185</v>
      </c>
      <c r="D66" s="161">
        <v>22</v>
      </c>
      <c r="E66" s="162">
        <v>1</v>
      </c>
      <c r="F66" s="161">
        <v>30</v>
      </c>
      <c r="G66" s="395">
        <v>0</v>
      </c>
      <c r="H66" s="161">
        <v>33</v>
      </c>
      <c r="I66" s="162">
        <v>0</v>
      </c>
      <c r="J66" s="161">
        <v>76</v>
      </c>
      <c r="K66" s="395">
        <v>0</v>
      </c>
      <c r="L66" s="161">
        <v>0</v>
      </c>
      <c r="M66" s="395">
        <v>0</v>
      </c>
      <c r="N66" s="162">
        <v>3</v>
      </c>
      <c r="O66" s="162">
        <v>2</v>
      </c>
      <c r="P66" s="395">
        <v>0</v>
      </c>
      <c r="Q66" s="161">
        <v>1</v>
      </c>
      <c r="R66" s="395">
        <v>0</v>
      </c>
      <c r="S66" s="395">
        <v>0</v>
      </c>
      <c r="T66" s="395">
        <v>0</v>
      </c>
      <c r="U66" s="395">
        <v>0</v>
      </c>
      <c r="V66" s="395">
        <v>0</v>
      </c>
      <c r="W66" s="395">
        <v>0</v>
      </c>
      <c r="X66" s="395">
        <v>0</v>
      </c>
      <c r="Y66" s="395">
        <v>0</v>
      </c>
      <c r="Z66" s="395">
        <v>0</v>
      </c>
      <c r="AA66" s="395">
        <v>0</v>
      </c>
    </row>
    <row r="67" spans="1:27" ht="15" customHeight="1">
      <c r="A67" s="167">
        <v>501</v>
      </c>
      <c r="B67" s="177" t="s">
        <v>276</v>
      </c>
      <c r="C67" s="161">
        <v>158</v>
      </c>
      <c r="D67" s="161">
        <v>20</v>
      </c>
      <c r="E67" s="161">
        <v>3</v>
      </c>
      <c r="F67" s="161">
        <v>14</v>
      </c>
      <c r="G67" s="395">
        <v>0</v>
      </c>
      <c r="H67" s="161">
        <v>6</v>
      </c>
      <c r="I67" s="161">
        <v>2</v>
      </c>
      <c r="J67" s="161">
        <v>53</v>
      </c>
      <c r="K67" s="395">
        <v>0</v>
      </c>
      <c r="L67" s="161">
        <v>1</v>
      </c>
      <c r="M67" s="395">
        <v>0</v>
      </c>
      <c r="N67" s="162">
        <v>3</v>
      </c>
      <c r="O67" s="162">
        <v>19</v>
      </c>
      <c r="P67" s="395">
        <v>0</v>
      </c>
      <c r="Q67" s="161">
        <v>0</v>
      </c>
      <c r="R67" s="395">
        <v>0</v>
      </c>
      <c r="S67" s="395">
        <v>0</v>
      </c>
      <c r="T67" s="395">
        <v>0</v>
      </c>
      <c r="U67" s="395">
        <v>0</v>
      </c>
      <c r="V67" s="395">
        <v>0</v>
      </c>
      <c r="W67" s="395">
        <v>0</v>
      </c>
      <c r="X67" s="395">
        <v>0</v>
      </c>
      <c r="Y67" s="395">
        <v>0</v>
      </c>
      <c r="Z67" s="395">
        <v>0</v>
      </c>
      <c r="AA67" s="395">
        <v>0</v>
      </c>
    </row>
    <row r="68" spans="1:27" ht="15" customHeight="1">
      <c r="A68" s="167">
        <v>585</v>
      </c>
      <c r="B68" s="177" t="s">
        <v>278</v>
      </c>
      <c r="C68" s="161">
        <v>104</v>
      </c>
      <c r="D68" s="161">
        <v>16</v>
      </c>
      <c r="E68" s="161">
        <v>0</v>
      </c>
      <c r="F68" s="161">
        <v>6</v>
      </c>
      <c r="G68" s="395">
        <v>0</v>
      </c>
      <c r="H68" s="161">
        <v>18</v>
      </c>
      <c r="I68" s="161">
        <v>0</v>
      </c>
      <c r="J68" s="161">
        <v>41</v>
      </c>
      <c r="K68" s="395">
        <v>0</v>
      </c>
      <c r="L68" s="161">
        <v>4</v>
      </c>
      <c r="M68" s="395">
        <v>0</v>
      </c>
      <c r="N68" s="162">
        <v>13</v>
      </c>
      <c r="O68" s="162">
        <v>0</v>
      </c>
      <c r="P68" s="395">
        <v>0</v>
      </c>
      <c r="Q68" s="161">
        <v>1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395">
        <v>0</v>
      </c>
      <c r="X68" s="395">
        <v>0</v>
      </c>
      <c r="Y68" s="395">
        <v>0</v>
      </c>
      <c r="Z68" s="395">
        <v>0</v>
      </c>
      <c r="AA68" s="395">
        <v>0</v>
      </c>
    </row>
    <row r="69" spans="1:27" ht="15" customHeight="1">
      <c r="A69" s="167">
        <v>586</v>
      </c>
      <c r="B69" s="177" t="s">
        <v>279</v>
      </c>
      <c r="C69" s="161">
        <v>110</v>
      </c>
      <c r="D69" s="161">
        <v>33</v>
      </c>
      <c r="E69" s="161">
        <v>0</v>
      </c>
      <c r="F69" s="161">
        <v>7</v>
      </c>
      <c r="G69" s="395">
        <v>0</v>
      </c>
      <c r="H69" s="161">
        <v>2</v>
      </c>
      <c r="I69" s="161">
        <v>0</v>
      </c>
      <c r="J69" s="161">
        <v>25</v>
      </c>
      <c r="K69" s="395">
        <v>0</v>
      </c>
      <c r="L69" s="161">
        <v>1</v>
      </c>
      <c r="M69" s="395">
        <v>0</v>
      </c>
      <c r="N69" s="162">
        <v>27</v>
      </c>
      <c r="O69" s="162">
        <v>0</v>
      </c>
      <c r="P69" s="395">
        <v>0</v>
      </c>
      <c r="Q69" s="161">
        <v>0</v>
      </c>
      <c r="R69" s="395">
        <v>0</v>
      </c>
      <c r="S69" s="395">
        <v>0</v>
      </c>
      <c r="T69" s="395">
        <v>0</v>
      </c>
      <c r="U69" s="395">
        <v>0</v>
      </c>
      <c r="V69" s="395">
        <v>0</v>
      </c>
      <c r="W69" s="395">
        <v>0</v>
      </c>
      <c r="X69" s="395">
        <v>0</v>
      </c>
      <c r="Y69" s="395">
        <v>0</v>
      </c>
      <c r="Z69" s="395">
        <v>0</v>
      </c>
      <c r="AA69" s="395">
        <v>0</v>
      </c>
    </row>
    <row r="70" spans="1:27" ht="15" customHeight="1">
      <c r="A70" s="180"/>
      <c r="B70" s="181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67" t="s">
        <v>468</v>
      </c>
      <c r="B71" s="182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>
      <c r="C73" s="105"/>
      <c r="D73" s="105"/>
      <c r="E73" s="105"/>
      <c r="F73" s="105"/>
      <c r="G73" s="141"/>
      <c r="H73" s="105"/>
      <c r="I73" s="105"/>
      <c r="J73" s="105"/>
      <c r="K73" s="141"/>
      <c r="L73" s="105"/>
      <c r="M73" s="141"/>
      <c r="N73" s="141"/>
      <c r="O73" s="105"/>
      <c r="P73" s="141"/>
      <c r="Q73" s="141"/>
      <c r="R73" s="141"/>
      <c r="S73" s="105"/>
      <c r="T73" s="105"/>
      <c r="U73" s="105"/>
      <c r="V73" s="105"/>
      <c r="W73" s="141"/>
      <c r="X73" s="105"/>
      <c r="Y73" s="105"/>
      <c r="Z73" s="105"/>
      <c r="AA73" s="105"/>
    </row>
    <row r="74" spans="1:27">
      <c r="C74" s="105"/>
      <c r="D74" s="105"/>
      <c r="E74" s="105"/>
      <c r="F74" s="105"/>
      <c r="G74" s="141"/>
      <c r="H74" s="105"/>
      <c r="I74" s="105"/>
      <c r="J74" s="105"/>
      <c r="K74" s="141"/>
      <c r="L74" s="105"/>
      <c r="M74" s="141"/>
      <c r="N74" s="141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</sheetData>
  <mergeCells count="1">
    <mergeCell ref="A3:B3"/>
  </mergeCells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82EA-5C9F-4D57-94A1-4A112F788FC5}">
  <sheetPr>
    <tabColor theme="7" tint="0.79998168889431442"/>
  </sheetPr>
  <dimension ref="A1:AH73"/>
  <sheetViews>
    <sheetView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E27" sqref="E27"/>
    </sheetView>
  </sheetViews>
  <sheetFormatPr defaultColWidth="7.75" defaultRowHeight="13"/>
  <cols>
    <col min="1" max="1" width="3.75" style="167" customWidth="1"/>
    <col min="2" max="2" width="12.75" style="167" customWidth="1"/>
    <col min="3" max="6" width="10" style="167" customWidth="1"/>
    <col min="7" max="7" width="10" style="168" customWidth="1"/>
    <col min="8" max="10" width="10" style="167" customWidth="1"/>
    <col min="11" max="11" width="10" style="168" customWidth="1"/>
    <col min="12" max="12" width="10" style="167" customWidth="1"/>
    <col min="13" max="14" width="10" style="168" customWidth="1"/>
    <col min="15" max="27" width="10" style="167" customWidth="1"/>
    <col min="28" max="16384" width="7.75" style="167"/>
  </cols>
  <sheetData>
    <row r="1" spans="1:32" ht="16.149999999999999" customHeight="1">
      <c r="A1" s="167" t="s">
        <v>821</v>
      </c>
    </row>
    <row r="2" spans="1:32">
      <c r="N2" s="168" t="s">
        <v>402</v>
      </c>
      <c r="AA2" s="168" t="s">
        <v>402</v>
      </c>
    </row>
    <row r="3" spans="1:32" ht="26">
      <c r="A3" s="497" t="s">
        <v>403</v>
      </c>
      <c r="B3" s="498"/>
      <c r="C3" s="169" t="s">
        <v>44</v>
      </c>
      <c r="D3" s="360" t="s">
        <v>0</v>
      </c>
      <c r="E3" s="171" t="s">
        <v>428</v>
      </c>
      <c r="F3" s="427" t="s">
        <v>445</v>
      </c>
      <c r="G3" s="171" t="s">
        <v>446</v>
      </c>
      <c r="H3" s="360" t="s">
        <v>1</v>
      </c>
      <c r="I3" s="170" t="s">
        <v>193</v>
      </c>
      <c r="J3" s="360" t="s">
        <v>194</v>
      </c>
      <c r="K3" s="170" t="s">
        <v>195</v>
      </c>
      <c r="L3" s="170" t="s">
        <v>412</v>
      </c>
      <c r="M3" s="170" t="s">
        <v>157</v>
      </c>
      <c r="N3" s="361" t="s">
        <v>196</v>
      </c>
      <c r="O3" s="170" t="s">
        <v>199</v>
      </c>
      <c r="P3" s="170" t="s">
        <v>413</v>
      </c>
      <c r="Q3" s="360" t="s">
        <v>420</v>
      </c>
      <c r="R3" s="171" t="s">
        <v>198</v>
      </c>
      <c r="S3" s="171" t="s">
        <v>197</v>
      </c>
      <c r="T3" s="170" t="s">
        <v>200</v>
      </c>
      <c r="U3" s="170" t="s">
        <v>156</v>
      </c>
      <c r="V3" s="170" t="s">
        <v>201</v>
      </c>
      <c r="W3" s="171" t="s">
        <v>421</v>
      </c>
      <c r="X3" s="170" t="s">
        <v>417</v>
      </c>
      <c r="Y3" s="171" t="s">
        <v>202</v>
      </c>
      <c r="Z3" s="172" t="s">
        <v>205</v>
      </c>
      <c r="AA3" s="172" t="s">
        <v>162</v>
      </c>
    </row>
    <row r="4" spans="1:32" ht="11.25" hidden="1" customHeight="1">
      <c r="B4" s="173" t="s">
        <v>469</v>
      </c>
      <c r="C4" s="174">
        <v>110005</v>
      </c>
      <c r="D4" s="174">
        <v>23670</v>
      </c>
      <c r="E4" s="174">
        <v>2141</v>
      </c>
      <c r="F4" s="174">
        <v>39432</v>
      </c>
      <c r="G4" s="175">
        <v>2862</v>
      </c>
      <c r="H4" s="174">
        <v>4847</v>
      </c>
      <c r="I4" s="174">
        <v>2429</v>
      </c>
      <c r="J4" s="174">
        <v>18314</v>
      </c>
      <c r="K4" s="175">
        <v>804</v>
      </c>
      <c r="L4" s="174">
        <v>2351</v>
      </c>
      <c r="M4" s="175">
        <v>1550</v>
      </c>
      <c r="N4" s="175">
        <v>1454</v>
      </c>
      <c r="O4" s="175">
        <v>936</v>
      </c>
      <c r="P4" s="175">
        <v>650</v>
      </c>
      <c r="Q4" s="175">
        <v>1595</v>
      </c>
      <c r="R4" s="175">
        <v>497</v>
      </c>
      <c r="S4" s="175">
        <v>482</v>
      </c>
      <c r="T4" s="175">
        <v>372</v>
      </c>
      <c r="U4" s="175">
        <v>296</v>
      </c>
      <c r="V4" s="175">
        <v>272</v>
      </c>
      <c r="W4" s="175">
        <v>252</v>
      </c>
      <c r="X4" s="175">
        <v>236</v>
      </c>
      <c r="Y4" s="175">
        <v>192</v>
      </c>
      <c r="Z4" s="175">
        <v>4326</v>
      </c>
      <c r="AA4" s="175">
        <v>45</v>
      </c>
    </row>
    <row r="5" spans="1:32" ht="11.25" hidden="1" customHeight="1">
      <c r="B5" s="173" t="s">
        <v>461</v>
      </c>
      <c r="C5" s="174">
        <v>115681</v>
      </c>
      <c r="D5" s="174">
        <v>24496</v>
      </c>
      <c r="E5" s="174">
        <v>2325</v>
      </c>
      <c r="F5" s="174">
        <v>38516</v>
      </c>
      <c r="G5" s="175">
        <v>2690</v>
      </c>
      <c r="H5" s="174">
        <v>5168</v>
      </c>
      <c r="I5" s="174">
        <v>2684</v>
      </c>
      <c r="J5" s="174">
        <v>21870</v>
      </c>
      <c r="K5" s="175">
        <v>823</v>
      </c>
      <c r="L5" s="174">
        <v>2388</v>
      </c>
      <c r="M5" s="175">
        <v>1623</v>
      </c>
      <c r="N5" s="175">
        <v>1790</v>
      </c>
      <c r="O5" s="175">
        <v>1039</v>
      </c>
      <c r="P5" s="175">
        <v>703</v>
      </c>
      <c r="Q5" s="175">
        <v>1804</v>
      </c>
      <c r="R5" s="175">
        <v>498</v>
      </c>
      <c r="S5" s="175">
        <v>484</v>
      </c>
      <c r="T5" s="175">
        <v>390</v>
      </c>
      <c r="U5" s="175">
        <v>323</v>
      </c>
      <c r="V5" s="175">
        <v>279</v>
      </c>
      <c r="W5" s="175">
        <v>264</v>
      </c>
      <c r="X5" s="175">
        <v>282</v>
      </c>
      <c r="Y5" s="175">
        <v>186</v>
      </c>
      <c r="Z5" s="175">
        <v>4999</v>
      </c>
      <c r="AA5" s="175">
        <v>57</v>
      </c>
    </row>
    <row r="6" spans="1:32" ht="11.25" hidden="1" customHeight="1">
      <c r="B6" s="173" t="s">
        <v>466</v>
      </c>
      <c r="C6" s="174">
        <v>114806</v>
      </c>
      <c r="D6" s="174">
        <v>23258</v>
      </c>
      <c r="E6" s="174">
        <v>2075</v>
      </c>
      <c r="F6" s="174">
        <v>37451</v>
      </c>
      <c r="G6" s="175">
        <v>2608</v>
      </c>
      <c r="H6" s="174">
        <v>5127</v>
      </c>
      <c r="I6" s="174">
        <v>2673</v>
      </c>
      <c r="J6" s="174">
        <v>23429</v>
      </c>
      <c r="K6" s="175">
        <v>812</v>
      </c>
      <c r="L6" s="174">
        <v>2160</v>
      </c>
      <c r="M6" s="175">
        <v>1519</v>
      </c>
      <c r="N6" s="175">
        <v>1783</v>
      </c>
      <c r="O6" s="175">
        <v>1062</v>
      </c>
      <c r="P6" s="175">
        <v>648</v>
      </c>
      <c r="Q6" s="175">
        <v>2147</v>
      </c>
      <c r="R6" s="175">
        <v>479</v>
      </c>
      <c r="S6" s="175">
        <v>443</v>
      </c>
      <c r="T6" s="175">
        <v>372</v>
      </c>
      <c r="U6" s="175">
        <v>253</v>
      </c>
      <c r="V6" s="175">
        <v>274</v>
      </c>
      <c r="W6" s="175">
        <v>239</v>
      </c>
      <c r="X6" s="175">
        <v>303</v>
      </c>
      <c r="Y6" s="175">
        <v>179</v>
      </c>
      <c r="Z6" s="175">
        <v>5459</v>
      </c>
      <c r="AA6" s="175">
        <v>53</v>
      </c>
      <c r="AC6" s="174"/>
    </row>
    <row r="7" spans="1:32" ht="11.25" hidden="1" customHeight="1">
      <c r="B7" s="173" t="s">
        <v>467</v>
      </c>
      <c r="C7" s="174">
        <v>111940</v>
      </c>
      <c r="D7" s="174">
        <v>21804</v>
      </c>
      <c r="E7" s="174">
        <v>1958</v>
      </c>
      <c r="F7" s="174">
        <v>36354</v>
      </c>
      <c r="G7" s="175">
        <v>2498</v>
      </c>
      <c r="H7" s="174">
        <v>5174</v>
      </c>
      <c r="I7" s="174">
        <v>2395</v>
      </c>
      <c r="J7" s="174">
        <v>23358</v>
      </c>
      <c r="K7" s="175">
        <v>820</v>
      </c>
      <c r="L7" s="174">
        <v>2136</v>
      </c>
      <c r="M7" s="175">
        <v>1421</v>
      </c>
      <c r="N7" s="175">
        <f>SUM(N9:N19)</f>
        <v>2196</v>
      </c>
      <c r="O7" s="175">
        <v>981</v>
      </c>
      <c r="P7" s="175">
        <v>635</v>
      </c>
      <c r="Q7" s="175">
        <v>2699</v>
      </c>
      <c r="R7" s="175">
        <v>484</v>
      </c>
      <c r="S7" s="175">
        <v>392</v>
      </c>
      <c r="T7" s="175">
        <v>361</v>
      </c>
      <c r="U7" s="175">
        <v>233</v>
      </c>
      <c r="V7" s="175">
        <v>280</v>
      </c>
      <c r="W7" s="175">
        <v>232</v>
      </c>
      <c r="X7" s="175">
        <v>339</v>
      </c>
      <c r="Y7" s="175">
        <v>153</v>
      </c>
      <c r="Z7" s="175">
        <v>5500</v>
      </c>
      <c r="AA7" s="175">
        <v>50</v>
      </c>
    </row>
    <row r="8" spans="1:32" ht="11.25" customHeight="1">
      <c r="B8" s="173" t="s">
        <v>470</v>
      </c>
      <c r="C8" s="161">
        <v>123125</v>
      </c>
      <c r="D8" s="161">
        <v>22411</v>
      </c>
      <c r="E8" s="161">
        <v>2089</v>
      </c>
      <c r="F8" s="161">
        <v>35928</v>
      </c>
      <c r="G8" s="162">
        <v>2397</v>
      </c>
      <c r="H8" s="161">
        <v>5657</v>
      </c>
      <c r="I8" s="161">
        <v>2493</v>
      </c>
      <c r="J8" s="161">
        <v>26023</v>
      </c>
      <c r="K8" s="162">
        <v>835</v>
      </c>
      <c r="L8" s="161">
        <v>2422</v>
      </c>
      <c r="M8" s="162">
        <v>1589</v>
      </c>
      <c r="N8" s="162">
        <v>2929</v>
      </c>
      <c r="O8" s="162">
        <v>1242</v>
      </c>
      <c r="P8" s="162">
        <v>723</v>
      </c>
      <c r="Q8" s="162">
        <v>5124</v>
      </c>
      <c r="R8" s="162">
        <v>539</v>
      </c>
      <c r="S8" s="162">
        <v>437</v>
      </c>
      <c r="T8" s="162">
        <v>445</v>
      </c>
      <c r="U8" s="162">
        <v>322</v>
      </c>
      <c r="V8" s="162">
        <v>298</v>
      </c>
      <c r="W8" s="162">
        <v>268</v>
      </c>
      <c r="X8" s="162">
        <v>407</v>
      </c>
      <c r="Y8" s="162">
        <v>168</v>
      </c>
      <c r="Z8" s="162">
        <v>8332</v>
      </c>
      <c r="AA8" s="162">
        <v>47</v>
      </c>
      <c r="AC8" s="174"/>
      <c r="AD8" s="174"/>
      <c r="AE8" s="174"/>
      <c r="AF8" s="175"/>
    </row>
    <row r="9" spans="1:32" ht="15" hidden="1" customHeight="1">
      <c r="B9" s="176"/>
      <c r="C9" s="163"/>
      <c r="D9" s="163"/>
      <c r="E9" s="163"/>
      <c r="F9" s="163"/>
      <c r="G9" s="164"/>
      <c r="H9" s="163"/>
      <c r="I9" s="163"/>
      <c r="J9" s="163"/>
      <c r="K9" s="164"/>
      <c r="L9" s="163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</row>
    <row r="10" spans="1:32" ht="15" hidden="1" customHeight="1">
      <c r="B10" s="177" t="s">
        <v>211</v>
      </c>
      <c r="C10" s="161">
        <v>22316</v>
      </c>
      <c r="D10" s="161">
        <v>3515</v>
      </c>
      <c r="E10" s="161">
        <v>365</v>
      </c>
      <c r="F10" s="161">
        <v>9567</v>
      </c>
      <c r="G10" s="395">
        <v>0</v>
      </c>
      <c r="H10" s="161">
        <v>843</v>
      </c>
      <c r="I10" s="161">
        <v>352</v>
      </c>
      <c r="J10" s="161">
        <v>2862</v>
      </c>
      <c r="K10" s="395">
        <v>0</v>
      </c>
      <c r="L10" s="161">
        <v>505</v>
      </c>
      <c r="M10" s="395">
        <v>0</v>
      </c>
      <c r="N10" s="162">
        <v>348</v>
      </c>
      <c r="O10" s="162">
        <v>219</v>
      </c>
      <c r="P10" s="395">
        <v>0</v>
      </c>
      <c r="Q10" s="162">
        <v>742</v>
      </c>
      <c r="R10" s="395">
        <v>0</v>
      </c>
      <c r="S10" s="395">
        <v>0</v>
      </c>
      <c r="T10" s="395">
        <v>0</v>
      </c>
      <c r="U10" s="395">
        <v>0</v>
      </c>
      <c r="V10" s="395">
        <v>0</v>
      </c>
      <c r="W10" s="395">
        <v>0</v>
      </c>
      <c r="X10" s="395">
        <v>0</v>
      </c>
      <c r="Y10" s="395">
        <v>0</v>
      </c>
      <c r="Z10" s="395">
        <v>0</v>
      </c>
      <c r="AA10" s="395">
        <v>0</v>
      </c>
    </row>
    <row r="11" spans="1:32" ht="15" hidden="1" customHeight="1">
      <c r="B11" s="177" t="s">
        <v>212</v>
      </c>
      <c r="C11" s="161">
        <v>9763</v>
      </c>
      <c r="D11" s="161">
        <v>1385</v>
      </c>
      <c r="E11" s="161">
        <v>129</v>
      </c>
      <c r="F11" s="161">
        <v>4029</v>
      </c>
      <c r="G11" s="395">
        <v>0</v>
      </c>
      <c r="H11" s="161">
        <v>339</v>
      </c>
      <c r="I11" s="161">
        <v>297</v>
      </c>
      <c r="J11" s="161">
        <v>1401</v>
      </c>
      <c r="K11" s="395">
        <v>0</v>
      </c>
      <c r="L11" s="161">
        <v>246</v>
      </c>
      <c r="M11" s="395">
        <v>0</v>
      </c>
      <c r="N11" s="162">
        <v>325</v>
      </c>
      <c r="O11" s="162">
        <v>94</v>
      </c>
      <c r="P11" s="395">
        <v>0</v>
      </c>
      <c r="Q11" s="162">
        <v>392</v>
      </c>
      <c r="R11" s="395">
        <v>0</v>
      </c>
      <c r="S11" s="395">
        <v>0</v>
      </c>
      <c r="T11" s="395">
        <v>0</v>
      </c>
      <c r="U11" s="395">
        <v>0</v>
      </c>
      <c r="V11" s="395">
        <v>0</v>
      </c>
      <c r="W11" s="395">
        <v>0</v>
      </c>
      <c r="X11" s="395">
        <v>0</v>
      </c>
      <c r="Y11" s="395">
        <v>0</v>
      </c>
      <c r="Z11" s="395">
        <v>0</v>
      </c>
      <c r="AA11" s="395">
        <v>0</v>
      </c>
    </row>
    <row r="12" spans="1:32" ht="15" hidden="1" customHeight="1">
      <c r="B12" s="177" t="s">
        <v>213</v>
      </c>
      <c r="C12" s="161">
        <v>9348</v>
      </c>
      <c r="D12" s="161">
        <v>1350</v>
      </c>
      <c r="E12" s="161">
        <v>101</v>
      </c>
      <c r="F12" s="161">
        <v>2437</v>
      </c>
      <c r="G12" s="395">
        <v>0</v>
      </c>
      <c r="H12" s="161">
        <v>873</v>
      </c>
      <c r="I12" s="161">
        <v>482</v>
      </c>
      <c r="J12" s="161">
        <v>2103</v>
      </c>
      <c r="K12" s="395">
        <v>0</v>
      </c>
      <c r="L12" s="161">
        <v>104</v>
      </c>
      <c r="M12" s="395">
        <v>0</v>
      </c>
      <c r="N12" s="162">
        <v>211</v>
      </c>
      <c r="O12" s="162">
        <v>128</v>
      </c>
      <c r="P12" s="395">
        <v>0</v>
      </c>
      <c r="Q12" s="162">
        <v>275</v>
      </c>
      <c r="R12" s="395">
        <v>0</v>
      </c>
      <c r="S12" s="395">
        <v>0</v>
      </c>
      <c r="T12" s="395">
        <v>0</v>
      </c>
      <c r="U12" s="395">
        <v>0</v>
      </c>
      <c r="V12" s="395">
        <v>0</v>
      </c>
      <c r="W12" s="395">
        <v>0</v>
      </c>
      <c r="X12" s="395">
        <v>0</v>
      </c>
      <c r="Y12" s="395">
        <v>0</v>
      </c>
      <c r="Z12" s="395">
        <v>0</v>
      </c>
      <c r="AA12" s="395">
        <v>0</v>
      </c>
    </row>
    <row r="13" spans="1:32" ht="15" hidden="1" customHeight="1">
      <c r="B13" s="177" t="s">
        <v>214</v>
      </c>
      <c r="C13" s="161">
        <v>7467</v>
      </c>
      <c r="D13" s="161">
        <v>523</v>
      </c>
      <c r="E13" s="161">
        <v>44</v>
      </c>
      <c r="F13" s="161">
        <v>567</v>
      </c>
      <c r="G13" s="395">
        <v>0</v>
      </c>
      <c r="H13" s="161">
        <v>387</v>
      </c>
      <c r="I13" s="161">
        <v>440</v>
      </c>
      <c r="J13" s="161">
        <v>3891</v>
      </c>
      <c r="K13" s="395">
        <v>0</v>
      </c>
      <c r="L13" s="161">
        <v>40</v>
      </c>
      <c r="M13" s="395">
        <v>0</v>
      </c>
      <c r="N13" s="162">
        <v>293</v>
      </c>
      <c r="O13" s="162">
        <v>87</v>
      </c>
      <c r="P13" s="395">
        <v>0</v>
      </c>
      <c r="Q13" s="162">
        <v>125</v>
      </c>
      <c r="R13" s="395">
        <v>0</v>
      </c>
      <c r="S13" s="395">
        <v>0</v>
      </c>
      <c r="T13" s="395">
        <v>0</v>
      </c>
      <c r="U13" s="395">
        <v>0</v>
      </c>
      <c r="V13" s="395">
        <v>0</v>
      </c>
      <c r="W13" s="395">
        <v>0</v>
      </c>
      <c r="X13" s="395">
        <v>0</v>
      </c>
      <c r="Y13" s="395">
        <v>0</v>
      </c>
      <c r="Z13" s="395">
        <v>0</v>
      </c>
      <c r="AA13" s="395">
        <v>0</v>
      </c>
    </row>
    <row r="14" spans="1:32" ht="15" hidden="1" customHeight="1">
      <c r="B14" s="177" t="s">
        <v>215</v>
      </c>
      <c r="C14" s="161">
        <v>12994</v>
      </c>
      <c r="D14" s="161">
        <v>1359</v>
      </c>
      <c r="E14" s="161">
        <v>70</v>
      </c>
      <c r="F14" s="161">
        <v>3992</v>
      </c>
      <c r="G14" s="395">
        <v>0</v>
      </c>
      <c r="H14" s="161">
        <v>622</v>
      </c>
      <c r="I14" s="161">
        <v>98</v>
      </c>
      <c r="J14" s="161">
        <v>4386</v>
      </c>
      <c r="K14" s="395">
        <v>0</v>
      </c>
      <c r="L14" s="161">
        <v>112</v>
      </c>
      <c r="M14" s="395">
        <v>0</v>
      </c>
      <c r="N14" s="162">
        <v>415</v>
      </c>
      <c r="O14" s="162">
        <v>127</v>
      </c>
      <c r="P14" s="395">
        <v>0</v>
      </c>
      <c r="Q14" s="162">
        <v>518</v>
      </c>
      <c r="R14" s="395">
        <v>0</v>
      </c>
      <c r="S14" s="395">
        <v>0</v>
      </c>
      <c r="T14" s="395">
        <v>0</v>
      </c>
      <c r="U14" s="395">
        <v>0</v>
      </c>
      <c r="V14" s="395">
        <v>0</v>
      </c>
      <c r="W14" s="395">
        <v>0</v>
      </c>
      <c r="X14" s="395">
        <v>0</v>
      </c>
      <c r="Y14" s="395">
        <v>0</v>
      </c>
      <c r="Z14" s="395">
        <v>0</v>
      </c>
      <c r="AA14" s="395">
        <v>0</v>
      </c>
    </row>
    <row r="15" spans="1:32" ht="15" hidden="1" customHeight="1">
      <c r="B15" s="177" t="s">
        <v>216</v>
      </c>
      <c r="C15" s="161">
        <v>3002</v>
      </c>
      <c r="D15" s="161">
        <v>314</v>
      </c>
      <c r="E15" s="161">
        <v>21</v>
      </c>
      <c r="F15" s="161">
        <v>424</v>
      </c>
      <c r="G15" s="395">
        <v>0</v>
      </c>
      <c r="H15" s="161">
        <v>276</v>
      </c>
      <c r="I15" s="161">
        <v>58</v>
      </c>
      <c r="J15" s="161">
        <v>977</v>
      </c>
      <c r="K15" s="395">
        <v>0</v>
      </c>
      <c r="L15" s="161">
        <v>56</v>
      </c>
      <c r="M15" s="395">
        <v>0</v>
      </c>
      <c r="N15" s="162">
        <v>305</v>
      </c>
      <c r="O15" s="162">
        <v>62</v>
      </c>
      <c r="P15" s="395">
        <v>0</v>
      </c>
      <c r="Q15" s="162">
        <v>87</v>
      </c>
      <c r="R15" s="395">
        <v>0</v>
      </c>
      <c r="S15" s="395">
        <v>0</v>
      </c>
      <c r="T15" s="395">
        <v>0</v>
      </c>
      <c r="U15" s="395">
        <v>0</v>
      </c>
      <c r="V15" s="395">
        <v>0</v>
      </c>
      <c r="W15" s="395">
        <v>0</v>
      </c>
      <c r="X15" s="395">
        <v>0</v>
      </c>
      <c r="Y15" s="395">
        <v>0</v>
      </c>
      <c r="Z15" s="395">
        <v>0</v>
      </c>
      <c r="AA15" s="395">
        <v>0</v>
      </c>
    </row>
    <row r="16" spans="1:32" ht="15" hidden="1" customHeight="1">
      <c r="B16" s="177" t="s">
        <v>218</v>
      </c>
      <c r="C16" s="161">
        <v>1808</v>
      </c>
      <c r="D16" s="161">
        <v>290</v>
      </c>
      <c r="E16" s="161">
        <v>24</v>
      </c>
      <c r="F16" s="161">
        <v>104</v>
      </c>
      <c r="G16" s="395">
        <v>0</v>
      </c>
      <c r="H16" s="161">
        <v>340</v>
      </c>
      <c r="I16" s="161">
        <v>20</v>
      </c>
      <c r="J16" s="161">
        <v>584</v>
      </c>
      <c r="K16" s="395">
        <v>0</v>
      </c>
      <c r="L16" s="161">
        <v>44</v>
      </c>
      <c r="M16" s="395">
        <v>0</v>
      </c>
      <c r="N16" s="162">
        <v>160</v>
      </c>
      <c r="O16" s="162">
        <v>45</v>
      </c>
      <c r="P16" s="395">
        <v>0</v>
      </c>
      <c r="Q16" s="162">
        <v>75</v>
      </c>
      <c r="R16" s="395">
        <v>0</v>
      </c>
      <c r="S16" s="395">
        <v>0</v>
      </c>
      <c r="T16" s="395">
        <v>0</v>
      </c>
      <c r="U16" s="395">
        <v>0</v>
      </c>
      <c r="V16" s="395">
        <v>0</v>
      </c>
      <c r="W16" s="395">
        <v>0</v>
      </c>
      <c r="X16" s="395">
        <v>0</v>
      </c>
      <c r="Y16" s="395">
        <v>0</v>
      </c>
      <c r="Z16" s="395">
        <v>0</v>
      </c>
      <c r="AA16" s="395">
        <v>0</v>
      </c>
    </row>
    <row r="17" spans="1:27" ht="15" hidden="1" customHeight="1">
      <c r="B17" s="177" t="s">
        <v>220</v>
      </c>
      <c r="C17" s="161">
        <v>2135</v>
      </c>
      <c r="D17" s="161">
        <v>216</v>
      </c>
      <c r="E17" s="161">
        <v>4</v>
      </c>
      <c r="F17" s="161">
        <v>119</v>
      </c>
      <c r="G17" s="395">
        <v>0</v>
      </c>
      <c r="H17" s="161">
        <v>239</v>
      </c>
      <c r="I17" s="161">
        <v>253</v>
      </c>
      <c r="J17" s="161">
        <v>941</v>
      </c>
      <c r="K17" s="395">
        <v>0</v>
      </c>
      <c r="L17" s="161">
        <v>31</v>
      </c>
      <c r="M17" s="395">
        <v>0</v>
      </c>
      <c r="N17" s="162">
        <v>53</v>
      </c>
      <c r="O17" s="162">
        <v>48</v>
      </c>
      <c r="P17" s="395">
        <v>0</v>
      </c>
      <c r="Q17" s="162">
        <v>21</v>
      </c>
      <c r="R17" s="395">
        <v>0</v>
      </c>
      <c r="S17" s="395">
        <v>0</v>
      </c>
      <c r="T17" s="395">
        <v>0</v>
      </c>
      <c r="U17" s="395">
        <v>0</v>
      </c>
      <c r="V17" s="395">
        <v>0</v>
      </c>
      <c r="W17" s="395">
        <v>0</v>
      </c>
      <c r="X17" s="395">
        <v>0</v>
      </c>
      <c r="Y17" s="395">
        <v>0</v>
      </c>
      <c r="Z17" s="395">
        <v>0</v>
      </c>
      <c r="AA17" s="395">
        <v>0</v>
      </c>
    </row>
    <row r="18" spans="1:27" ht="15" hidden="1" customHeight="1">
      <c r="B18" s="177" t="s">
        <v>222</v>
      </c>
      <c r="C18" s="161">
        <v>1586</v>
      </c>
      <c r="D18" s="161">
        <v>158</v>
      </c>
      <c r="E18" s="161">
        <v>23</v>
      </c>
      <c r="F18" s="161">
        <v>132</v>
      </c>
      <c r="G18" s="395">
        <v>0</v>
      </c>
      <c r="H18" s="161">
        <v>158</v>
      </c>
      <c r="I18" s="161">
        <v>12</v>
      </c>
      <c r="J18" s="161">
        <v>668</v>
      </c>
      <c r="K18" s="395">
        <v>0</v>
      </c>
      <c r="L18" s="161">
        <v>48</v>
      </c>
      <c r="M18" s="395">
        <v>0</v>
      </c>
      <c r="N18" s="162">
        <v>86</v>
      </c>
      <c r="O18" s="162">
        <v>33</v>
      </c>
      <c r="P18" s="395">
        <v>0</v>
      </c>
      <c r="Q18" s="162">
        <v>54</v>
      </c>
      <c r="R18" s="395">
        <v>0</v>
      </c>
      <c r="S18" s="395">
        <v>0</v>
      </c>
      <c r="T18" s="395">
        <v>0</v>
      </c>
      <c r="U18" s="395">
        <v>0</v>
      </c>
      <c r="V18" s="395">
        <v>0</v>
      </c>
      <c r="W18" s="395">
        <v>0</v>
      </c>
      <c r="X18" s="395">
        <v>0</v>
      </c>
      <c r="Y18" s="395">
        <v>0</v>
      </c>
      <c r="Z18" s="395">
        <v>0</v>
      </c>
      <c r="AA18" s="395">
        <v>0</v>
      </c>
    </row>
    <row r="19" spans="1:27" ht="15" hidden="1" customHeight="1">
      <c r="B19" s="178"/>
      <c r="C19" s="163"/>
      <c r="D19" s="163"/>
      <c r="E19" s="163"/>
      <c r="F19" s="163"/>
      <c r="G19" s="396"/>
      <c r="H19" s="163"/>
      <c r="I19" s="163"/>
      <c r="J19" s="163"/>
      <c r="K19" s="396"/>
      <c r="L19" s="163"/>
      <c r="M19" s="396"/>
      <c r="N19" s="164"/>
      <c r="O19" s="164"/>
      <c r="P19" s="396"/>
      <c r="Q19" s="164"/>
      <c r="R19" s="396"/>
      <c r="S19" s="396"/>
      <c r="T19" s="396"/>
      <c r="U19" s="396"/>
      <c r="V19" s="396"/>
      <c r="W19" s="396"/>
      <c r="X19" s="396"/>
      <c r="Y19" s="396"/>
      <c r="Z19" s="396"/>
      <c r="AA19" s="396"/>
    </row>
    <row r="20" spans="1:27" ht="15" customHeight="1">
      <c r="A20" s="167">
        <v>100</v>
      </c>
      <c r="B20" s="177" t="s">
        <v>223</v>
      </c>
      <c r="C20" s="161">
        <v>52706</v>
      </c>
      <c r="D20" s="161">
        <v>13301</v>
      </c>
      <c r="E20" s="161">
        <v>1308</v>
      </c>
      <c r="F20" s="161">
        <v>14557</v>
      </c>
      <c r="G20" s="395">
        <v>0</v>
      </c>
      <c r="H20" s="161">
        <v>1580</v>
      </c>
      <c r="I20" s="161">
        <v>481</v>
      </c>
      <c r="J20" s="161">
        <v>8210</v>
      </c>
      <c r="K20" s="395">
        <v>0</v>
      </c>
      <c r="L20" s="161">
        <v>1236</v>
      </c>
      <c r="M20" s="395">
        <v>0</v>
      </c>
      <c r="N20" s="162">
        <v>733</v>
      </c>
      <c r="O20" s="162">
        <v>399</v>
      </c>
      <c r="P20" s="395">
        <v>0</v>
      </c>
      <c r="Q20" s="162">
        <v>2835</v>
      </c>
      <c r="R20" s="395">
        <v>0</v>
      </c>
      <c r="S20" s="395">
        <v>0</v>
      </c>
      <c r="T20" s="395">
        <v>0</v>
      </c>
      <c r="U20" s="395">
        <v>0</v>
      </c>
      <c r="V20" s="395">
        <v>0</v>
      </c>
      <c r="W20" s="395">
        <v>0</v>
      </c>
      <c r="X20" s="395">
        <v>0</v>
      </c>
      <c r="Y20" s="395">
        <v>0</v>
      </c>
      <c r="Z20" s="395">
        <v>0</v>
      </c>
      <c r="AA20" s="395">
        <v>0</v>
      </c>
    </row>
    <row r="21" spans="1:27" ht="15" customHeight="1">
      <c r="A21" s="167">
        <v>101</v>
      </c>
      <c r="B21" s="177" t="s">
        <v>224</v>
      </c>
      <c r="C21" s="161">
        <v>6874</v>
      </c>
      <c r="D21" s="161">
        <v>1260</v>
      </c>
      <c r="E21" s="161">
        <v>158</v>
      </c>
      <c r="F21" s="161">
        <v>1237</v>
      </c>
      <c r="G21" s="395">
        <v>0</v>
      </c>
      <c r="H21" s="161">
        <v>266</v>
      </c>
      <c r="I21" s="161">
        <v>142</v>
      </c>
      <c r="J21" s="161">
        <v>1259</v>
      </c>
      <c r="K21" s="395">
        <v>0</v>
      </c>
      <c r="L21" s="161">
        <v>335</v>
      </c>
      <c r="M21" s="395">
        <v>0</v>
      </c>
      <c r="N21" s="162">
        <v>117</v>
      </c>
      <c r="O21" s="162">
        <v>40</v>
      </c>
      <c r="P21" s="395">
        <v>0</v>
      </c>
      <c r="Q21" s="162">
        <v>751</v>
      </c>
      <c r="R21" s="395">
        <v>0</v>
      </c>
      <c r="S21" s="395">
        <v>0</v>
      </c>
      <c r="T21" s="395">
        <v>0</v>
      </c>
      <c r="U21" s="395">
        <v>0</v>
      </c>
      <c r="V21" s="395">
        <v>0</v>
      </c>
      <c r="W21" s="395">
        <v>0</v>
      </c>
      <c r="X21" s="395">
        <v>0</v>
      </c>
      <c r="Y21" s="395">
        <v>0</v>
      </c>
      <c r="Z21" s="395">
        <v>0</v>
      </c>
      <c r="AA21" s="395">
        <v>0</v>
      </c>
    </row>
    <row r="22" spans="1:27" ht="15" customHeight="1">
      <c r="A22" s="167">
        <v>102</v>
      </c>
      <c r="B22" s="177" t="s">
        <v>225</v>
      </c>
      <c r="C22" s="161">
        <v>4693</v>
      </c>
      <c r="D22" s="161">
        <v>1290</v>
      </c>
      <c r="E22" s="161">
        <v>144</v>
      </c>
      <c r="F22" s="161">
        <v>1299</v>
      </c>
      <c r="G22" s="395">
        <v>0</v>
      </c>
      <c r="H22" s="161">
        <v>105</v>
      </c>
      <c r="I22" s="161">
        <v>29</v>
      </c>
      <c r="J22" s="161">
        <v>437</v>
      </c>
      <c r="K22" s="395">
        <v>0</v>
      </c>
      <c r="L22" s="161">
        <v>206</v>
      </c>
      <c r="M22" s="395">
        <v>0</v>
      </c>
      <c r="N22" s="162">
        <v>77</v>
      </c>
      <c r="O22" s="162">
        <v>29</v>
      </c>
      <c r="P22" s="395">
        <v>0</v>
      </c>
      <c r="Q22" s="162">
        <v>214</v>
      </c>
      <c r="R22" s="395">
        <v>0</v>
      </c>
      <c r="S22" s="395">
        <v>0</v>
      </c>
      <c r="T22" s="395">
        <v>0</v>
      </c>
      <c r="U22" s="395">
        <v>0</v>
      </c>
      <c r="V22" s="395">
        <v>0</v>
      </c>
      <c r="W22" s="395">
        <v>0</v>
      </c>
      <c r="X22" s="395">
        <v>0</v>
      </c>
      <c r="Y22" s="395">
        <v>0</v>
      </c>
      <c r="Z22" s="395">
        <v>0</v>
      </c>
      <c r="AA22" s="395">
        <v>0</v>
      </c>
    </row>
    <row r="23" spans="1:27" ht="15" customHeight="1">
      <c r="A23" s="167">
        <v>105</v>
      </c>
      <c r="B23" s="177" t="s">
        <v>226</v>
      </c>
      <c r="C23" s="161">
        <v>7128</v>
      </c>
      <c r="D23" s="161">
        <v>1917</v>
      </c>
      <c r="E23" s="161">
        <v>85</v>
      </c>
      <c r="F23" s="161">
        <v>1229</v>
      </c>
      <c r="G23" s="395">
        <v>0</v>
      </c>
      <c r="H23" s="161">
        <v>114</v>
      </c>
      <c r="I23" s="161">
        <v>19</v>
      </c>
      <c r="J23" s="161">
        <v>2133</v>
      </c>
      <c r="K23" s="395">
        <v>0</v>
      </c>
      <c r="L23" s="161">
        <v>52</v>
      </c>
      <c r="M23" s="395">
        <v>0</v>
      </c>
      <c r="N23" s="162">
        <v>91</v>
      </c>
      <c r="O23" s="162">
        <v>39</v>
      </c>
      <c r="P23" s="395">
        <v>0</v>
      </c>
      <c r="Q23" s="162">
        <v>696</v>
      </c>
      <c r="R23" s="395">
        <v>0</v>
      </c>
      <c r="S23" s="395">
        <v>0</v>
      </c>
      <c r="T23" s="395">
        <v>0</v>
      </c>
      <c r="U23" s="395">
        <v>0</v>
      </c>
      <c r="V23" s="395">
        <v>0</v>
      </c>
      <c r="W23" s="395">
        <v>0</v>
      </c>
      <c r="X23" s="395">
        <v>0</v>
      </c>
      <c r="Y23" s="395">
        <v>0</v>
      </c>
      <c r="Z23" s="395">
        <v>0</v>
      </c>
      <c r="AA23" s="395">
        <v>0</v>
      </c>
    </row>
    <row r="24" spans="1:27" ht="15" customHeight="1">
      <c r="A24" s="167">
        <v>106</v>
      </c>
      <c r="B24" s="177" t="s">
        <v>227</v>
      </c>
      <c r="C24" s="161">
        <v>7580</v>
      </c>
      <c r="D24" s="161">
        <v>905</v>
      </c>
      <c r="E24" s="161">
        <v>52</v>
      </c>
      <c r="F24" s="161">
        <v>3664</v>
      </c>
      <c r="G24" s="395">
        <v>0</v>
      </c>
      <c r="H24" s="161">
        <v>98</v>
      </c>
      <c r="I24" s="161">
        <v>19</v>
      </c>
      <c r="J24" s="161">
        <v>1598</v>
      </c>
      <c r="K24" s="395">
        <v>0</v>
      </c>
      <c r="L24" s="161">
        <v>40</v>
      </c>
      <c r="M24" s="395">
        <v>0</v>
      </c>
      <c r="N24" s="162">
        <v>97</v>
      </c>
      <c r="O24" s="162">
        <v>31</v>
      </c>
      <c r="P24" s="395">
        <v>0</v>
      </c>
      <c r="Q24" s="162">
        <v>390</v>
      </c>
      <c r="R24" s="395">
        <v>0</v>
      </c>
      <c r="S24" s="395">
        <v>0</v>
      </c>
      <c r="T24" s="395">
        <v>0</v>
      </c>
      <c r="U24" s="395">
        <v>0</v>
      </c>
      <c r="V24" s="395">
        <v>0</v>
      </c>
      <c r="W24" s="395">
        <v>0</v>
      </c>
      <c r="X24" s="395">
        <v>0</v>
      </c>
      <c r="Y24" s="395">
        <v>0</v>
      </c>
      <c r="Z24" s="395">
        <v>0</v>
      </c>
      <c r="AA24" s="395">
        <v>0</v>
      </c>
    </row>
    <row r="25" spans="1:27" ht="15" customHeight="1">
      <c r="A25" s="167">
        <v>107</v>
      </c>
      <c r="B25" s="177" t="s">
        <v>228</v>
      </c>
      <c r="C25" s="161">
        <v>3586</v>
      </c>
      <c r="D25" s="161">
        <v>480</v>
      </c>
      <c r="E25" s="161">
        <v>62</v>
      </c>
      <c r="F25" s="161">
        <v>2056</v>
      </c>
      <c r="G25" s="395">
        <v>0</v>
      </c>
      <c r="H25" s="161">
        <v>80</v>
      </c>
      <c r="I25" s="161">
        <v>28</v>
      </c>
      <c r="J25" s="161">
        <v>257</v>
      </c>
      <c r="K25" s="395">
        <v>0</v>
      </c>
      <c r="L25" s="161">
        <v>69</v>
      </c>
      <c r="M25" s="395">
        <v>0</v>
      </c>
      <c r="N25" s="162">
        <v>42</v>
      </c>
      <c r="O25" s="162">
        <v>19</v>
      </c>
      <c r="P25" s="395">
        <v>0</v>
      </c>
      <c r="Q25" s="162">
        <v>62</v>
      </c>
      <c r="R25" s="395">
        <v>0</v>
      </c>
      <c r="S25" s="395">
        <v>0</v>
      </c>
      <c r="T25" s="395">
        <v>0</v>
      </c>
      <c r="U25" s="395">
        <v>0</v>
      </c>
      <c r="V25" s="395">
        <v>0</v>
      </c>
      <c r="W25" s="395">
        <v>0</v>
      </c>
      <c r="X25" s="395">
        <v>0</v>
      </c>
      <c r="Y25" s="395">
        <v>0</v>
      </c>
      <c r="Z25" s="395">
        <v>0</v>
      </c>
      <c r="AA25" s="395">
        <v>0</v>
      </c>
    </row>
    <row r="26" spans="1:27" ht="15" customHeight="1">
      <c r="A26" s="167">
        <v>108</v>
      </c>
      <c r="B26" s="177" t="s">
        <v>229</v>
      </c>
      <c r="C26" s="161">
        <v>2946</v>
      </c>
      <c r="D26" s="161">
        <v>792</v>
      </c>
      <c r="E26" s="161">
        <v>58</v>
      </c>
      <c r="F26" s="161">
        <v>948</v>
      </c>
      <c r="G26" s="395">
        <v>0</v>
      </c>
      <c r="H26" s="161">
        <v>143</v>
      </c>
      <c r="I26" s="161">
        <v>18</v>
      </c>
      <c r="J26" s="161">
        <v>169</v>
      </c>
      <c r="K26" s="395">
        <v>0</v>
      </c>
      <c r="L26" s="161">
        <v>106</v>
      </c>
      <c r="M26" s="395">
        <v>0</v>
      </c>
      <c r="N26" s="162">
        <v>70</v>
      </c>
      <c r="O26" s="162">
        <v>60</v>
      </c>
      <c r="P26" s="395">
        <v>0</v>
      </c>
      <c r="Q26" s="162">
        <v>67</v>
      </c>
      <c r="R26" s="395">
        <v>0</v>
      </c>
      <c r="S26" s="395">
        <v>0</v>
      </c>
      <c r="T26" s="395">
        <v>0</v>
      </c>
      <c r="U26" s="395">
        <v>0</v>
      </c>
      <c r="V26" s="395">
        <v>0</v>
      </c>
      <c r="W26" s="395">
        <v>0</v>
      </c>
      <c r="X26" s="395">
        <v>0</v>
      </c>
      <c r="Y26" s="395">
        <v>0</v>
      </c>
      <c r="Z26" s="395">
        <v>0</v>
      </c>
      <c r="AA26" s="395">
        <v>0</v>
      </c>
    </row>
    <row r="27" spans="1:27" ht="15" customHeight="1">
      <c r="A27" s="167">
        <v>109</v>
      </c>
      <c r="B27" s="177" t="s">
        <v>230</v>
      </c>
      <c r="C27" s="161">
        <v>2749</v>
      </c>
      <c r="D27" s="161">
        <v>477</v>
      </c>
      <c r="E27" s="161">
        <v>96</v>
      </c>
      <c r="F27" s="161">
        <v>908</v>
      </c>
      <c r="G27" s="395">
        <v>0</v>
      </c>
      <c r="H27" s="161">
        <v>122</v>
      </c>
      <c r="I27" s="161">
        <v>126</v>
      </c>
      <c r="J27" s="161">
        <v>382</v>
      </c>
      <c r="K27" s="395">
        <v>0</v>
      </c>
      <c r="L27" s="161">
        <v>92</v>
      </c>
      <c r="M27" s="395">
        <v>0</v>
      </c>
      <c r="N27" s="162">
        <v>46</v>
      </c>
      <c r="O27" s="162">
        <v>27</v>
      </c>
      <c r="P27" s="395">
        <v>0</v>
      </c>
      <c r="Q27" s="162">
        <v>55</v>
      </c>
      <c r="R27" s="395">
        <v>0</v>
      </c>
      <c r="S27" s="395">
        <v>0</v>
      </c>
      <c r="T27" s="395">
        <v>0</v>
      </c>
      <c r="U27" s="395">
        <v>0</v>
      </c>
      <c r="V27" s="395">
        <v>0</v>
      </c>
      <c r="W27" s="395">
        <v>0</v>
      </c>
      <c r="X27" s="395">
        <v>0</v>
      </c>
      <c r="Y27" s="395">
        <v>0</v>
      </c>
      <c r="Z27" s="395">
        <v>0</v>
      </c>
      <c r="AA27" s="395">
        <v>0</v>
      </c>
    </row>
    <row r="28" spans="1:27" ht="15" customHeight="1">
      <c r="A28" s="167">
        <v>110</v>
      </c>
      <c r="B28" s="177" t="s">
        <v>231</v>
      </c>
      <c r="C28" s="161">
        <v>13604</v>
      </c>
      <c r="D28" s="161">
        <v>5490</v>
      </c>
      <c r="E28" s="161">
        <v>592</v>
      </c>
      <c r="F28" s="161">
        <v>2401</v>
      </c>
      <c r="G28" s="395">
        <v>0</v>
      </c>
      <c r="H28" s="161">
        <v>367</v>
      </c>
      <c r="I28" s="161">
        <v>55</v>
      </c>
      <c r="J28" s="161">
        <v>1058</v>
      </c>
      <c r="K28" s="395">
        <v>0</v>
      </c>
      <c r="L28" s="161">
        <v>281</v>
      </c>
      <c r="M28" s="395">
        <v>0</v>
      </c>
      <c r="N28" s="162">
        <v>77</v>
      </c>
      <c r="O28" s="162">
        <v>103</v>
      </c>
      <c r="P28" s="395">
        <v>0</v>
      </c>
      <c r="Q28" s="162">
        <v>522</v>
      </c>
      <c r="R28" s="395">
        <v>0</v>
      </c>
      <c r="S28" s="395">
        <v>0</v>
      </c>
      <c r="T28" s="395">
        <v>0</v>
      </c>
      <c r="U28" s="395">
        <v>0</v>
      </c>
      <c r="V28" s="395">
        <v>0</v>
      </c>
      <c r="W28" s="395">
        <v>0</v>
      </c>
      <c r="X28" s="395">
        <v>0</v>
      </c>
      <c r="Y28" s="395">
        <v>0</v>
      </c>
      <c r="Z28" s="395">
        <v>0</v>
      </c>
      <c r="AA28" s="395">
        <v>0</v>
      </c>
    </row>
    <row r="29" spans="1:27" ht="15" customHeight="1">
      <c r="A29" s="167">
        <v>111</v>
      </c>
      <c r="B29" s="177" t="s">
        <v>232</v>
      </c>
      <c r="C29" s="161">
        <v>3546</v>
      </c>
      <c r="D29" s="161">
        <v>690</v>
      </c>
      <c r="E29" s="161">
        <v>61</v>
      </c>
      <c r="F29" s="161">
        <v>815</v>
      </c>
      <c r="G29" s="395">
        <v>0</v>
      </c>
      <c r="H29" s="161">
        <v>285</v>
      </c>
      <c r="I29" s="161">
        <v>45</v>
      </c>
      <c r="J29" s="161">
        <v>917</v>
      </c>
      <c r="K29" s="395">
        <v>0</v>
      </c>
      <c r="L29" s="161">
        <v>55</v>
      </c>
      <c r="M29" s="395">
        <v>0</v>
      </c>
      <c r="N29" s="162">
        <v>116</v>
      </c>
      <c r="O29" s="162">
        <v>51</v>
      </c>
      <c r="P29" s="395">
        <v>0</v>
      </c>
      <c r="Q29" s="162">
        <v>78</v>
      </c>
      <c r="R29" s="395">
        <v>0</v>
      </c>
      <c r="S29" s="395">
        <v>0</v>
      </c>
      <c r="T29" s="395">
        <v>0</v>
      </c>
      <c r="U29" s="395">
        <v>0</v>
      </c>
      <c r="V29" s="395">
        <v>0</v>
      </c>
      <c r="W29" s="395">
        <v>0</v>
      </c>
      <c r="X29" s="395">
        <v>0</v>
      </c>
      <c r="Y29" s="395">
        <v>0</v>
      </c>
      <c r="Z29" s="395">
        <v>0</v>
      </c>
      <c r="AA29" s="395">
        <v>0</v>
      </c>
    </row>
    <row r="30" spans="1:27" ht="15" customHeight="1">
      <c r="A30" s="167">
        <v>201</v>
      </c>
      <c r="B30" s="177" t="s">
        <v>234</v>
      </c>
      <c r="C30" s="161">
        <v>12335</v>
      </c>
      <c r="D30" s="161">
        <v>1224</v>
      </c>
      <c r="E30" s="161">
        <v>70</v>
      </c>
      <c r="F30" s="161">
        <v>3970</v>
      </c>
      <c r="G30" s="395">
        <v>0</v>
      </c>
      <c r="H30" s="161">
        <v>574</v>
      </c>
      <c r="I30" s="161">
        <v>89</v>
      </c>
      <c r="J30" s="161">
        <v>4133</v>
      </c>
      <c r="K30" s="395">
        <v>0</v>
      </c>
      <c r="L30" s="161">
        <v>104</v>
      </c>
      <c r="M30" s="395">
        <v>0</v>
      </c>
      <c r="N30" s="162">
        <v>384</v>
      </c>
      <c r="O30" s="162">
        <v>84</v>
      </c>
      <c r="P30" s="395">
        <v>0</v>
      </c>
      <c r="Q30" s="162">
        <v>489</v>
      </c>
      <c r="R30" s="395">
        <v>0</v>
      </c>
      <c r="S30" s="395">
        <v>0</v>
      </c>
      <c r="T30" s="395">
        <v>0</v>
      </c>
      <c r="U30" s="395">
        <v>0</v>
      </c>
      <c r="V30" s="395">
        <v>0</v>
      </c>
      <c r="W30" s="395">
        <v>0</v>
      </c>
      <c r="X30" s="395">
        <v>0</v>
      </c>
      <c r="Y30" s="395">
        <v>0</v>
      </c>
      <c r="Z30" s="395">
        <v>0</v>
      </c>
      <c r="AA30" s="395">
        <v>0</v>
      </c>
    </row>
    <row r="31" spans="1:27" ht="15" customHeight="1">
      <c r="A31" s="167">
        <v>202</v>
      </c>
      <c r="B31" s="177" t="s">
        <v>235</v>
      </c>
      <c r="C31" s="161">
        <v>12485</v>
      </c>
      <c r="D31" s="161">
        <v>1645</v>
      </c>
      <c r="E31" s="161">
        <v>146</v>
      </c>
      <c r="F31" s="161">
        <v>6040</v>
      </c>
      <c r="G31" s="395">
        <v>0</v>
      </c>
      <c r="H31" s="161">
        <v>481</v>
      </c>
      <c r="I31" s="161">
        <v>169</v>
      </c>
      <c r="J31" s="161">
        <v>1844</v>
      </c>
      <c r="K31" s="395">
        <v>0</v>
      </c>
      <c r="L31" s="161">
        <v>124</v>
      </c>
      <c r="M31" s="395">
        <v>0</v>
      </c>
      <c r="N31" s="162">
        <v>172</v>
      </c>
      <c r="O31" s="162">
        <v>107</v>
      </c>
      <c r="P31" s="395">
        <v>0</v>
      </c>
      <c r="Q31" s="162">
        <v>448</v>
      </c>
      <c r="R31" s="395">
        <v>0</v>
      </c>
      <c r="S31" s="395">
        <v>0</v>
      </c>
      <c r="T31" s="395">
        <v>0</v>
      </c>
      <c r="U31" s="395">
        <v>0</v>
      </c>
      <c r="V31" s="395">
        <v>0</v>
      </c>
      <c r="W31" s="395">
        <v>0</v>
      </c>
      <c r="X31" s="395">
        <v>0</v>
      </c>
      <c r="Y31" s="395">
        <v>0</v>
      </c>
      <c r="Z31" s="395">
        <v>0</v>
      </c>
      <c r="AA31" s="395">
        <v>0</v>
      </c>
    </row>
    <row r="32" spans="1:27" ht="15" customHeight="1">
      <c r="A32" s="167">
        <v>203</v>
      </c>
      <c r="B32" s="177" t="s">
        <v>236</v>
      </c>
      <c r="C32" s="161">
        <v>3646</v>
      </c>
      <c r="D32" s="161">
        <v>670</v>
      </c>
      <c r="E32" s="161">
        <v>56</v>
      </c>
      <c r="F32" s="161">
        <v>1035</v>
      </c>
      <c r="G32" s="395">
        <v>0</v>
      </c>
      <c r="H32" s="161">
        <v>242</v>
      </c>
      <c r="I32" s="161">
        <v>127</v>
      </c>
      <c r="J32" s="161">
        <v>775</v>
      </c>
      <c r="K32" s="395">
        <v>0</v>
      </c>
      <c r="L32" s="161">
        <v>58</v>
      </c>
      <c r="M32" s="395">
        <v>0</v>
      </c>
      <c r="N32" s="162">
        <v>58</v>
      </c>
      <c r="O32" s="162">
        <v>64</v>
      </c>
      <c r="P32" s="395">
        <v>0</v>
      </c>
      <c r="Q32" s="162">
        <v>69</v>
      </c>
      <c r="R32" s="395">
        <v>0</v>
      </c>
      <c r="S32" s="395">
        <v>0</v>
      </c>
      <c r="T32" s="395">
        <v>0</v>
      </c>
      <c r="U32" s="395">
        <v>0</v>
      </c>
      <c r="V32" s="395">
        <v>0</v>
      </c>
      <c r="W32" s="395">
        <v>0</v>
      </c>
      <c r="X32" s="395">
        <v>0</v>
      </c>
      <c r="Y32" s="395">
        <v>0</v>
      </c>
      <c r="Z32" s="395">
        <v>0</v>
      </c>
      <c r="AA32" s="395">
        <v>0</v>
      </c>
    </row>
    <row r="33" spans="1:27" ht="15" customHeight="1">
      <c r="A33" s="167">
        <v>204</v>
      </c>
      <c r="B33" s="177" t="s">
        <v>237</v>
      </c>
      <c r="C33" s="161">
        <v>7939</v>
      </c>
      <c r="D33" s="161">
        <v>1405</v>
      </c>
      <c r="E33" s="161">
        <v>160</v>
      </c>
      <c r="F33" s="161">
        <v>2999</v>
      </c>
      <c r="G33" s="395">
        <v>0</v>
      </c>
      <c r="H33" s="161">
        <v>283</v>
      </c>
      <c r="I33" s="161">
        <v>140</v>
      </c>
      <c r="J33" s="161">
        <v>947</v>
      </c>
      <c r="K33" s="395">
        <v>0</v>
      </c>
      <c r="L33" s="161">
        <v>262</v>
      </c>
      <c r="M33" s="395">
        <v>0</v>
      </c>
      <c r="N33" s="162">
        <v>160</v>
      </c>
      <c r="O33" s="162">
        <v>87</v>
      </c>
      <c r="P33" s="395">
        <v>0</v>
      </c>
      <c r="Q33" s="162">
        <v>231</v>
      </c>
      <c r="R33" s="395">
        <v>0</v>
      </c>
      <c r="S33" s="395">
        <v>0</v>
      </c>
      <c r="T33" s="395">
        <v>0</v>
      </c>
      <c r="U33" s="395">
        <v>0</v>
      </c>
      <c r="V33" s="395">
        <v>0</v>
      </c>
      <c r="W33" s="395">
        <v>0</v>
      </c>
      <c r="X33" s="395">
        <v>0</v>
      </c>
      <c r="Y33" s="395">
        <v>0</v>
      </c>
      <c r="Z33" s="395">
        <v>0</v>
      </c>
      <c r="AA33" s="395">
        <v>0</v>
      </c>
    </row>
    <row r="34" spans="1:27" ht="15" customHeight="1">
      <c r="A34" s="167">
        <v>205</v>
      </c>
      <c r="B34" s="177" t="s">
        <v>238</v>
      </c>
      <c r="C34" s="161">
        <v>409</v>
      </c>
      <c r="D34" s="161">
        <v>53</v>
      </c>
      <c r="E34" s="161">
        <v>9</v>
      </c>
      <c r="F34" s="161">
        <v>45</v>
      </c>
      <c r="G34" s="395">
        <v>0</v>
      </c>
      <c r="H34" s="161">
        <v>50</v>
      </c>
      <c r="I34" s="161">
        <v>2</v>
      </c>
      <c r="J34" s="161">
        <v>126</v>
      </c>
      <c r="K34" s="395">
        <v>0</v>
      </c>
      <c r="L34" s="161">
        <v>15</v>
      </c>
      <c r="M34" s="395">
        <v>0</v>
      </c>
      <c r="N34" s="162">
        <v>19</v>
      </c>
      <c r="O34" s="162">
        <v>8</v>
      </c>
      <c r="P34" s="395">
        <v>0</v>
      </c>
      <c r="Q34" s="162">
        <v>24</v>
      </c>
      <c r="R34" s="395">
        <v>0</v>
      </c>
      <c r="S34" s="395">
        <v>0</v>
      </c>
      <c r="T34" s="395">
        <v>0</v>
      </c>
      <c r="U34" s="395">
        <v>0</v>
      </c>
      <c r="V34" s="395">
        <v>0</v>
      </c>
      <c r="W34" s="395">
        <v>0</v>
      </c>
      <c r="X34" s="395">
        <v>0</v>
      </c>
      <c r="Y34" s="395">
        <v>0</v>
      </c>
      <c r="Z34" s="395">
        <v>0</v>
      </c>
      <c r="AA34" s="395">
        <v>0</v>
      </c>
    </row>
    <row r="35" spans="1:27" ht="15" customHeight="1">
      <c r="A35" s="167">
        <v>206</v>
      </c>
      <c r="B35" s="177" t="s">
        <v>239</v>
      </c>
      <c r="C35" s="161">
        <v>1892</v>
      </c>
      <c r="D35" s="161">
        <v>465</v>
      </c>
      <c r="E35" s="161">
        <v>59</v>
      </c>
      <c r="F35" s="161">
        <v>528</v>
      </c>
      <c r="G35" s="395">
        <v>0</v>
      </c>
      <c r="H35" s="161">
        <v>79</v>
      </c>
      <c r="I35" s="161">
        <v>43</v>
      </c>
      <c r="J35" s="161">
        <v>71</v>
      </c>
      <c r="K35" s="395">
        <v>0</v>
      </c>
      <c r="L35" s="161">
        <v>119</v>
      </c>
      <c r="M35" s="395">
        <v>0</v>
      </c>
      <c r="N35" s="162">
        <v>16</v>
      </c>
      <c r="O35" s="162">
        <v>25</v>
      </c>
      <c r="P35" s="395">
        <v>0</v>
      </c>
      <c r="Q35" s="162">
        <v>63</v>
      </c>
      <c r="R35" s="395">
        <v>0</v>
      </c>
      <c r="S35" s="395">
        <v>0</v>
      </c>
      <c r="T35" s="395">
        <v>0</v>
      </c>
      <c r="U35" s="395">
        <v>0</v>
      </c>
      <c r="V35" s="395">
        <v>0</v>
      </c>
      <c r="W35" s="395">
        <v>0</v>
      </c>
      <c r="X35" s="395">
        <v>0</v>
      </c>
      <c r="Y35" s="395">
        <v>0</v>
      </c>
      <c r="Z35" s="395">
        <v>0</v>
      </c>
      <c r="AA35" s="395">
        <v>0</v>
      </c>
    </row>
    <row r="36" spans="1:27" ht="15" customHeight="1">
      <c r="A36" s="167">
        <v>207</v>
      </c>
      <c r="B36" s="177" t="s">
        <v>240</v>
      </c>
      <c r="C36" s="161">
        <v>3376</v>
      </c>
      <c r="D36" s="161">
        <v>508</v>
      </c>
      <c r="E36" s="161">
        <v>30</v>
      </c>
      <c r="F36" s="161">
        <v>1490</v>
      </c>
      <c r="G36" s="395">
        <v>0</v>
      </c>
      <c r="H36" s="161">
        <v>102</v>
      </c>
      <c r="I36" s="161">
        <v>131</v>
      </c>
      <c r="J36" s="161">
        <v>461</v>
      </c>
      <c r="K36" s="395">
        <v>0</v>
      </c>
      <c r="L36" s="161">
        <v>32</v>
      </c>
      <c r="M36" s="395">
        <v>0</v>
      </c>
      <c r="N36" s="162">
        <v>60</v>
      </c>
      <c r="O36" s="162">
        <v>24</v>
      </c>
      <c r="P36" s="395">
        <v>0</v>
      </c>
      <c r="Q36" s="162">
        <v>206</v>
      </c>
      <c r="R36" s="395">
        <v>0</v>
      </c>
      <c r="S36" s="395">
        <v>0</v>
      </c>
      <c r="T36" s="395">
        <v>0</v>
      </c>
      <c r="U36" s="395">
        <v>0</v>
      </c>
      <c r="V36" s="395">
        <v>0</v>
      </c>
      <c r="W36" s="395">
        <v>0</v>
      </c>
      <c r="X36" s="395">
        <v>0</v>
      </c>
      <c r="Y36" s="395">
        <v>0</v>
      </c>
      <c r="Z36" s="395">
        <v>0</v>
      </c>
      <c r="AA36" s="395">
        <v>0</v>
      </c>
    </row>
    <row r="37" spans="1:27" ht="15" customHeight="1">
      <c r="A37" s="167">
        <v>208</v>
      </c>
      <c r="B37" s="177" t="s">
        <v>241</v>
      </c>
      <c r="C37" s="161">
        <v>523</v>
      </c>
      <c r="D37" s="161">
        <v>53</v>
      </c>
      <c r="E37" s="161">
        <v>0</v>
      </c>
      <c r="F37" s="161">
        <v>144</v>
      </c>
      <c r="G37" s="395">
        <v>0</v>
      </c>
      <c r="H37" s="161">
        <v>47</v>
      </c>
      <c r="I37" s="161">
        <v>2</v>
      </c>
      <c r="J37" s="161">
        <v>178</v>
      </c>
      <c r="K37" s="395">
        <v>0</v>
      </c>
      <c r="L37" s="161">
        <v>4</v>
      </c>
      <c r="M37" s="395">
        <v>0</v>
      </c>
      <c r="N37" s="162">
        <v>28</v>
      </c>
      <c r="O37" s="162">
        <v>0</v>
      </c>
      <c r="P37" s="395">
        <v>0</v>
      </c>
      <c r="Q37" s="162">
        <v>4</v>
      </c>
      <c r="R37" s="395">
        <v>0</v>
      </c>
      <c r="S37" s="395">
        <v>0</v>
      </c>
      <c r="T37" s="395">
        <v>0</v>
      </c>
      <c r="U37" s="395">
        <v>0</v>
      </c>
      <c r="V37" s="395">
        <v>0</v>
      </c>
      <c r="W37" s="395">
        <v>0</v>
      </c>
      <c r="X37" s="395">
        <v>0</v>
      </c>
      <c r="Y37" s="395">
        <v>0</v>
      </c>
      <c r="Z37" s="395">
        <v>0</v>
      </c>
      <c r="AA37" s="395">
        <v>0</v>
      </c>
    </row>
    <row r="38" spans="1:27" ht="15" customHeight="1">
      <c r="A38" s="167">
        <v>209</v>
      </c>
      <c r="B38" s="177" t="s">
        <v>242</v>
      </c>
      <c r="C38" s="161">
        <v>972</v>
      </c>
      <c r="D38" s="161">
        <v>133</v>
      </c>
      <c r="E38" s="161">
        <v>21</v>
      </c>
      <c r="F38" s="161">
        <v>72</v>
      </c>
      <c r="G38" s="395">
        <v>0</v>
      </c>
      <c r="H38" s="161">
        <v>207</v>
      </c>
      <c r="I38" s="161">
        <v>6</v>
      </c>
      <c r="J38" s="161">
        <v>316</v>
      </c>
      <c r="K38" s="395">
        <v>0</v>
      </c>
      <c r="L38" s="161">
        <v>20</v>
      </c>
      <c r="M38" s="395">
        <v>0</v>
      </c>
      <c r="N38" s="162">
        <v>54</v>
      </c>
      <c r="O38" s="162">
        <v>42</v>
      </c>
      <c r="P38" s="395">
        <v>0</v>
      </c>
      <c r="Q38" s="162">
        <v>50</v>
      </c>
      <c r="R38" s="395">
        <v>0</v>
      </c>
      <c r="S38" s="395">
        <v>0</v>
      </c>
      <c r="T38" s="395">
        <v>0</v>
      </c>
      <c r="U38" s="395">
        <v>0</v>
      </c>
      <c r="V38" s="395">
        <v>0</v>
      </c>
      <c r="W38" s="395">
        <v>0</v>
      </c>
      <c r="X38" s="395">
        <v>0</v>
      </c>
      <c r="Y38" s="395">
        <v>0</v>
      </c>
      <c r="Z38" s="395">
        <v>0</v>
      </c>
      <c r="AA38" s="395">
        <v>0</v>
      </c>
    </row>
    <row r="39" spans="1:27" ht="15" customHeight="1">
      <c r="A39" s="167">
        <v>210</v>
      </c>
      <c r="B39" s="177" t="s">
        <v>14</v>
      </c>
      <c r="C39" s="161">
        <v>3313</v>
      </c>
      <c r="D39" s="161">
        <v>468</v>
      </c>
      <c r="E39" s="161">
        <v>34</v>
      </c>
      <c r="F39" s="161">
        <v>814</v>
      </c>
      <c r="G39" s="395">
        <v>0</v>
      </c>
      <c r="H39" s="161">
        <v>349</v>
      </c>
      <c r="I39" s="161">
        <v>254</v>
      </c>
      <c r="J39" s="161">
        <v>682</v>
      </c>
      <c r="K39" s="395">
        <v>0</v>
      </c>
      <c r="L39" s="161">
        <v>29</v>
      </c>
      <c r="M39" s="395">
        <v>0</v>
      </c>
      <c r="N39" s="162">
        <v>90</v>
      </c>
      <c r="O39" s="162">
        <v>42</v>
      </c>
      <c r="P39" s="395">
        <v>0</v>
      </c>
      <c r="Q39" s="162">
        <v>115</v>
      </c>
      <c r="R39" s="395">
        <v>0</v>
      </c>
      <c r="S39" s="395">
        <v>0</v>
      </c>
      <c r="T39" s="395">
        <v>0</v>
      </c>
      <c r="U39" s="395">
        <v>0</v>
      </c>
      <c r="V39" s="395">
        <v>0</v>
      </c>
      <c r="W39" s="395">
        <v>0</v>
      </c>
      <c r="X39" s="395">
        <v>0</v>
      </c>
      <c r="Y39" s="395">
        <v>0</v>
      </c>
      <c r="Z39" s="395">
        <v>0</v>
      </c>
      <c r="AA39" s="395">
        <v>0</v>
      </c>
    </row>
    <row r="40" spans="1:27" ht="15" customHeight="1">
      <c r="A40" s="167">
        <v>212</v>
      </c>
      <c r="B40" s="177" t="s">
        <v>243</v>
      </c>
      <c r="C40" s="161">
        <v>458</v>
      </c>
      <c r="D40" s="161">
        <v>54</v>
      </c>
      <c r="E40" s="161">
        <v>5</v>
      </c>
      <c r="F40" s="161">
        <v>87</v>
      </c>
      <c r="G40" s="395">
        <v>0</v>
      </c>
      <c r="H40" s="161">
        <v>72</v>
      </c>
      <c r="I40" s="161">
        <v>27</v>
      </c>
      <c r="J40" s="161">
        <v>108</v>
      </c>
      <c r="K40" s="395">
        <v>0</v>
      </c>
      <c r="L40" s="161">
        <v>16</v>
      </c>
      <c r="M40" s="395">
        <v>0</v>
      </c>
      <c r="N40" s="162">
        <v>21</v>
      </c>
      <c r="O40" s="162">
        <v>13</v>
      </c>
      <c r="P40" s="395">
        <v>0</v>
      </c>
      <c r="Q40" s="162">
        <v>13</v>
      </c>
      <c r="R40" s="395">
        <v>0</v>
      </c>
      <c r="S40" s="395">
        <v>0</v>
      </c>
      <c r="T40" s="395">
        <v>0</v>
      </c>
      <c r="U40" s="395">
        <v>0</v>
      </c>
      <c r="V40" s="395">
        <v>0</v>
      </c>
      <c r="W40" s="395">
        <v>0</v>
      </c>
      <c r="X40" s="395">
        <v>0</v>
      </c>
      <c r="Y40" s="395">
        <v>0</v>
      </c>
      <c r="Z40" s="395">
        <v>0</v>
      </c>
      <c r="AA40" s="395">
        <v>0</v>
      </c>
    </row>
    <row r="41" spans="1:27" ht="15" customHeight="1">
      <c r="A41" s="167">
        <v>213</v>
      </c>
      <c r="B41" s="177" t="s">
        <v>244</v>
      </c>
      <c r="C41" s="161">
        <v>633</v>
      </c>
      <c r="D41" s="161">
        <v>43</v>
      </c>
      <c r="E41" s="161">
        <v>4</v>
      </c>
      <c r="F41" s="161">
        <v>139</v>
      </c>
      <c r="G41" s="395">
        <v>0</v>
      </c>
      <c r="H41" s="161">
        <v>66</v>
      </c>
      <c r="I41" s="161">
        <v>11</v>
      </c>
      <c r="J41" s="161">
        <v>234</v>
      </c>
      <c r="K41" s="395">
        <v>0</v>
      </c>
      <c r="L41" s="161">
        <v>6</v>
      </c>
      <c r="M41" s="395">
        <v>0</v>
      </c>
      <c r="N41" s="162">
        <v>20</v>
      </c>
      <c r="O41" s="162">
        <v>14</v>
      </c>
      <c r="P41" s="395">
        <v>0</v>
      </c>
      <c r="Q41" s="162">
        <v>13</v>
      </c>
      <c r="R41" s="395">
        <v>0</v>
      </c>
      <c r="S41" s="395">
        <v>0</v>
      </c>
      <c r="T41" s="395">
        <v>0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395">
        <v>0</v>
      </c>
      <c r="AA41" s="395">
        <v>0</v>
      </c>
    </row>
    <row r="42" spans="1:27" ht="15" customHeight="1">
      <c r="A42" s="167">
        <v>214</v>
      </c>
      <c r="B42" s="177" t="s">
        <v>245</v>
      </c>
      <c r="C42" s="161">
        <v>3300</v>
      </c>
      <c r="D42" s="161">
        <v>443</v>
      </c>
      <c r="E42" s="161">
        <v>57</v>
      </c>
      <c r="F42" s="161">
        <v>1480</v>
      </c>
      <c r="G42" s="395">
        <v>0</v>
      </c>
      <c r="H42" s="161">
        <v>106</v>
      </c>
      <c r="I42" s="161">
        <v>117</v>
      </c>
      <c r="J42" s="161">
        <v>393</v>
      </c>
      <c r="K42" s="395">
        <v>0</v>
      </c>
      <c r="L42" s="161">
        <v>103</v>
      </c>
      <c r="M42" s="395">
        <v>0</v>
      </c>
      <c r="N42" s="162">
        <v>71</v>
      </c>
      <c r="O42" s="162">
        <v>31</v>
      </c>
      <c r="P42" s="395">
        <v>0</v>
      </c>
      <c r="Q42" s="162">
        <v>60</v>
      </c>
      <c r="R42" s="395">
        <v>0</v>
      </c>
      <c r="S42" s="395">
        <v>0</v>
      </c>
      <c r="T42" s="395">
        <v>0</v>
      </c>
      <c r="U42" s="395">
        <v>0</v>
      </c>
      <c r="V42" s="395">
        <v>0</v>
      </c>
      <c r="W42" s="395">
        <v>0</v>
      </c>
      <c r="X42" s="395">
        <v>0</v>
      </c>
      <c r="Y42" s="395">
        <v>0</v>
      </c>
      <c r="Z42" s="395">
        <v>0</v>
      </c>
      <c r="AA42" s="395">
        <v>0</v>
      </c>
    </row>
    <row r="43" spans="1:27" ht="15" customHeight="1">
      <c r="A43" s="167">
        <v>215</v>
      </c>
      <c r="B43" s="177" t="s">
        <v>246</v>
      </c>
      <c r="C43" s="161">
        <v>2300</v>
      </c>
      <c r="D43" s="161">
        <v>190</v>
      </c>
      <c r="E43" s="161">
        <v>6</v>
      </c>
      <c r="F43" s="161">
        <v>226</v>
      </c>
      <c r="G43" s="395">
        <v>0</v>
      </c>
      <c r="H43" s="161">
        <v>135</v>
      </c>
      <c r="I43" s="161">
        <v>169</v>
      </c>
      <c r="J43" s="161">
        <v>881</v>
      </c>
      <c r="K43" s="395">
        <v>0</v>
      </c>
      <c r="L43" s="161">
        <v>12</v>
      </c>
      <c r="M43" s="395">
        <v>0</v>
      </c>
      <c r="N43" s="162">
        <v>88</v>
      </c>
      <c r="O43" s="162">
        <v>37</v>
      </c>
      <c r="P43" s="395">
        <v>0</v>
      </c>
      <c r="Q43" s="162">
        <v>65</v>
      </c>
      <c r="R43" s="395">
        <v>0</v>
      </c>
      <c r="S43" s="395">
        <v>0</v>
      </c>
      <c r="T43" s="395">
        <v>0</v>
      </c>
      <c r="U43" s="395">
        <v>0</v>
      </c>
      <c r="V43" s="395">
        <v>0</v>
      </c>
      <c r="W43" s="395">
        <v>0</v>
      </c>
      <c r="X43" s="395">
        <v>0</v>
      </c>
      <c r="Y43" s="395">
        <v>0</v>
      </c>
      <c r="Z43" s="395">
        <v>0</v>
      </c>
      <c r="AA43" s="395">
        <v>0</v>
      </c>
    </row>
    <row r="44" spans="1:27" ht="15" customHeight="1">
      <c r="A44" s="167">
        <v>216</v>
      </c>
      <c r="B44" s="177" t="s">
        <v>247</v>
      </c>
      <c r="C44" s="161">
        <v>1360</v>
      </c>
      <c r="D44" s="161">
        <v>105</v>
      </c>
      <c r="E44" s="161">
        <v>4</v>
      </c>
      <c r="F44" s="161">
        <v>461</v>
      </c>
      <c r="G44" s="395">
        <v>0</v>
      </c>
      <c r="H44" s="161">
        <v>106</v>
      </c>
      <c r="I44" s="161">
        <v>29</v>
      </c>
      <c r="J44" s="161">
        <v>301</v>
      </c>
      <c r="K44" s="395">
        <v>0</v>
      </c>
      <c r="L44" s="161">
        <v>8</v>
      </c>
      <c r="M44" s="395">
        <v>0</v>
      </c>
      <c r="N44" s="162">
        <v>33</v>
      </c>
      <c r="O44" s="162">
        <v>8</v>
      </c>
      <c r="P44" s="395">
        <v>0</v>
      </c>
      <c r="Q44" s="162">
        <v>82</v>
      </c>
      <c r="R44" s="395">
        <v>0</v>
      </c>
      <c r="S44" s="395">
        <v>0</v>
      </c>
      <c r="T44" s="395">
        <v>0</v>
      </c>
      <c r="U44" s="395">
        <v>0</v>
      </c>
      <c r="V44" s="395">
        <v>0</v>
      </c>
      <c r="W44" s="395">
        <v>0</v>
      </c>
      <c r="X44" s="395">
        <v>0</v>
      </c>
      <c r="Y44" s="395">
        <v>0</v>
      </c>
      <c r="Z44" s="395">
        <v>0</v>
      </c>
      <c r="AA44" s="395">
        <v>0</v>
      </c>
    </row>
    <row r="45" spans="1:27" ht="15" customHeight="1">
      <c r="A45" s="167">
        <v>217</v>
      </c>
      <c r="B45" s="177" t="s">
        <v>248</v>
      </c>
      <c r="C45" s="161">
        <v>1662</v>
      </c>
      <c r="D45" s="161">
        <v>200</v>
      </c>
      <c r="E45" s="161">
        <v>14</v>
      </c>
      <c r="F45" s="161">
        <v>625</v>
      </c>
      <c r="G45" s="395">
        <v>0</v>
      </c>
      <c r="H45" s="161">
        <v>53</v>
      </c>
      <c r="I45" s="161">
        <v>17</v>
      </c>
      <c r="J45" s="161">
        <v>255</v>
      </c>
      <c r="K45" s="395">
        <v>0</v>
      </c>
      <c r="L45" s="161">
        <v>66</v>
      </c>
      <c r="M45" s="395">
        <v>0</v>
      </c>
      <c r="N45" s="162">
        <v>140</v>
      </c>
      <c r="O45" s="162">
        <v>22</v>
      </c>
      <c r="P45" s="395">
        <v>0</v>
      </c>
      <c r="Q45" s="162">
        <v>90</v>
      </c>
      <c r="R45" s="395">
        <v>0</v>
      </c>
      <c r="S45" s="395">
        <v>0</v>
      </c>
      <c r="T45" s="395">
        <v>0</v>
      </c>
      <c r="U45" s="395">
        <v>0</v>
      </c>
      <c r="V45" s="395">
        <v>0</v>
      </c>
      <c r="W45" s="395">
        <v>0</v>
      </c>
      <c r="X45" s="395">
        <v>0</v>
      </c>
      <c r="Y45" s="395">
        <v>0</v>
      </c>
      <c r="Z45" s="395">
        <v>0</v>
      </c>
      <c r="AA45" s="395">
        <v>0</v>
      </c>
    </row>
    <row r="46" spans="1:27" ht="15" customHeight="1">
      <c r="A46" s="167">
        <v>218</v>
      </c>
      <c r="B46" s="177" t="s">
        <v>249</v>
      </c>
      <c r="C46" s="161">
        <v>1158</v>
      </c>
      <c r="D46" s="161">
        <v>57</v>
      </c>
      <c r="E46" s="161">
        <v>21</v>
      </c>
      <c r="F46" s="161">
        <v>95</v>
      </c>
      <c r="G46" s="395">
        <v>0</v>
      </c>
      <c r="H46" s="161">
        <v>41</v>
      </c>
      <c r="I46" s="161">
        <v>104</v>
      </c>
      <c r="J46" s="161">
        <v>594</v>
      </c>
      <c r="K46" s="395">
        <v>0</v>
      </c>
      <c r="L46" s="161">
        <v>9</v>
      </c>
      <c r="M46" s="395">
        <v>0</v>
      </c>
      <c r="N46" s="162">
        <v>64</v>
      </c>
      <c r="O46" s="162">
        <v>7</v>
      </c>
      <c r="P46" s="395">
        <v>0</v>
      </c>
      <c r="Q46" s="162">
        <v>7</v>
      </c>
      <c r="R46" s="395">
        <v>0</v>
      </c>
      <c r="S46" s="395">
        <v>0</v>
      </c>
      <c r="T46" s="395">
        <v>0</v>
      </c>
      <c r="U46" s="395">
        <v>0</v>
      </c>
      <c r="V46" s="395">
        <v>0</v>
      </c>
      <c r="W46" s="395">
        <v>0</v>
      </c>
      <c r="X46" s="395">
        <v>0</v>
      </c>
      <c r="Y46" s="395">
        <v>0</v>
      </c>
      <c r="Z46" s="395">
        <v>0</v>
      </c>
      <c r="AA46" s="395">
        <v>0</v>
      </c>
    </row>
    <row r="47" spans="1:27" ht="15" customHeight="1">
      <c r="A47" s="167">
        <v>219</v>
      </c>
      <c r="B47" s="177" t="s">
        <v>250</v>
      </c>
      <c r="C47" s="161">
        <v>1203</v>
      </c>
      <c r="D47" s="161">
        <v>212</v>
      </c>
      <c r="E47" s="161">
        <v>26</v>
      </c>
      <c r="F47" s="161">
        <v>355</v>
      </c>
      <c r="G47" s="395">
        <v>0</v>
      </c>
      <c r="H47" s="161">
        <v>69</v>
      </c>
      <c r="I47" s="161">
        <v>28</v>
      </c>
      <c r="J47" s="161">
        <v>222</v>
      </c>
      <c r="K47" s="395">
        <v>0</v>
      </c>
      <c r="L47" s="161">
        <v>41</v>
      </c>
      <c r="M47" s="395">
        <v>0</v>
      </c>
      <c r="N47" s="162">
        <v>52</v>
      </c>
      <c r="O47" s="162">
        <v>14</v>
      </c>
      <c r="P47" s="395">
        <v>0</v>
      </c>
      <c r="Q47" s="162">
        <v>34</v>
      </c>
      <c r="R47" s="395">
        <v>0</v>
      </c>
      <c r="S47" s="395">
        <v>0</v>
      </c>
      <c r="T47" s="395">
        <v>0</v>
      </c>
      <c r="U47" s="395">
        <v>0</v>
      </c>
      <c r="V47" s="395">
        <v>0</v>
      </c>
      <c r="W47" s="395">
        <v>0</v>
      </c>
      <c r="X47" s="395">
        <v>0</v>
      </c>
      <c r="Y47" s="395">
        <v>0</v>
      </c>
      <c r="Z47" s="395">
        <v>0</v>
      </c>
      <c r="AA47" s="395">
        <v>0</v>
      </c>
    </row>
    <row r="48" spans="1:27" ht="15" customHeight="1">
      <c r="A48" s="167">
        <v>220</v>
      </c>
      <c r="B48" s="177" t="s">
        <v>251</v>
      </c>
      <c r="C48" s="161">
        <v>1386</v>
      </c>
      <c r="D48" s="161">
        <v>107</v>
      </c>
      <c r="E48" s="161">
        <v>5</v>
      </c>
      <c r="F48" s="161">
        <v>46</v>
      </c>
      <c r="G48" s="395">
        <v>0</v>
      </c>
      <c r="H48" s="161">
        <v>36</v>
      </c>
      <c r="I48" s="161">
        <v>114</v>
      </c>
      <c r="J48" s="161">
        <v>822</v>
      </c>
      <c r="K48" s="395">
        <v>0</v>
      </c>
      <c r="L48" s="161">
        <v>5</v>
      </c>
      <c r="M48" s="395">
        <v>0</v>
      </c>
      <c r="N48" s="162">
        <v>61</v>
      </c>
      <c r="O48" s="162">
        <v>23</v>
      </c>
      <c r="P48" s="395">
        <v>0</v>
      </c>
      <c r="Q48" s="162">
        <v>27</v>
      </c>
      <c r="R48" s="395">
        <v>0</v>
      </c>
      <c r="S48" s="395">
        <v>0</v>
      </c>
      <c r="T48" s="395">
        <v>0</v>
      </c>
      <c r="U48" s="395">
        <v>0</v>
      </c>
      <c r="V48" s="395">
        <v>0</v>
      </c>
      <c r="W48" s="395">
        <v>0</v>
      </c>
      <c r="X48" s="395">
        <v>0</v>
      </c>
      <c r="Y48" s="395">
        <v>0</v>
      </c>
      <c r="Z48" s="395">
        <v>0</v>
      </c>
      <c r="AA48" s="395">
        <v>0</v>
      </c>
    </row>
    <row r="49" spans="1:34" ht="15" customHeight="1">
      <c r="A49" s="167">
        <v>221</v>
      </c>
      <c r="B49" s="179" t="s">
        <v>459</v>
      </c>
      <c r="C49" s="161">
        <v>1037</v>
      </c>
      <c r="D49" s="161">
        <v>65</v>
      </c>
      <c r="E49" s="161">
        <v>2</v>
      </c>
      <c r="F49" s="161">
        <v>63</v>
      </c>
      <c r="G49" s="395">
        <v>0</v>
      </c>
      <c r="H49" s="161">
        <v>106</v>
      </c>
      <c r="I49" s="161">
        <v>171</v>
      </c>
      <c r="J49" s="161">
        <v>452</v>
      </c>
      <c r="K49" s="395">
        <v>0</v>
      </c>
      <c r="L49" s="161">
        <v>11</v>
      </c>
      <c r="M49" s="395">
        <v>0</v>
      </c>
      <c r="N49" s="162">
        <v>19</v>
      </c>
      <c r="O49" s="162">
        <v>36</v>
      </c>
      <c r="P49" s="395">
        <v>0</v>
      </c>
      <c r="Q49" s="162">
        <v>17</v>
      </c>
      <c r="R49" s="395">
        <v>0</v>
      </c>
      <c r="S49" s="395">
        <v>0</v>
      </c>
      <c r="T49" s="395">
        <v>0</v>
      </c>
      <c r="U49" s="395">
        <v>0</v>
      </c>
      <c r="V49" s="395">
        <v>0</v>
      </c>
      <c r="W49" s="395">
        <v>0</v>
      </c>
      <c r="X49" s="395">
        <v>0</v>
      </c>
      <c r="Y49" s="395">
        <v>0</v>
      </c>
      <c r="Z49" s="395">
        <v>0</v>
      </c>
      <c r="AA49" s="395">
        <v>0</v>
      </c>
    </row>
    <row r="50" spans="1:34" ht="15" customHeight="1">
      <c r="A50" s="167">
        <v>222</v>
      </c>
      <c r="B50" s="177" t="s">
        <v>253</v>
      </c>
      <c r="C50" s="161">
        <v>128</v>
      </c>
      <c r="D50" s="161">
        <v>42</v>
      </c>
      <c r="E50" s="161">
        <v>1</v>
      </c>
      <c r="F50" s="161">
        <v>5</v>
      </c>
      <c r="G50" s="395">
        <v>0</v>
      </c>
      <c r="H50" s="161">
        <v>23</v>
      </c>
      <c r="I50" s="161">
        <v>4</v>
      </c>
      <c r="J50" s="161">
        <v>26</v>
      </c>
      <c r="K50" s="395">
        <v>0</v>
      </c>
      <c r="L50" s="161">
        <v>5</v>
      </c>
      <c r="M50" s="395">
        <v>0</v>
      </c>
      <c r="N50" s="162">
        <v>8</v>
      </c>
      <c r="O50" s="162">
        <v>0</v>
      </c>
      <c r="P50" s="395">
        <v>0</v>
      </c>
      <c r="Q50" s="161">
        <v>5</v>
      </c>
      <c r="R50" s="395">
        <v>0</v>
      </c>
      <c r="S50" s="395">
        <v>0</v>
      </c>
      <c r="T50" s="395">
        <v>0</v>
      </c>
      <c r="U50" s="395">
        <v>0</v>
      </c>
      <c r="V50" s="395">
        <v>0</v>
      </c>
      <c r="W50" s="395">
        <v>0</v>
      </c>
      <c r="X50" s="395">
        <v>0</v>
      </c>
      <c r="Y50" s="395">
        <v>0</v>
      </c>
      <c r="Z50" s="395">
        <v>0</v>
      </c>
      <c r="AA50" s="395">
        <v>0</v>
      </c>
    </row>
    <row r="51" spans="1:34" ht="15" customHeight="1">
      <c r="A51" s="167">
        <v>223</v>
      </c>
      <c r="B51" s="177" t="s">
        <v>254</v>
      </c>
      <c r="C51" s="161">
        <v>1098</v>
      </c>
      <c r="D51" s="161">
        <v>151</v>
      </c>
      <c r="E51" s="161">
        <v>2</v>
      </c>
      <c r="F51" s="161">
        <v>56</v>
      </c>
      <c r="G51" s="395">
        <v>0</v>
      </c>
      <c r="H51" s="161">
        <v>133</v>
      </c>
      <c r="I51" s="161">
        <v>82</v>
      </c>
      <c r="J51" s="161">
        <v>489</v>
      </c>
      <c r="K51" s="395">
        <v>0</v>
      </c>
      <c r="L51" s="161">
        <v>20</v>
      </c>
      <c r="M51" s="395">
        <v>0</v>
      </c>
      <c r="N51" s="162">
        <v>34</v>
      </c>
      <c r="O51" s="162">
        <v>12</v>
      </c>
      <c r="P51" s="395">
        <v>0</v>
      </c>
      <c r="Q51" s="161">
        <v>4</v>
      </c>
      <c r="R51" s="395">
        <v>0</v>
      </c>
      <c r="S51" s="395">
        <v>0</v>
      </c>
      <c r="T51" s="395">
        <v>0</v>
      </c>
      <c r="U51" s="395">
        <v>0</v>
      </c>
      <c r="V51" s="395">
        <v>0</v>
      </c>
      <c r="W51" s="395">
        <v>0</v>
      </c>
      <c r="X51" s="395">
        <v>0</v>
      </c>
      <c r="Y51" s="395">
        <v>0</v>
      </c>
      <c r="Z51" s="395">
        <v>0</v>
      </c>
      <c r="AA51" s="395">
        <v>0</v>
      </c>
    </row>
    <row r="52" spans="1:34" ht="15" customHeight="1">
      <c r="A52" s="167">
        <v>224</v>
      </c>
      <c r="B52" s="177" t="s">
        <v>255</v>
      </c>
      <c r="C52" s="161">
        <v>656</v>
      </c>
      <c r="D52" s="161">
        <v>55</v>
      </c>
      <c r="E52" s="161">
        <v>7</v>
      </c>
      <c r="F52" s="161">
        <v>26</v>
      </c>
      <c r="G52" s="395">
        <v>0</v>
      </c>
      <c r="H52" s="161">
        <v>66</v>
      </c>
      <c r="I52" s="161">
        <v>10</v>
      </c>
      <c r="J52" s="161">
        <v>373</v>
      </c>
      <c r="K52" s="395">
        <v>0</v>
      </c>
      <c r="L52" s="161">
        <v>10</v>
      </c>
      <c r="M52" s="395">
        <v>0</v>
      </c>
      <c r="N52" s="162">
        <v>40</v>
      </c>
      <c r="O52" s="162">
        <v>1</v>
      </c>
      <c r="P52" s="395">
        <v>0</v>
      </c>
      <c r="Q52" s="161">
        <v>19</v>
      </c>
      <c r="R52" s="395">
        <v>0</v>
      </c>
      <c r="S52" s="395">
        <v>0</v>
      </c>
      <c r="T52" s="395">
        <v>0</v>
      </c>
      <c r="U52" s="395">
        <v>0</v>
      </c>
      <c r="V52" s="395">
        <v>0</v>
      </c>
      <c r="W52" s="395">
        <v>0</v>
      </c>
      <c r="X52" s="395">
        <v>0</v>
      </c>
      <c r="Y52" s="395">
        <v>0</v>
      </c>
      <c r="Z52" s="395">
        <v>0</v>
      </c>
      <c r="AA52" s="395">
        <v>0</v>
      </c>
    </row>
    <row r="53" spans="1:34" ht="15" customHeight="1">
      <c r="A53" s="167">
        <v>225</v>
      </c>
      <c r="B53" s="177" t="s">
        <v>256</v>
      </c>
      <c r="C53" s="161">
        <v>417</v>
      </c>
      <c r="D53" s="161">
        <v>72</v>
      </c>
      <c r="E53" s="161">
        <v>2</v>
      </c>
      <c r="F53" s="161">
        <v>15</v>
      </c>
      <c r="G53" s="395">
        <v>0</v>
      </c>
      <c r="H53" s="161">
        <v>83</v>
      </c>
      <c r="I53" s="161">
        <v>10</v>
      </c>
      <c r="J53" s="161">
        <v>150</v>
      </c>
      <c r="K53" s="395">
        <v>0</v>
      </c>
      <c r="L53" s="161">
        <v>13</v>
      </c>
      <c r="M53" s="395">
        <v>0</v>
      </c>
      <c r="N53" s="162">
        <v>29</v>
      </c>
      <c r="O53" s="162">
        <v>2</v>
      </c>
      <c r="P53" s="395">
        <v>0</v>
      </c>
      <c r="Q53" s="162">
        <v>15</v>
      </c>
      <c r="R53" s="395">
        <v>0</v>
      </c>
      <c r="S53" s="395">
        <v>0</v>
      </c>
      <c r="T53" s="395">
        <v>0</v>
      </c>
      <c r="U53" s="395">
        <v>0</v>
      </c>
      <c r="V53" s="395">
        <v>0</v>
      </c>
      <c r="W53" s="395">
        <v>0</v>
      </c>
      <c r="X53" s="395">
        <v>0</v>
      </c>
      <c r="Y53" s="395">
        <v>0</v>
      </c>
      <c r="Z53" s="395">
        <v>0</v>
      </c>
      <c r="AA53" s="395">
        <v>0</v>
      </c>
    </row>
    <row r="54" spans="1:34" ht="15" customHeight="1">
      <c r="A54" s="167">
        <v>226</v>
      </c>
      <c r="B54" s="177" t="s">
        <v>257</v>
      </c>
      <c r="C54" s="161">
        <v>521</v>
      </c>
      <c r="D54" s="161">
        <v>50</v>
      </c>
      <c r="E54" s="161">
        <v>7</v>
      </c>
      <c r="F54" s="161">
        <v>61</v>
      </c>
      <c r="G54" s="395">
        <v>0</v>
      </c>
      <c r="H54" s="161">
        <v>42</v>
      </c>
      <c r="I54" s="161">
        <v>0</v>
      </c>
      <c r="J54" s="161">
        <v>169</v>
      </c>
      <c r="K54" s="395">
        <v>0</v>
      </c>
      <c r="L54" s="161">
        <v>23</v>
      </c>
      <c r="M54" s="395">
        <v>0</v>
      </c>
      <c r="N54" s="162">
        <v>27</v>
      </c>
      <c r="O54" s="162">
        <v>24</v>
      </c>
      <c r="P54" s="395">
        <v>0</v>
      </c>
      <c r="Q54" s="162">
        <v>11</v>
      </c>
      <c r="R54" s="395">
        <v>0</v>
      </c>
      <c r="S54" s="395">
        <v>0</v>
      </c>
      <c r="T54" s="395">
        <v>0</v>
      </c>
      <c r="U54" s="395">
        <v>0</v>
      </c>
      <c r="V54" s="395">
        <v>0</v>
      </c>
      <c r="W54" s="395">
        <v>0</v>
      </c>
      <c r="X54" s="395">
        <v>0</v>
      </c>
      <c r="Y54" s="395">
        <v>0</v>
      </c>
      <c r="Z54" s="395">
        <v>0</v>
      </c>
      <c r="AA54" s="395">
        <v>0</v>
      </c>
    </row>
    <row r="55" spans="1:34" ht="15" customHeight="1">
      <c r="A55" s="167">
        <v>227</v>
      </c>
      <c r="B55" s="177" t="s">
        <v>258</v>
      </c>
      <c r="C55" s="161">
        <v>346</v>
      </c>
      <c r="D55" s="161">
        <v>42</v>
      </c>
      <c r="E55" s="161">
        <v>2</v>
      </c>
      <c r="F55" s="161">
        <v>18</v>
      </c>
      <c r="G55" s="395">
        <v>0</v>
      </c>
      <c r="H55" s="161">
        <v>45</v>
      </c>
      <c r="I55" s="161">
        <v>7</v>
      </c>
      <c r="J55" s="161">
        <v>141</v>
      </c>
      <c r="K55" s="395">
        <v>0</v>
      </c>
      <c r="L55" s="161">
        <v>14</v>
      </c>
      <c r="M55" s="395">
        <v>0</v>
      </c>
      <c r="N55" s="161">
        <v>2</v>
      </c>
      <c r="O55" s="162">
        <v>4</v>
      </c>
      <c r="P55" s="395">
        <v>0</v>
      </c>
      <c r="Q55" s="162">
        <v>29</v>
      </c>
      <c r="R55" s="395">
        <v>0</v>
      </c>
      <c r="S55" s="395">
        <v>0</v>
      </c>
      <c r="T55" s="395">
        <v>0</v>
      </c>
      <c r="U55" s="395">
        <v>0</v>
      </c>
      <c r="V55" s="395">
        <v>0</v>
      </c>
      <c r="W55" s="395">
        <v>0</v>
      </c>
      <c r="X55" s="395">
        <v>0</v>
      </c>
      <c r="Y55" s="395">
        <v>0</v>
      </c>
      <c r="Z55" s="395">
        <v>0</v>
      </c>
      <c r="AA55" s="395">
        <v>0</v>
      </c>
    </row>
    <row r="56" spans="1:34" ht="15" customHeight="1">
      <c r="A56" s="167">
        <v>228</v>
      </c>
      <c r="B56" s="177" t="s">
        <v>410</v>
      </c>
      <c r="C56" s="161">
        <v>1617</v>
      </c>
      <c r="D56" s="161">
        <v>88</v>
      </c>
      <c r="E56" s="161">
        <v>7</v>
      </c>
      <c r="F56" s="161">
        <v>47</v>
      </c>
      <c r="G56" s="395">
        <v>0</v>
      </c>
      <c r="H56" s="161">
        <v>62</v>
      </c>
      <c r="I56" s="161">
        <v>38</v>
      </c>
      <c r="J56" s="161">
        <v>1138</v>
      </c>
      <c r="K56" s="395">
        <v>0</v>
      </c>
      <c r="L56" s="161">
        <v>6</v>
      </c>
      <c r="M56" s="395">
        <v>0</v>
      </c>
      <c r="N56" s="162">
        <v>51</v>
      </c>
      <c r="O56" s="162">
        <v>4</v>
      </c>
      <c r="P56" s="395">
        <v>0</v>
      </c>
      <c r="Q56" s="162">
        <v>13</v>
      </c>
      <c r="R56" s="395">
        <v>0</v>
      </c>
      <c r="S56" s="395">
        <v>0</v>
      </c>
      <c r="T56" s="395">
        <v>0</v>
      </c>
      <c r="U56" s="395">
        <v>0</v>
      </c>
      <c r="V56" s="395">
        <v>0</v>
      </c>
      <c r="W56" s="395">
        <v>0</v>
      </c>
      <c r="X56" s="395">
        <v>0</v>
      </c>
      <c r="Y56" s="395">
        <v>0</v>
      </c>
      <c r="Z56" s="395">
        <v>0</v>
      </c>
      <c r="AA56" s="395">
        <v>0</v>
      </c>
      <c r="AH56" s="167" t="s">
        <v>471</v>
      </c>
    </row>
    <row r="57" spans="1:34" ht="15" customHeight="1">
      <c r="A57" s="167">
        <v>229</v>
      </c>
      <c r="B57" s="177" t="s">
        <v>259</v>
      </c>
      <c r="C57" s="161">
        <v>920</v>
      </c>
      <c r="D57" s="161">
        <v>111</v>
      </c>
      <c r="E57" s="161">
        <v>5</v>
      </c>
      <c r="F57" s="161">
        <v>74</v>
      </c>
      <c r="G57" s="395">
        <v>0</v>
      </c>
      <c r="H57" s="161">
        <v>45</v>
      </c>
      <c r="I57" s="161">
        <v>10</v>
      </c>
      <c r="J57" s="161">
        <v>277</v>
      </c>
      <c r="K57" s="395">
        <v>0</v>
      </c>
      <c r="L57" s="161">
        <v>17</v>
      </c>
      <c r="M57" s="395">
        <v>0</v>
      </c>
      <c r="N57" s="162">
        <v>197</v>
      </c>
      <c r="O57" s="162">
        <v>11</v>
      </c>
      <c r="P57" s="395">
        <v>0</v>
      </c>
      <c r="Q57" s="162">
        <v>23</v>
      </c>
      <c r="R57" s="395">
        <v>0</v>
      </c>
      <c r="S57" s="395">
        <v>0</v>
      </c>
      <c r="T57" s="395">
        <v>0</v>
      </c>
      <c r="U57" s="395">
        <v>0</v>
      </c>
      <c r="V57" s="395">
        <v>0</v>
      </c>
      <c r="W57" s="395">
        <v>0</v>
      </c>
      <c r="X57" s="395">
        <v>0</v>
      </c>
      <c r="Y57" s="395">
        <v>0</v>
      </c>
      <c r="Z57" s="395">
        <v>0</v>
      </c>
      <c r="AA57" s="395">
        <v>0</v>
      </c>
    </row>
    <row r="58" spans="1:34" ht="15" customHeight="1">
      <c r="A58" s="167">
        <v>301</v>
      </c>
      <c r="B58" s="177" t="s">
        <v>261</v>
      </c>
      <c r="C58" s="161">
        <v>222</v>
      </c>
      <c r="D58" s="161">
        <v>22</v>
      </c>
      <c r="E58" s="161">
        <v>2</v>
      </c>
      <c r="F58" s="161">
        <v>79</v>
      </c>
      <c r="G58" s="395">
        <v>0</v>
      </c>
      <c r="H58" s="161">
        <v>9</v>
      </c>
      <c r="I58" s="161">
        <v>4</v>
      </c>
      <c r="J58" s="161">
        <v>70</v>
      </c>
      <c r="K58" s="395">
        <v>0</v>
      </c>
      <c r="L58" s="161">
        <v>4</v>
      </c>
      <c r="M58" s="395">
        <v>0</v>
      </c>
      <c r="N58" s="162">
        <v>2</v>
      </c>
      <c r="O58" s="162">
        <v>3</v>
      </c>
      <c r="P58" s="395">
        <v>0</v>
      </c>
      <c r="Q58" s="161">
        <v>2</v>
      </c>
      <c r="R58" s="395">
        <v>0</v>
      </c>
      <c r="S58" s="395">
        <v>0</v>
      </c>
      <c r="T58" s="395">
        <v>0</v>
      </c>
      <c r="U58" s="395">
        <v>0</v>
      </c>
      <c r="V58" s="395">
        <v>0</v>
      </c>
      <c r="W58" s="395">
        <v>0</v>
      </c>
      <c r="X58" s="395">
        <v>0</v>
      </c>
      <c r="Y58" s="395">
        <v>0</v>
      </c>
      <c r="Z58" s="395">
        <v>0</v>
      </c>
      <c r="AA58" s="395">
        <v>0</v>
      </c>
    </row>
    <row r="59" spans="1:34" ht="15" customHeight="1">
      <c r="A59" s="167">
        <v>365</v>
      </c>
      <c r="B59" s="177" t="s">
        <v>265</v>
      </c>
      <c r="C59" s="161">
        <v>373</v>
      </c>
      <c r="D59" s="161">
        <v>38</v>
      </c>
      <c r="E59" s="161">
        <v>1</v>
      </c>
      <c r="F59" s="161">
        <v>14</v>
      </c>
      <c r="G59" s="395">
        <v>0</v>
      </c>
      <c r="H59" s="161">
        <v>47</v>
      </c>
      <c r="I59" s="161">
        <v>4</v>
      </c>
      <c r="J59" s="161">
        <v>222</v>
      </c>
      <c r="K59" s="395">
        <v>0</v>
      </c>
      <c r="L59" s="161">
        <v>2</v>
      </c>
      <c r="M59" s="395">
        <v>0</v>
      </c>
      <c r="N59" s="162">
        <v>9</v>
      </c>
      <c r="O59" s="162">
        <v>2</v>
      </c>
      <c r="P59" s="395">
        <v>0</v>
      </c>
      <c r="Q59" s="161">
        <v>0</v>
      </c>
      <c r="R59" s="395">
        <v>0</v>
      </c>
      <c r="S59" s="395">
        <v>0</v>
      </c>
      <c r="T59" s="395">
        <v>0</v>
      </c>
      <c r="U59" s="395">
        <v>0</v>
      </c>
      <c r="V59" s="395">
        <v>0</v>
      </c>
      <c r="W59" s="395">
        <v>0</v>
      </c>
      <c r="X59" s="395">
        <v>0</v>
      </c>
      <c r="Y59" s="395">
        <v>0</v>
      </c>
      <c r="Z59" s="395">
        <v>0</v>
      </c>
      <c r="AA59" s="395">
        <v>0</v>
      </c>
    </row>
    <row r="60" spans="1:34" ht="15" customHeight="1">
      <c r="A60" s="167">
        <v>381</v>
      </c>
      <c r="B60" s="177" t="s">
        <v>266</v>
      </c>
      <c r="C60" s="161">
        <v>535</v>
      </c>
      <c r="D60" s="161">
        <v>52</v>
      </c>
      <c r="E60" s="161">
        <v>6</v>
      </c>
      <c r="F60" s="161">
        <v>41</v>
      </c>
      <c r="G60" s="395">
        <v>0</v>
      </c>
      <c r="H60" s="161">
        <v>80</v>
      </c>
      <c r="I60" s="161">
        <v>16</v>
      </c>
      <c r="J60" s="161">
        <v>230</v>
      </c>
      <c r="K60" s="395">
        <v>0</v>
      </c>
      <c r="L60" s="161">
        <v>0</v>
      </c>
      <c r="M60" s="395">
        <v>0</v>
      </c>
      <c r="N60" s="162">
        <v>12</v>
      </c>
      <c r="O60" s="162">
        <v>13</v>
      </c>
      <c r="P60" s="395">
        <v>0</v>
      </c>
      <c r="Q60" s="162">
        <v>5</v>
      </c>
      <c r="R60" s="395">
        <v>0</v>
      </c>
      <c r="S60" s="395">
        <v>0</v>
      </c>
      <c r="T60" s="395">
        <v>0</v>
      </c>
      <c r="U60" s="395">
        <v>0</v>
      </c>
      <c r="V60" s="395">
        <v>0</v>
      </c>
      <c r="W60" s="395">
        <v>0</v>
      </c>
      <c r="X60" s="395">
        <v>0</v>
      </c>
      <c r="Y60" s="395">
        <v>0</v>
      </c>
      <c r="Z60" s="395">
        <v>0</v>
      </c>
      <c r="AA60" s="395">
        <v>0</v>
      </c>
    </row>
    <row r="61" spans="1:34" ht="15" customHeight="1">
      <c r="A61" s="167">
        <v>382</v>
      </c>
      <c r="B61" s="177" t="s">
        <v>267</v>
      </c>
      <c r="C61" s="161">
        <v>494</v>
      </c>
      <c r="D61" s="161">
        <v>55</v>
      </c>
      <c r="E61" s="161">
        <v>1</v>
      </c>
      <c r="F61" s="161">
        <v>86</v>
      </c>
      <c r="G61" s="395">
        <v>0</v>
      </c>
      <c r="H61" s="161">
        <v>96</v>
      </c>
      <c r="I61" s="161">
        <v>56</v>
      </c>
      <c r="J61" s="161">
        <v>115</v>
      </c>
      <c r="K61" s="395">
        <v>0</v>
      </c>
      <c r="L61" s="161">
        <v>9</v>
      </c>
      <c r="M61" s="395">
        <v>0</v>
      </c>
      <c r="N61" s="162">
        <v>18</v>
      </c>
      <c r="O61" s="162">
        <v>1</v>
      </c>
      <c r="P61" s="395">
        <v>0</v>
      </c>
      <c r="Q61" s="162">
        <v>4</v>
      </c>
      <c r="R61" s="395">
        <v>0</v>
      </c>
      <c r="S61" s="395">
        <v>0</v>
      </c>
      <c r="T61" s="395">
        <v>0</v>
      </c>
      <c r="U61" s="395">
        <v>0</v>
      </c>
      <c r="V61" s="395">
        <v>0</v>
      </c>
      <c r="W61" s="395">
        <v>0</v>
      </c>
      <c r="X61" s="395">
        <v>0</v>
      </c>
      <c r="Y61" s="395">
        <v>0</v>
      </c>
      <c r="Z61" s="395">
        <v>0</v>
      </c>
      <c r="AA61" s="395">
        <v>0</v>
      </c>
    </row>
    <row r="62" spans="1:34" ht="15" customHeight="1">
      <c r="A62" s="167">
        <v>442</v>
      </c>
      <c r="B62" s="177" t="s">
        <v>270</v>
      </c>
      <c r="C62" s="161">
        <v>143</v>
      </c>
      <c r="D62" s="161">
        <v>27</v>
      </c>
      <c r="E62" s="161">
        <v>0</v>
      </c>
      <c r="F62" s="161">
        <v>5</v>
      </c>
      <c r="G62" s="395">
        <v>0</v>
      </c>
      <c r="H62" s="161">
        <v>10</v>
      </c>
      <c r="I62" s="161">
        <v>1</v>
      </c>
      <c r="J62" s="161">
        <v>56</v>
      </c>
      <c r="K62" s="395">
        <v>0</v>
      </c>
      <c r="L62" s="161">
        <v>3</v>
      </c>
      <c r="M62" s="395">
        <v>0</v>
      </c>
      <c r="N62" s="162">
        <v>7</v>
      </c>
      <c r="O62" s="162">
        <v>0</v>
      </c>
      <c r="P62" s="395">
        <v>0</v>
      </c>
      <c r="Q62" s="161">
        <v>0</v>
      </c>
      <c r="R62" s="395">
        <v>0</v>
      </c>
      <c r="S62" s="395">
        <v>0</v>
      </c>
      <c r="T62" s="395">
        <v>0</v>
      </c>
      <c r="U62" s="395">
        <v>0</v>
      </c>
      <c r="V62" s="395">
        <v>0</v>
      </c>
      <c r="W62" s="395">
        <v>0</v>
      </c>
      <c r="X62" s="395">
        <v>0</v>
      </c>
      <c r="Y62" s="395">
        <v>0</v>
      </c>
      <c r="Z62" s="395">
        <v>0</v>
      </c>
      <c r="AA62" s="395">
        <v>0</v>
      </c>
    </row>
    <row r="63" spans="1:34" ht="15" customHeight="1">
      <c r="A63" s="167">
        <v>443</v>
      </c>
      <c r="B63" s="177" t="s">
        <v>271</v>
      </c>
      <c r="C63" s="161">
        <v>421</v>
      </c>
      <c r="D63" s="161">
        <v>100</v>
      </c>
      <c r="E63" s="161">
        <v>0</v>
      </c>
      <c r="F63" s="161">
        <v>15</v>
      </c>
      <c r="G63" s="395">
        <v>0</v>
      </c>
      <c r="H63" s="161">
        <v>27</v>
      </c>
      <c r="I63" s="161">
        <v>3</v>
      </c>
      <c r="J63" s="161">
        <v>161</v>
      </c>
      <c r="K63" s="395">
        <v>0</v>
      </c>
      <c r="L63" s="161">
        <v>3</v>
      </c>
      <c r="M63" s="395">
        <v>0</v>
      </c>
      <c r="N63" s="162">
        <v>24</v>
      </c>
      <c r="O63" s="162">
        <v>31</v>
      </c>
      <c r="P63" s="395">
        <v>0</v>
      </c>
      <c r="Q63" s="162">
        <v>19</v>
      </c>
      <c r="R63" s="395">
        <v>0</v>
      </c>
      <c r="S63" s="395">
        <v>0</v>
      </c>
      <c r="T63" s="395">
        <v>0</v>
      </c>
      <c r="U63" s="395">
        <v>0</v>
      </c>
      <c r="V63" s="395">
        <v>0</v>
      </c>
      <c r="W63" s="395">
        <v>0</v>
      </c>
      <c r="X63" s="395">
        <v>0</v>
      </c>
      <c r="Y63" s="395">
        <v>0</v>
      </c>
      <c r="Z63" s="395">
        <v>0</v>
      </c>
      <c r="AA63" s="395">
        <v>0</v>
      </c>
    </row>
    <row r="64" spans="1:34" ht="15" customHeight="1">
      <c r="A64" s="167">
        <v>446</v>
      </c>
      <c r="B64" s="177" t="s">
        <v>273</v>
      </c>
      <c r="C64" s="161">
        <v>95</v>
      </c>
      <c r="D64" s="161">
        <v>8</v>
      </c>
      <c r="E64" s="161">
        <v>0</v>
      </c>
      <c r="F64" s="161">
        <v>2</v>
      </c>
      <c r="G64" s="395">
        <v>0</v>
      </c>
      <c r="H64" s="161">
        <v>11</v>
      </c>
      <c r="I64" s="161">
        <v>5</v>
      </c>
      <c r="J64" s="161">
        <v>36</v>
      </c>
      <c r="K64" s="395">
        <v>0</v>
      </c>
      <c r="L64" s="161">
        <v>2</v>
      </c>
      <c r="M64" s="395">
        <v>0</v>
      </c>
      <c r="N64" s="162">
        <v>0</v>
      </c>
      <c r="O64" s="162">
        <v>12</v>
      </c>
      <c r="P64" s="395">
        <v>0</v>
      </c>
      <c r="Q64" s="162">
        <v>10</v>
      </c>
      <c r="R64" s="395">
        <v>0</v>
      </c>
      <c r="S64" s="395">
        <v>0</v>
      </c>
      <c r="T64" s="395">
        <v>0</v>
      </c>
      <c r="U64" s="395">
        <v>0</v>
      </c>
      <c r="V64" s="395">
        <v>0</v>
      </c>
      <c r="W64" s="395">
        <v>0</v>
      </c>
      <c r="X64" s="395">
        <v>0</v>
      </c>
      <c r="Y64" s="395">
        <v>0</v>
      </c>
      <c r="Z64" s="395">
        <v>0</v>
      </c>
      <c r="AA64" s="395">
        <v>0</v>
      </c>
    </row>
    <row r="65" spans="1:27" ht="15" customHeight="1">
      <c r="A65" s="167">
        <v>464</v>
      </c>
      <c r="B65" s="177" t="s">
        <v>274</v>
      </c>
      <c r="C65" s="161">
        <v>309</v>
      </c>
      <c r="D65" s="161">
        <v>23</v>
      </c>
      <c r="E65" s="161">
        <v>1</v>
      </c>
      <c r="F65" s="161">
        <v>59</v>
      </c>
      <c r="G65" s="395">
        <v>0</v>
      </c>
      <c r="H65" s="161">
        <v>19</v>
      </c>
      <c r="I65" s="161">
        <v>9</v>
      </c>
      <c r="J65" s="161">
        <v>104</v>
      </c>
      <c r="K65" s="395">
        <v>0</v>
      </c>
      <c r="L65" s="161">
        <v>2</v>
      </c>
      <c r="M65" s="395">
        <v>0</v>
      </c>
      <c r="N65" s="162">
        <v>24</v>
      </c>
      <c r="O65" s="162">
        <v>12</v>
      </c>
      <c r="P65" s="395">
        <v>0</v>
      </c>
      <c r="Q65" s="162">
        <v>11</v>
      </c>
      <c r="R65" s="395">
        <v>0</v>
      </c>
      <c r="S65" s="395">
        <v>0</v>
      </c>
      <c r="T65" s="395">
        <v>0</v>
      </c>
      <c r="U65" s="395">
        <v>0</v>
      </c>
      <c r="V65" s="395">
        <v>0</v>
      </c>
      <c r="W65" s="395">
        <v>0</v>
      </c>
      <c r="X65" s="395">
        <v>0</v>
      </c>
      <c r="Y65" s="395">
        <v>0</v>
      </c>
      <c r="Z65" s="395">
        <v>0</v>
      </c>
      <c r="AA65" s="395">
        <v>0</v>
      </c>
    </row>
    <row r="66" spans="1:27" ht="15" customHeight="1">
      <c r="A66" s="167">
        <v>481</v>
      </c>
      <c r="B66" s="177" t="s">
        <v>275</v>
      </c>
      <c r="C66" s="161">
        <v>220</v>
      </c>
      <c r="D66" s="161">
        <v>21</v>
      </c>
      <c r="E66" s="162">
        <v>1</v>
      </c>
      <c r="F66" s="161">
        <v>30</v>
      </c>
      <c r="G66" s="395">
        <v>0</v>
      </c>
      <c r="H66" s="161">
        <v>42</v>
      </c>
      <c r="I66" s="162">
        <v>1</v>
      </c>
      <c r="J66" s="161">
        <v>88</v>
      </c>
      <c r="K66" s="395">
        <v>0</v>
      </c>
      <c r="L66" s="161">
        <v>2</v>
      </c>
      <c r="M66" s="395">
        <v>0</v>
      </c>
      <c r="N66" s="162">
        <v>16</v>
      </c>
      <c r="O66" s="162">
        <v>2</v>
      </c>
      <c r="P66" s="395">
        <v>0</v>
      </c>
      <c r="Q66" s="161">
        <v>2</v>
      </c>
      <c r="R66" s="395">
        <v>0</v>
      </c>
      <c r="S66" s="395">
        <v>0</v>
      </c>
      <c r="T66" s="395">
        <v>0</v>
      </c>
      <c r="U66" s="395">
        <v>0</v>
      </c>
      <c r="V66" s="395">
        <v>0</v>
      </c>
      <c r="W66" s="395">
        <v>0</v>
      </c>
      <c r="X66" s="395">
        <v>0</v>
      </c>
      <c r="Y66" s="395">
        <v>0</v>
      </c>
      <c r="Z66" s="395">
        <v>0</v>
      </c>
      <c r="AA66" s="395">
        <v>0</v>
      </c>
    </row>
    <row r="67" spans="1:27" ht="15" customHeight="1">
      <c r="A67" s="167">
        <v>501</v>
      </c>
      <c r="B67" s="177" t="s">
        <v>276</v>
      </c>
      <c r="C67" s="161">
        <v>226</v>
      </c>
      <c r="D67" s="161">
        <v>10</v>
      </c>
      <c r="E67" s="161">
        <v>7</v>
      </c>
      <c r="F67" s="161">
        <v>12</v>
      </c>
      <c r="G67" s="395">
        <v>0</v>
      </c>
      <c r="H67" s="161">
        <v>6</v>
      </c>
      <c r="I67" s="161">
        <v>2</v>
      </c>
      <c r="J67" s="161">
        <v>81</v>
      </c>
      <c r="K67" s="395">
        <v>0</v>
      </c>
      <c r="L67" s="161">
        <v>1</v>
      </c>
      <c r="M67" s="395">
        <v>0</v>
      </c>
      <c r="N67" s="162">
        <v>17</v>
      </c>
      <c r="O67" s="162">
        <v>20</v>
      </c>
      <c r="P67" s="395">
        <v>0</v>
      </c>
      <c r="Q67" s="161">
        <v>5</v>
      </c>
      <c r="R67" s="395">
        <v>0</v>
      </c>
      <c r="S67" s="395">
        <v>0</v>
      </c>
      <c r="T67" s="395">
        <v>0</v>
      </c>
      <c r="U67" s="395">
        <v>0</v>
      </c>
      <c r="V67" s="395">
        <v>0</v>
      </c>
      <c r="W67" s="395">
        <v>0</v>
      </c>
      <c r="X67" s="395">
        <v>0</v>
      </c>
      <c r="Y67" s="395">
        <v>0</v>
      </c>
      <c r="Z67" s="395">
        <v>0</v>
      </c>
      <c r="AA67" s="395">
        <v>0</v>
      </c>
    </row>
    <row r="68" spans="1:27" ht="15" customHeight="1">
      <c r="A68" s="167">
        <v>585</v>
      </c>
      <c r="B68" s="177" t="s">
        <v>278</v>
      </c>
      <c r="C68" s="161">
        <v>151</v>
      </c>
      <c r="D68" s="161">
        <v>16</v>
      </c>
      <c r="E68" s="161">
        <v>0</v>
      </c>
      <c r="F68" s="161">
        <v>5</v>
      </c>
      <c r="G68" s="395">
        <v>0</v>
      </c>
      <c r="H68" s="161">
        <v>21</v>
      </c>
      <c r="I68" s="161">
        <v>0</v>
      </c>
      <c r="J68" s="161">
        <v>63</v>
      </c>
      <c r="K68" s="395">
        <v>0</v>
      </c>
      <c r="L68" s="161">
        <v>5</v>
      </c>
      <c r="M68" s="395">
        <v>0</v>
      </c>
      <c r="N68" s="162">
        <v>25</v>
      </c>
      <c r="O68" s="162">
        <v>1</v>
      </c>
      <c r="P68" s="395">
        <v>0</v>
      </c>
      <c r="Q68" s="161">
        <v>4</v>
      </c>
      <c r="R68" s="395">
        <v>0</v>
      </c>
      <c r="S68" s="395">
        <v>0</v>
      </c>
      <c r="T68" s="395">
        <v>0</v>
      </c>
      <c r="U68" s="395">
        <v>0</v>
      </c>
      <c r="V68" s="395">
        <v>0</v>
      </c>
      <c r="W68" s="395">
        <v>0</v>
      </c>
      <c r="X68" s="395">
        <v>0</v>
      </c>
      <c r="Y68" s="395">
        <v>0</v>
      </c>
      <c r="Z68" s="395">
        <v>0</v>
      </c>
      <c r="AA68" s="395">
        <v>0</v>
      </c>
    </row>
    <row r="69" spans="1:27" ht="15" customHeight="1">
      <c r="A69" s="167">
        <v>586</v>
      </c>
      <c r="B69" s="177" t="s">
        <v>279</v>
      </c>
      <c r="C69" s="161">
        <v>140</v>
      </c>
      <c r="D69" s="161">
        <v>27</v>
      </c>
      <c r="E69" s="161">
        <v>0</v>
      </c>
      <c r="F69" s="161">
        <v>7</v>
      </c>
      <c r="G69" s="395">
        <v>0</v>
      </c>
      <c r="H69" s="161">
        <v>6</v>
      </c>
      <c r="I69" s="161">
        <v>0</v>
      </c>
      <c r="J69" s="161">
        <v>29</v>
      </c>
      <c r="K69" s="395">
        <v>0</v>
      </c>
      <c r="L69" s="161">
        <v>1</v>
      </c>
      <c r="M69" s="395">
        <v>0</v>
      </c>
      <c r="N69" s="162">
        <v>44</v>
      </c>
      <c r="O69" s="162">
        <v>0</v>
      </c>
      <c r="P69" s="395">
        <v>0</v>
      </c>
      <c r="Q69" s="161">
        <v>1</v>
      </c>
      <c r="R69" s="395">
        <v>0</v>
      </c>
      <c r="S69" s="395">
        <v>0</v>
      </c>
      <c r="T69" s="395">
        <v>0</v>
      </c>
      <c r="U69" s="395">
        <v>0</v>
      </c>
      <c r="V69" s="395">
        <v>0</v>
      </c>
      <c r="W69" s="395">
        <v>0</v>
      </c>
      <c r="X69" s="395">
        <v>0</v>
      </c>
      <c r="Y69" s="395">
        <v>0</v>
      </c>
      <c r="Z69" s="395">
        <v>0</v>
      </c>
      <c r="AA69" s="395">
        <v>0</v>
      </c>
    </row>
    <row r="70" spans="1:27" ht="15" customHeight="1">
      <c r="A70" s="180"/>
      <c r="B70" s="181"/>
      <c r="C70" s="142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</row>
    <row r="71" spans="1:27" ht="15" customHeight="1">
      <c r="A71" s="167" t="s">
        <v>468</v>
      </c>
      <c r="B71" s="182"/>
      <c r="C71" s="105"/>
      <c r="D71" s="105"/>
      <c r="E71" s="105"/>
      <c r="F71" s="105"/>
      <c r="G71" s="141"/>
      <c r="H71" s="105"/>
      <c r="I71" s="105"/>
      <c r="J71" s="105"/>
      <c r="K71" s="141"/>
      <c r="L71" s="105"/>
      <c r="M71" s="141"/>
      <c r="N71" s="141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>
      <c r="C72" s="105"/>
      <c r="D72" s="105"/>
      <c r="E72" s="105"/>
      <c r="F72" s="105"/>
      <c r="G72" s="141"/>
      <c r="H72" s="105"/>
      <c r="I72" s="105"/>
      <c r="J72" s="105"/>
      <c r="K72" s="141"/>
      <c r="L72" s="105"/>
      <c r="M72" s="141"/>
      <c r="N72" s="141"/>
      <c r="O72" s="105"/>
      <c r="P72" s="141"/>
      <c r="Q72" s="141"/>
      <c r="R72" s="141"/>
      <c r="S72" s="105"/>
      <c r="T72" s="105"/>
      <c r="U72" s="105"/>
      <c r="V72" s="105"/>
      <c r="W72" s="141"/>
      <c r="X72" s="105"/>
      <c r="Y72" s="105"/>
      <c r="Z72" s="105"/>
      <c r="AA72" s="105"/>
    </row>
    <row r="73" spans="1:27">
      <c r="P73" s="168"/>
      <c r="Q73" s="168"/>
      <c r="R73" s="168"/>
      <c r="W73" s="168"/>
    </row>
  </sheetData>
  <mergeCells count="1">
    <mergeCell ref="A3:B3"/>
  </mergeCells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2916-ADAB-43BE-A8EA-0F6B0236D56F}">
  <sheetPr>
    <tabColor theme="5" tint="0.79998168889431442"/>
  </sheetPr>
  <dimension ref="A1:FI57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M16" sqref="M16"/>
    </sheetView>
  </sheetViews>
  <sheetFormatPr defaultColWidth="9" defaultRowHeight="14"/>
  <cols>
    <col min="1" max="1" width="7" style="4" customWidth="1"/>
    <col min="2" max="2" width="8.25" style="4" customWidth="1"/>
    <col min="3" max="3" width="12" style="4" customWidth="1"/>
    <col min="4" max="164" width="9" style="4"/>
    <col min="165" max="165" width="8.58203125" customWidth="1"/>
    <col min="166" max="16384" width="9" style="4"/>
  </cols>
  <sheetData>
    <row r="1" spans="1:164">
      <c r="C1" s="364">
        <v>45261</v>
      </c>
    </row>
    <row r="4" spans="1:164">
      <c r="A4" s="222" t="s">
        <v>823</v>
      </c>
      <c r="B4" s="222"/>
      <c r="C4" s="222"/>
      <c r="E4" s="4" t="s">
        <v>824</v>
      </c>
    </row>
    <row r="5" spans="1:164" ht="34.5" customHeight="1">
      <c r="A5" s="4" t="s">
        <v>825</v>
      </c>
      <c r="B5" s="4" t="s">
        <v>826</v>
      </c>
      <c r="C5" s="4" t="s">
        <v>827</v>
      </c>
      <c r="D5" s="363" t="s">
        <v>973</v>
      </c>
      <c r="E5" s="362" t="s">
        <v>828</v>
      </c>
      <c r="F5" s="362" t="s">
        <v>829</v>
      </c>
      <c r="G5" s="362" t="s">
        <v>830</v>
      </c>
      <c r="H5" s="362" t="s">
        <v>831</v>
      </c>
      <c r="I5" s="362" t="s">
        <v>832</v>
      </c>
      <c r="J5" s="362" t="s">
        <v>157</v>
      </c>
      <c r="K5" s="363" t="s">
        <v>777</v>
      </c>
      <c r="L5" s="363" t="s">
        <v>779</v>
      </c>
      <c r="M5" s="362" t="s">
        <v>833</v>
      </c>
      <c r="N5" s="362" t="s">
        <v>834</v>
      </c>
      <c r="O5" s="362" t="s">
        <v>835</v>
      </c>
      <c r="P5" s="362" t="s">
        <v>836</v>
      </c>
      <c r="Q5" s="362" t="s">
        <v>837</v>
      </c>
      <c r="R5" s="362" t="s">
        <v>838</v>
      </c>
      <c r="S5" s="362" t="s">
        <v>839</v>
      </c>
      <c r="T5" s="362" t="s">
        <v>840</v>
      </c>
      <c r="U5" s="363" t="s">
        <v>0</v>
      </c>
      <c r="V5" s="362" t="s">
        <v>782</v>
      </c>
      <c r="W5" s="362" t="s">
        <v>841</v>
      </c>
      <c r="X5" s="362" t="s">
        <v>842</v>
      </c>
      <c r="Y5" s="363" t="s">
        <v>43</v>
      </c>
      <c r="Z5" s="362" t="s">
        <v>843</v>
      </c>
      <c r="AA5" s="362" t="s">
        <v>844</v>
      </c>
      <c r="AB5" s="362" t="s">
        <v>845</v>
      </c>
      <c r="AC5" s="363" t="s">
        <v>1</v>
      </c>
      <c r="AD5" s="362" t="s">
        <v>846</v>
      </c>
      <c r="AE5" s="362" t="s">
        <v>847</v>
      </c>
      <c r="AF5" s="363" t="s">
        <v>776</v>
      </c>
      <c r="AG5" s="362" t="s">
        <v>203</v>
      </c>
      <c r="AH5" s="362" t="s">
        <v>780</v>
      </c>
      <c r="AI5" s="362" t="s">
        <v>848</v>
      </c>
      <c r="AJ5" s="362" t="s">
        <v>849</v>
      </c>
      <c r="AK5" s="362" t="s">
        <v>850</v>
      </c>
      <c r="AL5" s="362" t="s">
        <v>851</v>
      </c>
      <c r="AM5" s="362" t="s">
        <v>852</v>
      </c>
      <c r="AN5" s="362" t="s">
        <v>853</v>
      </c>
      <c r="AO5" s="362" t="s">
        <v>854</v>
      </c>
      <c r="AP5" s="362" t="s">
        <v>855</v>
      </c>
      <c r="AQ5" s="362" t="s">
        <v>856</v>
      </c>
      <c r="AR5" s="362" t="s">
        <v>857</v>
      </c>
      <c r="AS5" s="362" t="s">
        <v>858</v>
      </c>
      <c r="AT5" s="362" t="s">
        <v>859</v>
      </c>
      <c r="AU5" s="362" t="s">
        <v>860</v>
      </c>
      <c r="AV5" s="362" t="s">
        <v>861</v>
      </c>
      <c r="AW5" s="362" t="s">
        <v>862</v>
      </c>
      <c r="AX5" s="362" t="s">
        <v>863</v>
      </c>
      <c r="AY5" s="362" t="s">
        <v>864</v>
      </c>
      <c r="AZ5" s="362" t="s">
        <v>865</v>
      </c>
      <c r="BA5" s="362" t="s">
        <v>866</v>
      </c>
      <c r="BB5" s="362" t="s">
        <v>867</v>
      </c>
      <c r="BC5" s="362" t="s">
        <v>868</v>
      </c>
      <c r="BD5" s="362" t="s">
        <v>869</v>
      </c>
      <c r="BE5" s="362" t="s">
        <v>870</v>
      </c>
      <c r="BF5" s="362" t="s">
        <v>871</v>
      </c>
      <c r="BG5" s="362" t="s">
        <v>872</v>
      </c>
      <c r="BH5" s="362" t="s">
        <v>873</v>
      </c>
      <c r="BI5" s="362" t="s">
        <v>874</v>
      </c>
      <c r="BJ5" s="362" t="s">
        <v>875</v>
      </c>
      <c r="BK5" s="362" t="s">
        <v>876</v>
      </c>
      <c r="BL5" s="362" t="s">
        <v>877</v>
      </c>
      <c r="BM5" s="362" t="s">
        <v>878</v>
      </c>
      <c r="BN5" s="362" t="s">
        <v>879</v>
      </c>
      <c r="BO5" s="362" t="s">
        <v>156</v>
      </c>
      <c r="BP5" s="362" t="s">
        <v>880</v>
      </c>
      <c r="BQ5" s="362" t="s">
        <v>881</v>
      </c>
      <c r="BR5" s="362" t="s">
        <v>882</v>
      </c>
      <c r="BS5" s="362" t="s">
        <v>883</v>
      </c>
      <c r="BT5" s="362" t="s">
        <v>884</v>
      </c>
      <c r="BU5" s="362" t="s">
        <v>885</v>
      </c>
      <c r="BV5" s="362" t="s">
        <v>886</v>
      </c>
      <c r="BW5" s="362" t="s">
        <v>887</v>
      </c>
      <c r="BX5" s="362" t="s">
        <v>888</v>
      </c>
      <c r="BY5" s="362" t="s">
        <v>889</v>
      </c>
      <c r="BZ5" s="362" t="s">
        <v>890</v>
      </c>
      <c r="CA5" s="362" t="s">
        <v>891</v>
      </c>
      <c r="CB5" s="362" t="s">
        <v>892</v>
      </c>
      <c r="CC5" s="362" t="s">
        <v>893</v>
      </c>
      <c r="CD5" s="362" t="s">
        <v>894</v>
      </c>
      <c r="CE5" s="362" t="s">
        <v>895</v>
      </c>
      <c r="CF5" s="362" t="s">
        <v>896</v>
      </c>
      <c r="CG5" s="362" t="s">
        <v>897</v>
      </c>
      <c r="CH5" s="362" t="s">
        <v>898</v>
      </c>
      <c r="CI5" s="362" t="s">
        <v>899</v>
      </c>
      <c r="CJ5" s="362" t="s">
        <v>900</v>
      </c>
      <c r="CK5" s="362" t="s">
        <v>901</v>
      </c>
      <c r="CL5" s="362" t="s">
        <v>902</v>
      </c>
      <c r="CM5" s="362" t="s">
        <v>903</v>
      </c>
      <c r="CN5" s="362" t="s">
        <v>904</v>
      </c>
      <c r="CO5" s="362" t="s">
        <v>905</v>
      </c>
      <c r="CP5" s="362" t="s">
        <v>906</v>
      </c>
      <c r="CQ5" s="362" t="s">
        <v>907</v>
      </c>
      <c r="CR5" s="362" t="s">
        <v>908</v>
      </c>
      <c r="CS5" s="362" t="s">
        <v>909</v>
      </c>
      <c r="CT5" s="362" t="s">
        <v>910</v>
      </c>
      <c r="CU5" s="362" t="s">
        <v>911</v>
      </c>
      <c r="CV5" s="362" t="s">
        <v>912</v>
      </c>
      <c r="CW5" s="362" t="s">
        <v>913</v>
      </c>
      <c r="CX5" s="362" t="s">
        <v>914</v>
      </c>
      <c r="CY5" s="362" t="s">
        <v>915</v>
      </c>
      <c r="CZ5" s="362" t="s">
        <v>916</v>
      </c>
      <c r="DA5" s="362" t="s">
        <v>917</v>
      </c>
      <c r="DB5" s="362" t="s">
        <v>918</v>
      </c>
      <c r="DC5" s="362" t="s">
        <v>919</v>
      </c>
      <c r="DD5" s="362" t="s">
        <v>920</v>
      </c>
      <c r="DE5" s="362" t="s">
        <v>921</v>
      </c>
      <c r="DF5" s="362" t="s">
        <v>922</v>
      </c>
      <c r="DG5" s="362" t="s">
        <v>923</v>
      </c>
      <c r="DH5" s="362" t="s">
        <v>924</v>
      </c>
      <c r="DI5" s="362" t="s">
        <v>925</v>
      </c>
      <c r="DJ5" s="362" t="s">
        <v>926</v>
      </c>
      <c r="DK5" s="362" t="s">
        <v>927</v>
      </c>
      <c r="DL5" s="362" t="s">
        <v>928</v>
      </c>
      <c r="DM5" s="362" t="s">
        <v>929</v>
      </c>
      <c r="DN5" s="362" t="s">
        <v>930</v>
      </c>
      <c r="DO5" s="362" t="s">
        <v>931</v>
      </c>
      <c r="DP5" s="362" t="s">
        <v>932</v>
      </c>
      <c r="DQ5" s="362" t="s">
        <v>933</v>
      </c>
      <c r="DR5" s="362" t="s">
        <v>934</v>
      </c>
      <c r="DS5" s="362" t="s">
        <v>935</v>
      </c>
      <c r="DT5" s="362" t="s">
        <v>936</v>
      </c>
      <c r="DU5" s="362" t="s">
        <v>937</v>
      </c>
      <c r="DV5" s="362" t="s">
        <v>938</v>
      </c>
      <c r="DW5" s="362" t="s">
        <v>939</v>
      </c>
      <c r="DX5" s="362" t="s">
        <v>940</v>
      </c>
      <c r="DY5" s="362" t="s">
        <v>941</v>
      </c>
      <c r="DZ5" s="362" t="s">
        <v>942</v>
      </c>
      <c r="EA5" s="362" t="s">
        <v>943</v>
      </c>
      <c r="EB5" s="362" t="s">
        <v>944</v>
      </c>
      <c r="EC5" s="362" t="s">
        <v>945</v>
      </c>
      <c r="ED5" s="362" t="s">
        <v>946</v>
      </c>
      <c r="EE5" s="362" t="s">
        <v>947</v>
      </c>
      <c r="EF5" s="362" t="s">
        <v>948</v>
      </c>
      <c r="EG5" s="362" t="s">
        <v>949</v>
      </c>
      <c r="EH5" s="362" t="s">
        <v>950</v>
      </c>
      <c r="EI5" s="362" t="s">
        <v>951</v>
      </c>
      <c r="EJ5" s="362" t="s">
        <v>952</v>
      </c>
      <c r="EK5" s="362" t="s">
        <v>953</v>
      </c>
      <c r="EL5" s="362" t="s">
        <v>954</v>
      </c>
      <c r="EM5" s="362" t="s">
        <v>955</v>
      </c>
      <c r="EN5" s="362" t="s">
        <v>781</v>
      </c>
      <c r="EO5" s="362" t="s">
        <v>956</v>
      </c>
      <c r="EP5" s="362" t="s">
        <v>957</v>
      </c>
      <c r="EQ5" s="362" t="s">
        <v>958</v>
      </c>
      <c r="ER5" s="362" t="s">
        <v>959</v>
      </c>
      <c r="ES5" s="362" t="s">
        <v>960</v>
      </c>
      <c r="ET5" s="362" t="s">
        <v>961</v>
      </c>
      <c r="EU5" s="362" t="s">
        <v>962</v>
      </c>
      <c r="EV5" s="362" t="s">
        <v>778</v>
      </c>
      <c r="EW5" s="362" t="s">
        <v>963</v>
      </c>
      <c r="EX5" s="362" t="s">
        <v>964</v>
      </c>
      <c r="EY5" s="362" t="s">
        <v>204</v>
      </c>
      <c r="EZ5" s="362" t="s">
        <v>965</v>
      </c>
      <c r="FA5" s="362" t="s">
        <v>966</v>
      </c>
      <c r="FB5" s="362" t="s">
        <v>967</v>
      </c>
      <c r="FC5" s="362" t="s">
        <v>968</v>
      </c>
      <c r="FD5" s="362" t="s">
        <v>969</v>
      </c>
      <c r="FE5" s="362" t="s">
        <v>970</v>
      </c>
      <c r="FF5" s="362" t="s">
        <v>971</v>
      </c>
      <c r="FG5" s="362" t="s">
        <v>972</v>
      </c>
      <c r="FH5" s="362" t="s">
        <v>162</v>
      </c>
    </row>
    <row r="6" spans="1:164">
      <c r="A6" s="4" t="s">
        <v>974</v>
      </c>
      <c r="D6" s="16">
        <v>131756</v>
      </c>
      <c r="E6" s="16">
        <v>105</v>
      </c>
      <c r="F6" s="16">
        <v>7</v>
      </c>
      <c r="G6" s="16">
        <v>31</v>
      </c>
      <c r="H6" s="16">
        <v>6</v>
      </c>
      <c r="I6" s="16">
        <v>104</v>
      </c>
      <c r="J6" s="16">
        <v>1688</v>
      </c>
      <c r="K6" s="16">
        <v>35144</v>
      </c>
      <c r="L6" s="16">
        <v>4084</v>
      </c>
      <c r="M6" s="16">
        <v>2275</v>
      </c>
      <c r="N6" s="16">
        <v>709</v>
      </c>
      <c r="O6" s="16">
        <v>2</v>
      </c>
      <c r="P6" s="16">
        <v>1</v>
      </c>
      <c r="Q6" s="16">
        <v>5</v>
      </c>
      <c r="R6" s="16">
        <v>263</v>
      </c>
      <c r="S6" s="16">
        <v>131</v>
      </c>
      <c r="T6" s="16">
        <v>1407</v>
      </c>
      <c r="U6" s="16">
        <v>23396</v>
      </c>
      <c r="V6" s="16">
        <v>2192</v>
      </c>
      <c r="W6" s="16">
        <v>792</v>
      </c>
      <c r="X6" s="16">
        <v>106</v>
      </c>
      <c r="Y6" s="16">
        <v>6423</v>
      </c>
      <c r="Z6" s="16">
        <v>500</v>
      </c>
      <c r="AA6" s="16">
        <v>8</v>
      </c>
      <c r="AB6" s="16">
        <v>1528</v>
      </c>
      <c r="AC6" s="16">
        <v>6227</v>
      </c>
      <c r="AD6" s="16">
        <v>22</v>
      </c>
      <c r="AE6" s="16">
        <v>2</v>
      </c>
      <c r="AF6" s="16">
        <v>28905</v>
      </c>
      <c r="AG6" s="16">
        <v>266</v>
      </c>
      <c r="AH6" s="16">
        <v>3071</v>
      </c>
      <c r="AI6" s="16">
        <v>3</v>
      </c>
      <c r="AJ6" s="16">
        <v>322</v>
      </c>
      <c r="AK6" s="16">
        <v>18</v>
      </c>
      <c r="AL6" s="16">
        <v>135</v>
      </c>
      <c r="AM6" s="16">
        <v>47</v>
      </c>
      <c r="AN6" s="16">
        <v>4</v>
      </c>
      <c r="AO6" s="16">
        <v>52</v>
      </c>
      <c r="AP6" s="16">
        <v>3</v>
      </c>
      <c r="AQ6" s="16">
        <v>2</v>
      </c>
      <c r="AR6" s="16">
        <v>4</v>
      </c>
      <c r="AS6" s="16">
        <v>209</v>
      </c>
      <c r="AT6" s="16">
        <v>203</v>
      </c>
      <c r="AU6" s="16">
        <v>141</v>
      </c>
      <c r="AV6" s="16">
        <v>754</v>
      </c>
      <c r="AW6" s="16">
        <v>10</v>
      </c>
      <c r="AX6" s="16">
        <v>29</v>
      </c>
      <c r="AY6" s="16">
        <v>65</v>
      </c>
      <c r="AZ6" s="16">
        <v>23</v>
      </c>
      <c r="BA6" s="16">
        <v>2</v>
      </c>
      <c r="BB6" s="16">
        <v>18</v>
      </c>
      <c r="BC6" s="16">
        <v>41</v>
      </c>
      <c r="BD6" s="16">
        <v>3</v>
      </c>
      <c r="BE6" s="16">
        <v>12</v>
      </c>
      <c r="BF6" s="16">
        <v>68</v>
      </c>
      <c r="BG6" s="16">
        <v>44</v>
      </c>
      <c r="BH6" s="16">
        <v>153</v>
      </c>
      <c r="BI6" s="16">
        <v>18</v>
      </c>
      <c r="BJ6" s="16">
        <v>3</v>
      </c>
      <c r="BK6" s="16">
        <v>14</v>
      </c>
      <c r="BL6" s="16">
        <v>17</v>
      </c>
      <c r="BM6" s="16">
        <v>20</v>
      </c>
      <c r="BN6" s="16">
        <v>41</v>
      </c>
      <c r="BO6" s="16">
        <v>312</v>
      </c>
      <c r="BP6" s="16">
        <v>1</v>
      </c>
      <c r="BQ6" s="16">
        <v>47</v>
      </c>
      <c r="BR6" s="16">
        <v>29</v>
      </c>
      <c r="BS6" s="16">
        <v>40</v>
      </c>
      <c r="BT6" s="16">
        <v>456</v>
      </c>
      <c r="BU6" s="16">
        <v>25</v>
      </c>
      <c r="BV6" s="16">
        <v>21</v>
      </c>
      <c r="BW6" s="16">
        <v>70</v>
      </c>
      <c r="BX6" s="16">
        <v>68</v>
      </c>
      <c r="BY6" s="16">
        <v>2</v>
      </c>
      <c r="BZ6" s="16">
        <v>32</v>
      </c>
      <c r="CA6" s="16">
        <v>4</v>
      </c>
      <c r="CB6" s="16">
        <v>1</v>
      </c>
      <c r="CC6" s="16">
        <v>5</v>
      </c>
      <c r="CD6" s="16">
        <v>11</v>
      </c>
      <c r="CE6" s="16">
        <v>59</v>
      </c>
      <c r="CF6" s="16">
        <v>3</v>
      </c>
      <c r="CG6" s="16">
        <v>317</v>
      </c>
      <c r="CH6" s="16">
        <v>22</v>
      </c>
      <c r="CI6" s="16">
        <v>1</v>
      </c>
      <c r="CJ6" s="16">
        <v>29</v>
      </c>
      <c r="CK6" s="16">
        <v>98</v>
      </c>
      <c r="CL6" s="16">
        <v>7</v>
      </c>
      <c r="CM6" s="16">
        <v>48</v>
      </c>
      <c r="CN6" s="16">
        <v>1</v>
      </c>
      <c r="CO6" s="16">
        <v>2</v>
      </c>
      <c r="CP6" s="16">
        <v>37</v>
      </c>
      <c r="CQ6" s="16">
        <v>2</v>
      </c>
      <c r="CR6" s="16">
        <v>9</v>
      </c>
      <c r="CS6" s="16">
        <v>14</v>
      </c>
      <c r="CT6" s="16">
        <v>10</v>
      </c>
      <c r="CU6" s="16">
        <v>1</v>
      </c>
      <c r="CV6" s="16">
        <v>20</v>
      </c>
      <c r="CW6" s="16">
        <v>11</v>
      </c>
      <c r="CX6" s="16">
        <v>1</v>
      </c>
      <c r="CY6" s="16">
        <v>1</v>
      </c>
      <c r="CZ6" s="16">
        <v>15</v>
      </c>
      <c r="DA6" s="16">
        <v>10</v>
      </c>
      <c r="DB6" s="16">
        <v>1</v>
      </c>
      <c r="DC6" s="16">
        <v>20</v>
      </c>
      <c r="DD6" s="16">
        <v>1</v>
      </c>
      <c r="DE6" s="16">
        <v>26</v>
      </c>
      <c r="DF6" s="16">
        <v>37</v>
      </c>
      <c r="DG6" s="16">
        <v>3</v>
      </c>
      <c r="DH6" s="16">
        <v>138</v>
      </c>
      <c r="DI6" s="16">
        <v>5</v>
      </c>
      <c r="DJ6" s="16">
        <v>1</v>
      </c>
      <c r="DK6" s="16">
        <v>6</v>
      </c>
      <c r="DL6" s="16">
        <v>1</v>
      </c>
      <c r="DM6" s="16">
        <v>9</v>
      </c>
      <c r="DN6" s="16">
        <v>2</v>
      </c>
      <c r="DO6" s="16">
        <v>6</v>
      </c>
      <c r="DP6" s="16">
        <v>2</v>
      </c>
      <c r="DQ6" s="16">
        <v>66</v>
      </c>
      <c r="DR6" s="16">
        <v>5</v>
      </c>
      <c r="DS6" s="16">
        <v>3</v>
      </c>
      <c r="DT6" s="16">
        <v>3</v>
      </c>
      <c r="DU6" s="16">
        <v>30</v>
      </c>
      <c r="DV6" s="16">
        <v>11</v>
      </c>
      <c r="DW6" s="16">
        <v>2</v>
      </c>
      <c r="DX6" s="16">
        <v>7</v>
      </c>
      <c r="DY6" s="16">
        <v>13</v>
      </c>
      <c r="DZ6" s="16">
        <v>551</v>
      </c>
      <c r="EA6" s="16">
        <v>10</v>
      </c>
      <c r="EB6" s="16">
        <v>9</v>
      </c>
      <c r="EC6" s="16">
        <v>6</v>
      </c>
      <c r="ED6" s="16">
        <v>44</v>
      </c>
      <c r="EE6" s="16">
        <v>2</v>
      </c>
      <c r="EF6" s="16">
        <v>1</v>
      </c>
      <c r="EG6" s="16">
        <v>7</v>
      </c>
      <c r="EH6" s="16">
        <v>32</v>
      </c>
      <c r="EI6" s="16">
        <v>14</v>
      </c>
      <c r="EJ6" s="16">
        <v>2</v>
      </c>
      <c r="EK6" s="16">
        <v>1</v>
      </c>
      <c r="EL6" s="16">
        <v>2</v>
      </c>
      <c r="EM6" s="16">
        <v>3</v>
      </c>
      <c r="EN6" s="16">
        <v>2604</v>
      </c>
      <c r="EO6" s="16">
        <v>3</v>
      </c>
      <c r="EP6" s="16">
        <v>109</v>
      </c>
      <c r="EQ6" s="16">
        <v>53</v>
      </c>
      <c r="ER6" s="16">
        <v>10</v>
      </c>
      <c r="ES6" s="16">
        <v>51</v>
      </c>
      <c r="ET6" s="16">
        <v>19</v>
      </c>
      <c r="EU6" s="16">
        <v>53</v>
      </c>
      <c r="EV6" s="16">
        <v>2423</v>
      </c>
      <c r="EW6" s="16">
        <v>13</v>
      </c>
      <c r="EX6" s="16">
        <v>818</v>
      </c>
      <c r="EY6" s="16">
        <v>95</v>
      </c>
      <c r="EZ6" s="16">
        <v>461</v>
      </c>
      <c r="FA6" s="16">
        <v>1</v>
      </c>
      <c r="FB6" s="16">
        <v>2</v>
      </c>
      <c r="FC6" s="16">
        <v>183</v>
      </c>
      <c r="FD6" s="16">
        <v>2</v>
      </c>
      <c r="FE6" s="16">
        <v>1</v>
      </c>
      <c r="FF6" s="16">
        <v>2</v>
      </c>
      <c r="FG6" s="16">
        <v>7</v>
      </c>
      <c r="FH6" s="16">
        <v>44</v>
      </c>
    </row>
    <row r="7" spans="1:164">
      <c r="C7" s="222" t="s">
        <v>975</v>
      </c>
      <c r="D7" s="221">
        <f>SUM(D8:D16)</f>
        <v>55421</v>
      </c>
      <c r="E7" s="221">
        <f t="shared" ref="E7:BP7" si="0">SUM(E8:E16)</f>
        <v>35</v>
      </c>
      <c r="F7" s="221">
        <f t="shared" si="0"/>
        <v>2</v>
      </c>
      <c r="G7" s="221">
        <f t="shared" si="0"/>
        <v>21</v>
      </c>
      <c r="H7" s="221">
        <f t="shared" si="0"/>
        <v>5</v>
      </c>
      <c r="I7" s="221">
        <f t="shared" si="0"/>
        <v>44</v>
      </c>
      <c r="J7" s="221">
        <f t="shared" si="0"/>
        <v>1078</v>
      </c>
      <c r="K7" s="221">
        <f t="shared" si="0"/>
        <v>14250</v>
      </c>
      <c r="L7" s="221">
        <f t="shared" si="0"/>
        <v>1003</v>
      </c>
      <c r="M7" s="221">
        <f t="shared" si="0"/>
        <v>664</v>
      </c>
      <c r="N7" s="221">
        <f t="shared" si="0"/>
        <v>114</v>
      </c>
      <c r="O7" s="221">
        <f t="shared" si="0"/>
        <v>1</v>
      </c>
      <c r="P7" s="221">
        <f t="shared" si="0"/>
        <v>1</v>
      </c>
      <c r="Q7" s="221">
        <f t="shared" si="0"/>
        <v>1</v>
      </c>
      <c r="R7" s="221">
        <f t="shared" si="0"/>
        <v>43</v>
      </c>
      <c r="S7" s="221">
        <f t="shared" si="0"/>
        <v>92</v>
      </c>
      <c r="T7" s="221">
        <f t="shared" si="0"/>
        <v>420</v>
      </c>
      <c r="U7" s="221">
        <f t="shared" si="0"/>
        <v>13965</v>
      </c>
      <c r="V7" s="221">
        <f t="shared" si="0"/>
        <v>1341</v>
      </c>
      <c r="W7" s="221">
        <f t="shared" si="0"/>
        <v>433</v>
      </c>
      <c r="X7" s="221">
        <f t="shared" si="0"/>
        <v>61</v>
      </c>
      <c r="Y7" s="221">
        <f t="shared" si="0"/>
        <v>3438</v>
      </c>
      <c r="Z7" s="221">
        <f t="shared" si="0"/>
        <v>307</v>
      </c>
      <c r="AA7" s="221">
        <f t="shared" si="0"/>
        <v>8</v>
      </c>
      <c r="AB7" s="221">
        <f t="shared" si="0"/>
        <v>988</v>
      </c>
      <c r="AC7" s="221">
        <f t="shared" si="0"/>
        <v>1721</v>
      </c>
      <c r="AD7" s="221">
        <f t="shared" si="0"/>
        <v>9</v>
      </c>
      <c r="AE7" s="221">
        <f t="shared" si="0"/>
        <v>0</v>
      </c>
      <c r="AF7" s="221">
        <f t="shared" si="0"/>
        <v>8461</v>
      </c>
      <c r="AG7" s="221">
        <f t="shared" si="0"/>
        <v>140</v>
      </c>
      <c r="AH7" s="221">
        <f t="shared" si="0"/>
        <v>1226</v>
      </c>
      <c r="AI7" s="221">
        <f t="shared" si="0"/>
        <v>0</v>
      </c>
      <c r="AJ7" s="221">
        <f t="shared" si="0"/>
        <v>174</v>
      </c>
      <c r="AK7" s="221">
        <f t="shared" si="0"/>
        <v>8</v>
      </c>
      <c r="AL7" s="221">
        <f t="shared" si="0"/>
        <v>32</v>
      </c>
      <c r="AM7" s="221">
        <f t="shared" si="0"/>
        <v>12</v>
      </c>
      <c r="AN7" s="221">
        <f t="shared" si="0"/>
        <v>1</v>
      </c>
      <c r="AO7" s="221">
        <f t="shared" si="0"/>
        <v>26</v>
      </c>
      <c r="AP7" s="221">
        <f t="shared" si="0"/>
        <v>1</v>
      </c>
      <c r="AQ7" s="221">
        <f t="shared" si="0"/>
        <v>1</v>
      </c>
      <c r="AR7" s="221">
        <f t="shared" si="0"/>
        <v>3</v>
      </c>
      <c r="AS7" s="221">
        <f t="shared" si="0"/>
        <v>108</v>
      </c>
      <c r="AT7" s="221">
        <f t="shared" si="0"/>
        <v>146</v>
      </c>
      <c r="AU7" s="221">
        <f t="shared" si="0"/>
        <v>110</v>
      </c>
      <c r="AV7" s="221">
        <f t="shared" si="0"/>
        <v>427</v>
      </c>
      <c r="AW7" s="221">
        <f t="shared" si="0"/>
        <v>3</v>
      </c>
      <c r="AX7" s="221">
        <f t="shared" si="0"/>
        <v>13</v>
      </c>
      <c r="AY7" s="221">
        <f t="shared" si="0"/>
        <v>31</v>
      </c>
      <c r="AZ7" s="221">
        <f t="shared" si="0"/>
        <v>19</v>
      </c>
      <c r="BA7" s="221">
        <f t="shared" si="0"/>
        <v>1</v>
      </c>
      <c r="BB7" s="221">
        <f t="shared" si="0"/>
        <v>9</v>
      </c>
      <c r="BC7" s="221">
        <f t="shared" si="0"/>
        <v>26</v>
      </c>
      <c r="BD7" s="221">
        <f t="shared" si="0"/>
        <v>2</v>
      </c>
      <c r="BE7" s="221">
        <f t="shared" si="0"/>
        <v>7</v>
      </c>
      <c r="BF7" s="221">
        <f t="shared" si="0"/>
        <v>36</v>
      </c>
      <c r="BG7" s="221">
        <f t="shared" si="0"/>
        <v>19</v>
      </c>
      <c r="BH7" s="221">
        <f t="shared" si="0"/>
        <v>98</v>
      </c>
      <c r="BI7" s="221">
        <f t="shared" si="0"/>
        <v>8</v>
      </c>
      <c r="BJ7" s="221">
        <f t="shared" si="0"/>
        <v>1</v>
      </c>
      <c r="BK7" s="221">
        <f t="shared" si="0"/>
        <v>14</v>
      </c>
      <c r="BL7" s="221">
        <f t="shared" si="0"/>
        <v>17</v>
      </c>
      <c r="BM7" s="221">
        <f t="shared" si="0"/>
        <v>14</v>
      </c>
      <c r="BN7" s="221">
        <f t="shared" si="0"/>
        <v>24</v>
      </c>
      <c r="BO7" s="221">
        <f t="shared" si="0"/>
        <v>178</v>
      </c>
      <c r="BP7" s="221">
        <f t="shared" si="0"/>
        <v>1</v>
      </c>
      <c r="BQ7" s="221">
        <f t="shared" ref="BQ7:EB7" si="1">SUM(BQ8:BQ16)</f>
        <v>34</v>
      </c>
      <c r="BR7" s="221">
        <f t="shared" si="1"/>
        <v>12</v>
      </c>
      <c r="BS7" s="221">
        <f t="shared" si="1"/>
        <v>27</v>
      </c>
      <c r="BT7" s="221">
        <f t="shared" si="1"/>
        <v>253</v>
      </c>
      <c r="BU7" s="221">
        <f t="shared" si="1"/>
        <v>21</v>
      </c>
      <c r="BV7" s="221">
        <f t="shared" si="1"/>
        <v>13</v>
      </c>
      <c r="BW7" s="221">
        <f t="shared" si="1"/>
        <v>39</v>
      </c>
      <c r="BX7" s="221">
        <f t="shared" si="1"/>
        <v>36</v>
      </c>
      <c r="BY7" s="221">
        <f t="shared" si="1"/>
        <v>1</v>
      </c>
      <c r="BZ7" s="221">
        <f t="shared" si="1"/>
        <v>25</v>
      </c>
      <c r="CA7" s="221">
        <f t="shared" si="1"/>
        <v>4</v>
      </c>
      <c r="CB7" s="221">
        <f t="shared" si="1"/>
        <v>1</v>
      </c>
      <c r="CC7" s="221">
        <f t="shared" si="1"/>
        <v>1</v>
      </c>
      <c r="CD7" s="221">
        <f t="shared" si="1"/>
        <v>9</v>
      </c>
      <c r="CE7" s="221">
        <f t="shared" si="1"/>
        <v>32</v>
      </c>
      <c r="CF7" s="221">
        <f t="shared" si="1"/>
        <v>2</v>
      </c>
      <c r="CG7" s="221">
        <f t="shared" si="1"/>
        <v>198</v>
      </c>
      <c r="CH7" s="221">
        <f t="shared" si="1"/>
        <v>19</v>
      </c>
      <c r="CI7" s="221">
        <f t="shared" si="1"/>
        <v>1</v>
      </c>
      <c r="CJ7" s="221">
        <f t="shared" si="1"/>
        <v>15</v>
      </c>
      <c r="CK7" s="221">
        <f t="shared" si="1"/>
        <v>66</v>
      </c>
      <c r="CL7" s="221">
        <f t="shared" si="1"/>
        <v>3</v>
      </c>
      <c r="CM7" s="221">
        <f t="shared" si="1"/>
        <v>12</v>
      </c>
      <c r="CN7" s="221">
        <f t="shared" si="1"/>
        <v>1</v>
      </c>
      <c r="CO7" s="221">
        <f t="shared" si="1"/>
        <v>1</v>
      </c>
      <c r="CP7" s="221">
        <f t="shared" si="1"/>
        <v>20</v>
      </c>
      <c r="CQ7" s="221">
        <f t="shared" si="1"/>
        <v>1</v>
      </c>
      <c r="CR7" s="221">
        <f t="shared" si="1"/>
        <v>2</v>
      </c>
      <c r="CS7" s="221">
        <f t="shared" si="1"/>
        <v>11</v>
      </c>
      <c r="CT7" s="221">
        <f t="shared" si="1"/>
        <v>7</v>
      </c>
      <c r="CU7" s="221">
        <f t="shared" si="1"/>
        <v>0</v>
      </c>
      <c r="CV7" s="221">
        <f t="shared" si="1"/>
        <v>12</v>
      </c>
      <c r="CW7" s="221">
        <f t="shared" si="1"/>
        <v>10</v>
      </c>
      <c r="CX7" s="221">
        <f t="shared" si="1"/>
        <v>1</v>
      </c>
      <c r="CY7" s="221">
        <f t="shared" si="1"/>
        <v>0</v>
      </c>
      <c r="CZ7" s="221">
        <f t="shared" si="1"/>
        <v>3</v>
      </c>
      <c r="DA7" s="221">
        <f t="shared" si="1"/>
        <v>7</v>
      </c>
      <c r="DB7" s="221">
        <f t="shared" si="1"/>
        <v>0</v>
      </c>
      <c r="DC7" s="221">
        <f t="shared" si="1"/>
        <v>10</v>
      </c>
      <c r="DD7" s="221">
        <f t="shared" si="1"/>
        <v>1</v>
      </c>
      <c r="DE7" s="221">
        <f t="shared" si="1"/>
        <v>16</v>
      </c>
      <c r="DF7" s="221">
        <f t="shared" si="1"/>
        <v>18</v>
      </c>
      <c r="DG7" s="221">
        <f t="shared" si="1"/>
        <v>1</v>
      </c>
      <c r="DH7" s="221">
        <f t="shared" si="1"/>
        <v>61</v>
      </c>
      <c r="DI7" s="221">
        <f t="shared" si="1"/>
        <v>2</v>
      </c>
      <c r="DJ7" s="221">
        <f t="shared" si="1"/>
        <v>0</v>
      </c>
      <c r="DK7" s="221">
        <f t="shared" si="1"/>
        <v>5</v>
      </c>
      <c r="DL7" s="221">
        <f t="shared" si="1"/>
        <v>1</v>
      </c>
      <c r="DM7" s="221">
        <f t="shared" si="1"/>
        <v>7</v>
      </c>
      <c r="DN7" s="221">
        <f t="shared" si="1"/>
        <v>2</v>
      </c>
      <c r="DO7" s="221">
        <f t="shared" si="1"/>
        <v>5</v>
      </c>
      <c r="DP7" s="221">
        <f t="shared" si="1"/>
        <v>1</v>
      </c>
      <c r="DQ7" s="221">
        <f t="shared" si="1"/>
        <v>49</v>
      </c>
      <c r="DR7" s="221">
        <f t="shared" si="1"/>
        <v>2</v>
      </c>
      <c r="DS7" s="221">
        <f t="shared" si="1"/>
        <v>3</v>
      </c>
      <c r="DT7" s="221">
        <f t="shared" si="1"/>
        <v>3</v>
      </c>
      <c r="DU7" s="221">
        <f t="shared" si="1"/>
        <v>15</v>
      </c>
      <c r="DV7" s="221">
        <f t="shared" si="1"/>
        <v>10</v>
      </c>
      <c r="DW7" s="221">
        <f t="shared" si="1"/>
        <v>2</v>
      </c>
      <c r="DX7" s="221">
        <f t="shared" si="1"/>
        <v>7</v>
      </c>
      <c r="DY7" s="221">
        <f t="shared" si="1"/>
        <v>11</v>
      </c>
      <c r="DZ7" s="221">
        <f t="shared" si="1"/>
        <v>273</v>
      </c>
      <c r="EA7" s="221">
        <f t="shared" si="1"/>
        <v>5</v>
      </c>
      <c r="EB7" s="221">
        <f t="shared" si="1"/>
        <v>4</v>
      </c>
      <c r="EC7" s="221">
        <f t="shared" ref="EC7:FH7" si="2">SUM(EC8:EC16)</f>
        <v>3</v>
      </c>
      <c r="ED7" s="221">
        <f t="shared" si="2"/>
        <v>22</v>
      </c>
      <c r="EE7" s="221">
        <f t="shared" si="2"/>
        <v>0</v>
      </c>
      <c r="EF7" s="221">
        <f t="shared" si="2"/>
        <v>0</v>
      </c>
      <c r="EG7" s="221">
        <f t="shared" si="2"/>
        <v>7</v>
      </c>
      <c r="EH7" s="221">
        <f t="shared" si="2"/>
        <v>14</v>
      </c>
      <c r="EI7" s="221">
        <f t="shared" si="2"/>
        <v>9</v>
      </c>
      <c r="EJ7" s="221">
        <f t="shared" si="2"/>
        <v>0</v>
      </c>
      <c r="EK7" s="221">
        <f t="shared" si="2"/>
        <v>0</v>
      </c>
      <c r="EL7" s="221">
        <f t="shared" si="2"/>
        <v>0</v>
      </c>
      <c r="EM7" s="221">
        <f t="shared" si="2"/>
        <v>3</v>
      </c>
      <c r="EN7" s="221">
        <f t="shared" si="2"/>
        <v>1330</v>
      </c>
      <c r="EO7" s="221">
        <f t="shared" si="2"/>
        <v>0</v>
      </c>
      <c r="EP7" s="221">
        <f t="shared" si="2"/>
        <v>56</v>
      </c>
      <c r="EQ7" s="221">
        <f t="shared" si="2"/>
        <v>25</v>
      </c>
      <c r="ER7" s="221">
        <f t="shared" si="2"/>
        <v>7</v>
      </c>
      <c r="ES7" s="221">
        <f t="shared" si="2"/>
        <v>19</v>
      </c>
      <c r="ET7" s="221">
        <f t="shared" si="2"/>
        <v>10</v>
      </c>
      <c r="EU7" s="221">
        <f t="shared" si="2"/>
        <v>3</v>
      </c>
      <c r="EV7" s="221">
        <f t="shared" si="2"/>
        <v>491</v>
      </c>
      <c r="EW7" s="221">
        <f t="shared" si="2"/>
        <v>3</v>
      </c>
      <c r="EX7" s="221">
        <f t="shared" si="2"/>
        <v>209</v>
      </c>
      <c r="EY7" s="221">
        <f t="shared" si="2"/>
        <v>11</v>
      </c>
      <c r="EZ7" s="221">
        <f t="shared" si="2"/>
        <v>197</v>
      </c>
      <c r="FA7" s="221">
        <f t="shared" si="2"/>
        <v>1</v>
      </c>
      <c r="FB7" s="221">
        <f t="shared" si="2"/>
        <v>2</v>
      </c>
      <c r="FC7" s="221">
        <f t="shared" si="2"/>
        <v>108</v>
      </c>
      <c r="FD7" s="221">
        <f t="shared" si="2"/>
        <v>2</v>
      </c>
      <c r="FE7" s="221">
        <f t="shared" si="2"/>
        <v>1</v>
      </c>
      <c r="FF7" s="221">
        <f t="shared" si="2"/>
        <v>1</v>
      </c>
      <c r="FG7" s="221">
        <f t="shared" si="2"/>
        <v>6</v>
      </c>
      <c r="FH7" s="221">
        <f t="shared" si="2"/>
        <v>25</v>
      </c>
    </row>
    <row r="8" spans="1:164">
      <c r="A8" s="4" t="s">
        <v>3</v>
      </c>
      <c r="B8" s="4" t="s">
        <v>48</v>
      </c>
      <c r="C8" s="4" t="s">
        <v>783</v>
      </c>
      <c r="D8" s="16">
        <v>7148</v>
      </c>
      <c r="E8" s="16">
        <v>6</v>
      </c>
      <c r="F8" s="16">
        <v>0</v>
      </c>
      <c r="G8" s="16">
        <v>1</v>
      </c>
      <c r="H8" s="16">
        <v>1</v>
      </c>
      <c r="I8" s="16">
        <v>12</v>
      </c>
      <c r="J8" s="16">
        <v>73</v>
      </c>
      <c r="K8" s="16">
        <v>1209</v>
      </c>
      <c r="L8" s="16">
        <v>147</v>
      </c>
      <c r="M8" s="16">
        <v>51</v>
      </c>
      <c r="N8" s="16">
        <v>9</v>
      </c>
      <c r="O8" s="16">
        <v>0</v>
      </c>
      <c r="P8" s="16">
        <v>0</v>
      </c>
      <c r="Q8" s="16">
        <v>0</v>
      </c>
      <c r="R8" s="16">
        <v>2</v>
      </c>
      <c r="S8" s="16">
        <v>26</v>
      </c>
      <c r="T8" s="16">
        <v>39</v>
      </c>
      <c r="U8" s="16">
        <v>1388</v>
      </c>
      <c r="V8" s="16">
        <v>171</v>
      </c>
      <c r="W8" s="16">
        <v>124</v>
      </c>
      <c r="X8" s="16">
        <v>7</v>
      </c>
      <c r="Y8" s="16">
        <v>696</v>
      </c>
      <c r="Z8" s="16">
        <v>35</v>
      </c>
      <c r="AA8" s="16">
        <v>0</v>
      </c>
      <c r="AB8" s="16">
        <v>46</v>
      </c>
      <c r="AC8" s="16">
        <v>313</v>
      </c>
      <c r="AD8" s="16">
        <v>0</v>
      </c>
      <c r="AE8" s="16">
        <v>0</v>
      </c>
      <c r="AF8" s="16">
        <v>1369</v>
      </c>
      <c r="AG8" s="16">
        <v>19</v>
      </c>
      <c r="AH8" s="16">
        <v>100</v>
      </c>
      <c r="AI8" s="16">
        <v>0</v>
      </c>
      <c r="AJ8" s="16">
        <v>13</v>
      </c>
      <c r="AK8" s="16">
        <v>2</v>
      </c>
      <c r="AL8" s="16">
        <v>3</v>
      </c>
      <c r="AM8" s="16">
        <v>4</v>
      </c>
      <c r="AN8" s="16">
        <v>1</v>
      </c>
      <c r="AO8" s="16">
        <v>5</v>
      </c>
      <c r="AP8" s="16">
        <v>0</v>
      </c>
      <c r="AQ8" s="16">
        <v>0</v>
      </c>
      <c r="AR8" s="16">
        <v>0</v>
      </c>
      <c r="AS8" s="16">
        <v>15</v>
      </c>
      <c r="AT8" s="16">
        <v>28</v>
      </c>
      <c r="AU8" s="16">
        <v>14</v>
      </c>
      <c r="AV8" s="16">
        <v>66</v>
      </c>
      <c r="AW8" s="16">
        <v>0</v>
      </c>
      <c r="AX8" s="16">
        <v>4</v>
      </c>
      <c r="AY8" s="16">
        <v>6</v>
      </c>
      <c r="AZ8" s="16">
        <v>0</v>
      </c>
      <c r="BA8" s="16">
        <v>0</v>
      </c>
      <c r="BB8" s="16">
        <v>1</v>
      </c>
      <c r="BC8" s="16">
        <v>12</v>
      </c>
      <c r="BD8" s="16">
        <v>1</v>
      </c>
      <c r="BE8" s="16">
        <v>0</v>
      </c>
      <c r="BF8" s="16">
        <v>7</v>
      </c>
      <c r="BG8" s="16">
        <v>5</v>
      </c>
      <c r="BH8" s="16">
        <v>16</v>
      </c>
      <c r="BI8" s="16">
        <v>2</v>
      </c>
      <c r="BJ8" s="16">
        <v>0</v>
      </c>
      <c r="BK8" s="16">
        <v>0</v>
      </c>
      <c r="BL8" s="16">
        <v>0</v>
      </c>
      <c r="BM8" s="16">
        <v>0</v>
      </c>
      <c r="BN8" s="16">
        <v>10</v>
      </c>
      <c r="BO8" s="16">
        <v>65</v>
      </c>
      <c r="BP8" s="16">
        <v>0</v>
      </c>
      <c r="BQ8" s="16">
        <v>4</v>
      </c>
      <c r="BR8" s="16">
        <v>3</v>
      </c>
      <c r="BS8" s="16">
        <v>8</v>
      </c>
      <c r="BT8" s="16">
        <v>79</v>
      </c>
      <c r="BU8" s="16">
        <v>2</v>
      </c>
      <c r="BV8" s="16">
        <v>2</v>
      </c>
      <c r="BW8" s="16">
        <v>14</v>
      </c>
      <c r="BX8" s="16">
        <v>9</v>
      </c>
      <c r="BY8" s="16">
        <v>1</v>
      </c>
      <c r="BZ8" s="16">
        <v>1</v>
      </c>
      <c r="CA8" s="16">
        <v>0</v>
      </c>
      <c r="CB8" s="16">
        <v>1</v>
      </c>
      <c r="CC8" s="16">
        <v>0</v>
      </c>
      <c r="CD8" s="16">
        <v>1</v>
      </c>
      <c r="CE8" s="16">
        <v>10</v>
      </c>
      <c r="CF8" s="16">
        <v>1</v>
      </c>
      <c r="CG8" s="16">
        <v>45</v>
      </c>
      <c r="CH8" s="16">
        <v>2</v>
      </c>
      <c r="CI8" s="16">
        <v>0</v>
      </c>
      <c r="CJ8" s="16">
        <v>1</v>
      </c>
      <c r="CK8" s="16">
        <v>6</v>
      </c>
      <c r="CL8" s="16">
        <v>0</v>
      </c>
      <c r="CM8" s="16">
        <v>0</v>
      </c>
      <c r="CN8" s="16">
        <v>0</v>
      </c>
      <c r="CO8" s="16">
        <v>0</v>
      </c>
      <c r="CP8" s="16">
        <v>1</v>
      </c>
      <c r="CQ8" s="16">
        <v>0</v>
      </c>
      <c r="CR8" s="16">
        <v>0</v>
      </c>
      <c r="CS8" s="16">
        <v>0</v>
      </c>
      <c r="CT8" s="16">
        <v>1</v>
      </c>
      <c r="CU8" s="16">
        <v>0</v>
      </c>
      <c r="CV8" s="16">
        <v>4</v>
      </c>
      <c r="CW8" s="16">
        <v>3</v>
      </c>
      <c r="CX8" s="16">
        <v>0</v>
      </c>
      <c r="CY8" s="16">
        <v>0</v>
      </c>
      <c r="CZ8" s="16">
        <v>0</v>
      </c>
      <c r="DA8" s="16">
        <v>1</v>
      </c>
      <c r="DB8" s="16">
        <v>0</v>
      </c>
      <c r="DC8" s="16">
        <v>0</v>
      </c>
      <c r="DD8" s="16">
        <v>0</v>
      </c>
      <c r="DE8" s="16">
        <v>0</v>
      </c>
      <c r="DF8" s="16">
        <v>3</v>
      </c>
      <c r="DG8" s="16">
        <v>0</v>
      </c>
      <c r="DH8" s="16">
        <v>5</v>
      </c>
      <c r="DI8" s="16">
        <v>0</v>
      </c>
      <c r="DJ8" s="16">
        <v>0</v>
      </c>
      <c r="DK8" s="16">
        <v>3</v>
      </c>
      <c r="DL8" s="16">
        <v>0</v>
      </c>
      <c r="DM8" s="16">
        <v>0</v>
      </c>
      <c r="DN8" s="16">
        <v>0</v>
      </c>
      <c r="DO8" s="16">
        <v>4</v>
      </c>
      <c r="DP8" s="16">
        <v>1</v>
      </c>
      <c r="DQ8" s="16">
        <v>15</v>
      </c>
      <c r="DR8" s="16">
        <v>0</v>
      </c>
      <c r="DS8" s="16">
        <v>1</v>
      </c>
      <c r="DT8" s="16">
        <v>0</v>
      </c>
      <c r="DU8" s="16">
        <v>1</v>
      </c>
      <c r="DV8" s="16">
        <v>0</v>
      </c>
      <c r="DW8" s="16">
        <v>0</v>
      </c>
      <c r="DX8" s="16">
        <v>0</v>
      </c>
      <c r="DY8" s="16">
        <v>2</v>
      </c>
      <c r="DZ8" s="16">
        <v>73</v>
      </c>
      <c r="EA8" s="16">
        <v>2</v>
      </c>
      <c r="EB8" s="16">
        <v>1</v>
      </c>
      <c r="EC8" s="16">
        <v>1</v>
      </c>
      <c r="ED8" s="16">
        <v>0</v>
      </c>
      <c r="EE8" s="16">
        <v>0</v>
      </c>
      <c r="EF8" s="16">
        <v>0</v>
      </c>
      <c r="EG8" s="16">
        <v>0</v>
      </c>
      <c r="EH8" s="16">
        <v>2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341</v>
      </c>
      <c r="EO8" s="16">
        <v>0</v>
      </c>
      <c r="EP8" s="16">
        <v>12</v>
      </c>
      <c r="EQ8" s="16">
        <v>13</v>
      </c>
      <c r="ER8" s="16">
        <v>1</v>
      </c>
      <c r="ES8" s="16">
        <v>7</v>
      </c>
      <c r="ET8" s="16">
        <v>3</v>
      </c>
      <c r="EU8" s="16">
        <v>2</v>
      </c>
      <c r="EV8" s="16">
        <v>129</v>
      </c>
      <c r="EW8" s="16">
        <v>0</v>
      </c>
      <c r="EX8" s="16">
        <v>92</v>
      </c>
      <c r="EY8" s="16">
        <v>4</v>
      </c>
      <c r="EZ8" s="16">
        <v>44</v>
      </c>
      <c r="FA8" s="16">
        <v>0</v>
      </c>
      <c r="FB8" s="16">
        <v>2</v>
      </c>
      <c r="FC8" s="16">
        <v>57</v>
      </c>
      <c r="FD8" s="16">
        <v>0</v>
      </c>
      <c r="FE8" s="16">
        <v>1</v>
      </c>
      <c r="FF8" s="16">
        <v>0</v>
      </c>
      <c r="FG8" s="16">
        <v>0</v>
      </c>
      <c r="FH8" s="16">
        <v>2</v>
      </c>
    </row>
    <row r="9" spans="1:164">
      <c r="B9" s="4" t="s">
        <v>49</v>
      </c>
      <c r="C9" s="4" t="s">
        <v>784</v>
      </c>
      <c r="D9" s="16">
        <v>4709</v>
      </c>
      <c r="E9" s="16">
        <v>1</v>
      </c>
      <c r="F9" s="16">
        <v>0</v>
      </c>
      <c r="G9" s="16">
        <v>0</v>
      </c>
      <c r="H9" s="16">
        <v>0</v>
      </c>
      <c r="I9" s="16">
        <v>6</v>
      </c>
      <c r="J9" s="16">
        <v>116</v>
      </c>
      <c r="K9" s="16">
        <v>1253</v>
      </c>
      <c r="L9" s="16">
        <v>100</v>
      </c>
      <c r="M9" s="16">
        <v>43</v>
      </c>
      <c r="N9" s="16">
        <v>7</v>
      </c>
      <c r="O9" s="16">
        <v>0</v>
      </c>
      <c r="P9" s="16">
        <v>1</v>
      </c>
      <c r="Q9" s="16">
        <v>0</v>
      </c>
      <c r="R9" s="16">
        <v>7</v>
      </c>
      <c r="S9" s="16">
        <v>13</v>
      </c>
      <c r="T9" s="16">
        <v>28</v>
      </c>
      <c r="U9" s="16">
        <v>1281</v>
      </c>
      <c r="V9" s="16">
        <v>141</v>
      </c>
      <c r="W9" s="16">
        <v>57</v>
      </c>
      <c r="X9" s="16">
        <v>6</v>
      </c>
      <c r="Y9" s="16">
        <v>252</v>
      </c>
      <c r="Z9" s="16">
        <v>16</v>
      </c>
      <c r="AA9" s="16">
        <v>1</v>
      </c>
      <c r="AB9" s="16">
        <v>77</v>
      </c>
      <c r="AC9" s="16">
        <v>117</v>
      </c>
      <c r="AD9" s="16">
        <v>0</v>
      </c>
      <c r="AE9" s="16">
        <v>0</v>
      </c>
      <c r="AF9" s="16">
        <v>406</v>
      </c>
      <c r="AG9" s="16">
        <v>40</v>
      </c>
      <c r="AH9" s="16">
        <v>65</v>
      </c>
      <c r="AI9" s="16">
        <v>0</v>
      </c>
      <c r="AJ9" s="16">
        <v>22</v>
      </c>
      <c r="AK9" s="16">
        <v>0</v>
      </c>
      <c r="AL9" s="16">
        <v>7</v>
      </c>
      <c r="AM9" s="16">
        <v>2</v>
      </c>
      <c r="AN9" s="16">
        <v>0</v>
      </c>
      <c r="AO9" s="16">
        <v>3</v>
      </c>
      <c r="AP9" s="16">
        <v>1</v>
      </c>
      <c r="AQ9" s="16">
        <v>0</v>
      </c>
      <c r="AR9" s="16">
        <v>0</v>
      </c>
      <c r="AS9" s="16">
        <v>18</v>
      </c>
      <c r="AT9" s="16">
        <v>8</v>
      </c>
      <c r="AU9" s="16">
        <v>6</v>
      </c>
      <c r="AV9" s="16">
        <v>69</v>
      </c>
      <c r="AW9" s="16">
        <v>2</v>
      </c>
      <c r="AX9" s="16">
        <v>2</v>
      </c>
      <c r="AY9" s="16">
        <v>9</v>
      </c>
      <c r="AZ9" s="16">
        <v>0</v>
      </c>
      <c r="BA9" s="16">
        <v>0</v>
      </c>
      <c r="BB9" s="16">
        <v>1</v>
      </c>
      <c r="BC9" s="16">
        <v>0</v>
      </c>
      <c r="BD9" s="16">
        <v>0</v>
      </c>
      <c r="BE9" s="16">
        <v>0</v>
      </c>
      <c r="BF9" s="16">
        <v>0</v>
      </c>
      <c r="BG9" s="16">
        <v>3</v>
      </c>
      <c r="BH9" s="16">
        <v>14</v>
      </c>
      <c r="BI9" s="16">
        <v>2</v>
      </c>
      <c r="BJ9" s="16">
        <v>1</v>
      </c>
      <c r="BK9" s="16">
        <v>1</v>
      </c>
      <c r="BL9" s="16">
        <v>3</v>
      </c>
      <c r="BM9" s="16">
        <v>5</v>
      </c>
      <c r="BN9" s="16">
        <v>2</v>
      </c>
      <c r="BO9" s="16">
        <v>26</v>
      </c>
      <c r="BP9" s="16">
        <v>0</v>
      </c>
      <c r="BQ9" s="16">
        <v>1</v>
      </c>
      <c r="BR9" s="16">
        <v>3</v>
      </c>
      <c r="BS9" s="16">
        <v>8</v>
      </c>
      <c r="BT9" s="16">
        <v>34</v>
      </c>
      <c r="BU9" s="16">
        <v>4</v>
      </c>
      <c r="BV9" s="16">
        <v>0</v>
      </c>
      <c r="BW9" s="16">
        <v>9</v>
      </c>
      <c r="BX9" s="16">
        <v>5</v>
      </c>
      <c r="BY9" s="16">
        <v>0</v>
      </c>
      <c r="BZ9" s="16">
        <v>4</v>
      </c>
      <c r="CA9" s="16">
        <v>0</v>
      </c>
      <c r="CB9" s="16">
        <v>0</v>
      </c>
      <c r="CC9" s="16">
        <v>0</v>
      </c>
      <c r="CD9" s="16">
        <v>0</v>
      </c>
      <c r="CE9" s="16">
        <v>3</v>
      </c>
      <c r="CF9" s="16">
        <v>0</v>
      </c>
      <c r="CG9" s="16">
        <v>11</v>
      </c>
      <c r="CH9" s="16">
        <v>6</v>
      </c>
      <c r="CI9" s="16">
        <v>1</v>
      </c>
      <c r="CJ9" s="16">
        <v>0</v>
      </c>
      <c r="CK9" s="16">
        <v>10</v>
      </c>
      <c r="CL9" s="16">
        <v>1</v>
      </c>
      <c r="CM9" s="16">
        <v>5</v>
      </c>
      <c r="CN9" s="16">
        <v>0</v>
      </c>
      <c r="CO9" s="16">
        <v>0</v>
      </c>
      <c r="CP9" s="16">
        <v>3</v>
      </c>
      <c r="CQ9" s="16">
        <v>0</v>
      </c>
      <c r="CR9" s="16">
        <v>0</v>
      </c>
      <c r="CS9" s="16">
        <v>1</v>
      </c>
      <c r="CT9" s="16">
        <v>0</v>
      </c>
      <c r="CU9" s="16">
        <v>0</v>
      </c>
      <c r="CV9" s="16">
        <v>1</v>
      </c>
      <c r="CW9" s="16">
        <v>1</v>
      </c>
      <c r="CX9" s="16">
        <v>0</v>
      </c>
      <c r="CY9" s="16">
        <v>0</v>
      </c>
      <c r="CZ9" s="16">
        <v>1</v>
      </c>
      <c r="DA9" s="16">
        <v>0</v>
      </c>
      <c r="DB9" s="16">
        <v>0</v>
      </c>
      <c r="DC9" s="16">
        <v>0</v>
      </c>
      <c r="DD9" s="16">
        <v>0</v>
      </c>
      <c r="DE9" s="16">
        <v>0</v>
      </c>
      <c r="DF9" s="16">
        <v>3</v>
      </c>
      <c r="DG9" s="16">
        <v>0</v>
      </c>
      <c r="DH9" s="16">
        <v>14</v>
      </c>
      <c r="DI9" s="16">
        <v>0</v>
      </c>
      <c r="DJ9" s="16">
        <v>0</v>
      </c>
      <c r="DK9" s="16">
        <v>2</v>
      </c>
      <c r="DL9" s="16">
        <v>1</v>
      </c>
      <c r="DM9" s="16">
        <v>0</v>
      </c>
      <c r="DN9" s="16">
        <v>0</v>
      </c>
      <c r="DO9" s="16">
        <v>0</v>
      </c>
      <c r="DP9" s="16">
        <v>0</v>
      </c>
      <c r="DQ9" s="16">
        <v>3</v>
      </c>
      <c r="DR9" s="16">
        <v>1</v>
      </c>
      <c r="DS9" s="16">
        <v>2</v>
      </c>
      <c r="DT9" s="16">
        <v>1</v>
      </c>
      <c r="DU9" s="16">
        <v>3</v>
      </c>
      <c r="DV9" s="16">
        <v>0</v>
      </c>
      <c r="DW9" s="16">
        <v>0</v>
      </c>
      <c r="DX9" s="16">
        <v>0</v>
      </c>
      <c r="DY9" s="16">
        <v>2</v>
      </c>
      <c r="DZ9" s="16">
        <v>31</v>
      </c>
      <c r="EA9" s="16">
        <v>3</v>
      </c>
      <c r="EB9" s="16">
        <v>0</v>
      </c>
      <c r="EC9" s="16">
        <v>1</v>
      </c>
      <c r="ED9" s="16">
        <v>0</v>
      </c>
      <c r="EE9" s="16">
        <v>0</v>
      </c>
      <c r="EF9" s="16">
        <v>0</v>
      </c>
      <c r="EG9" s="16">
        <v>0</v>
      </c>
      <c r="EH9" s="16">
        <v>3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196</v>
      </c>
      <c r="EO9" s="16">
        <v>0</v>
      </c>
      <c r="EP9" s="16">
        <v>4</v>
      </c>
      <c r="EQ9" s="16">
        <v>4</v>
      </c>
      <c r="ER9" s="16">
        <v>1</v>
      </c>
      <c r="ES9" s="16">
        <v>4</v>
      </c>
      <c r="ET9" s="16">
        <v>0</v>
      </c>
      <c r="EU9" s="16">
        <v>0</v>
      </c>
      <c r="EV9" s="16">
        <v>29</v>
      </c>
      <c r="EW9" s="16">
        <v>1</v>
      </c>
      <c r="EX9" s="16">
        <v>11</v>
      </c>
      <c r="EY9" s="16">
        <v>1</v>
      </c>
      <c r="EZ9" s="16">
        <v>25</v>
      </c>
      <c r="FA9" s="16">
        <v>0</v>
      </c>
      <c r="FB9" s="16">
        <v>0</v>
      </c>
      <c r="FC9" s="16">
        <v>5</v>
      </c>
      <c r="FD9" s="16">
        <v>0</v>
      </c>
      <c r="FE9" s="16">
        <v>0</v>
      </c>
      <c r="FF9" s="16">
        <v>0</v>
      </c>
      <c r="FG9" s="16">
        <v>2</v>
      </c>
      <c r="FH9" s="16">
        <v>3</v>
      </c>
    </row>
    <row r="10" spans="1:164">
      <c r="B10" s="4" t="s">
        <v>50</v>
      </c>
      <c r="C10" s="4" t="s">
        <v>785</v>
      </c>
      <c r="D10" s="16">
        <v>7541</v>
      </c>
      <c r="E10" s="16">
        <v>3</v>
      </c>
      <c r="F10" s="16">
        <v>0</v>
      </c>
      <c r="G10" s="16">
        <v>0</v>
      </c>
      <c r="H10" s="16">
        <v>0</v>
      </c>
      <c r="I10" s="16">
        <v>0</v>
      </c>
      <c r="J10" s="16">
        <v>71</v>
      </c>
      <c r="K10" s="16">
        <v>1215</v>
      </c>
      <c r="L10" s="16">
        <v>111</v>
      </c>
      <c r="M10" s="16">
        <v>62</v>
      </c>
      <c r="N10" s="16">
        <v>2</v>
      </c>
      <c r="O10" s="16">
        <v>0</v>
      </c>
      <c r="P10" s="16">
        <v>0</v>
      </c>
      <c r="Q10" s="16">
        <v>0</v>
      </c>
      <c r="R10" s="16">
        <v>1</v>
      </c>
      <c r="S10" s="16">
        <v>2</v>
      </c>
      <c r="T10" s="16">
        <v>52</v>
      </c>
      <c r="U10" s="16">
        <v>2031</v>
      </c>
      <c r="V10" s="16">
        <v>95</v>
      </c>
      <c r="W10" s="16">
        <v>22</v>
      </c>
      <c r="X10" s="16">
        <v>1</v>
      </c>
      <c r="Y10" s="16">
        <v>839</v>
      </c>
      <c r="Z10" s="16">
        <v>6</v>
      </c>
      <c r="AA10" s="16">
        <v>0</v>
      </c>
      <c r="AB10" s="16">
        <v>261</v>
      </c>
      <c r="AC10" s="16">
        <v>123</v>
      </c>
      <c r="AD10" s="16">
        <v>8</v>
      </c>
      <c r="AE10" s="16">
        <v>0</v>
      </c>
      <c r="AF10" s="16">
        <v>2003</v>
      </c>
      <c r="AG10" s="16">
        <v>8</v>
      </c>
      <c r="AH10" s="16">
        <v>311</v>
      </c>
      <c r="AI10" s="16">
        <v>0</v>
      </c>
      <c r="AJ10" s="16">
        <v>31</v>
      </c>
      <c r="AK10" s="16">
        <v>0</v>
      </c>
      <c r="AL10" s="16">
        <v>0</v>
      </c>
      <c r="AM10" s="16">
        <v>0</v>
      </c>
      <c r="AN10" s="16">
        <v>0</v>
      </c>
      <c r="AO10" s="16">
        <v>1</v>
      </c>
      <c r="AP10" s="16">
        <v>0</v>
      </c>
      <c r="AQ10" s="16">
        <v>0</v>
      </c>
      <c r="AR10" s="16">
        <v>0</v>
      </c>
      <c r="AS10" s="16">
        <v>6</v>
      </c>
      <c r="AT10" s="16">
        <v>7</v>
      </c>
      <c r="AU10" s="16">
        <v>24</v>
      </c>
      <c r="AV10" s="16">
        <v>22</v>
      </c>
      <c r="AW10" s="16">
        <v>0</v>
      </c>
      <c r="AX10" s="16">
        <v>0</v>
      </c>
      <c r="AY10" s="16">
        <v>2</v>
      </c>
      <c r="AZ10" s="16">
        <v>0</v>
      </c>
      <c r="BA10" s="16">
        <v>0</v>
      </c>
      <c r="BB10" s="16">
        <v>2</v>
      </c>
      <c r="BC10" s="16">
        <v>0</v>
      </c>
      <c r="BD10" s="16">
        <v>0</v>
      </c>
      <c r="BE10" s="16">
        <v>0</v>
      </c>
      <c r="BF10" s="16">
        <v>1</v>
      </c>
      <c r="BG10" s="16">
        <v>0</v>
      </c>
      <c r="BH10" s="16">
        <v>6</v>
      </c>
      <c r="BI10" s="16">
        <v>0</v>
      </c>
      <c r="BJ10" s="16">
        <v>0</v>
      </c>
      <c r="BK10" s="16">
        <v>1</v>
      </c>
      <c r="BL10" s="16">
        <v>0</v>
      </c>
      <c r="BM10" s="16">
        <v>0</v>
      </c>
      <c r="BN10" s="16">
        <v>1</v>
      </c>
      <c r="BO10" s="16">
        <v>3</v>
      </c>
      <c r="BP10" s="16">
        <v>0</v>
      </c>
      <c r="BQ10" s="16">
        <v>2</v>
      </c>
      <c r="BR10" s="16">
        <v>0</v>
      </c>
      <c r="BS10" s="16">
        <v>0</v>
      </c>
      <c r="BT10" s="16">
        <v>18</v>
      </c>
      <c r="BU10" s="16">
        <v>3</v>
      </c>
      <c r="BV10" s="16">
        <v>0</v>
      </c>
      <c r="BW10" s="16">
        <v>1</v>
      </c>
      <c r="BX10" s="16">
        <v>1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19</v>
      </c>
      <c r="CH10" s="16">
        <v>2</v>
      </c>
      <c r="CI10" s="16">
        <v>0</v>
      </c>
      <c r="CJ10" s="16">
        <v>3</v>
      </c>
      <c r="CK10" s="16">
        <v>10</v>
      </c>
      <c r="CL10" s="16">
        <v>1</v>
      </c>
      <c r="CM10" s="16">
        <v>1</v>
      </c>
      <c r="CN10" s="16">
        <v>0</v>
      </c>
      <c r="CO10" s="16">
        <v>0</v>
      </c>
      <c r="CP10" s="16">
        <v>4</v>
      </c>
      <c r="CQ10" s="16">
        <v>0</v>
      </c>
      <c r="CR10" s="16">
        <v>0</v>
      </c>
      <c r="CS10" s="16">
        <v>1</v>
      </c>
      <c r="CT10" s="16">
        <v>0</v>
      </c>
      <c r="CU10" s="16">
        <v>0</v>
      </c>
      <c r="CV10" s="16">
        <v>0</v>
      </c>
      <c r="CW10" s="16">
        <v>2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2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6">
        <v>1</v>
      </c>
      <c r="DO10" s="16">
        <v>0</v>
      </c>
      <c r="DP10" s="16">
        <v>0</v>
      </c>
      <c r="DQ10" s="16">
        <v>1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2</v>
      </c>
      <c r="DY10" s="16">
        <v>2</v>
      </c>
      <c r="DZ10" s="16">
        <v>8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62</v>
      </c>
      <c r="EO10" s="16">
        <v>0</v>
      </c>
      <c r="EP10" s="16">
        <v>4</v>
      </c>
      <c r="EQ10" s="16">
        <v>1</v>
      </c>
      <c r="ER10" s="16">
        <v>1</v>
      </c>
      <c r="ES10" s="16">
        <v>2</v>
      </c>
      <c r="ET10" s="16">
        <v>1</v>
      </c>
      <c r="EU10" s="16">
        <v>0</v>
      </c>
      <c r="EV10" s="16">
        <v>13</v>
      </c>
      <c r="EW10" s="16">
        <v>0</v>
      </c>
      <c r="EX10" s="16">
        <v>18</v>
      </c>
      <c r="EY10" s="16">
        <v>2</v>
      </c>
      <c r="EZ10" s="16">
        <v>13</v>
      </c>
      <c r="FA10" s="16">
        <v>0</v>
      </c>
      <c r="FB10" s="16">
        <v>0</v>
      </c>
      <c r="FC10" s="16">
        <v>1</v>
      </c>
      <c r="FD10" s="16">
        <v>0</v>
      </c>
      <c r="FE10" s="16">
        <v>0</v>
      </c>
      <c r="FF10" s="16">
        <v>0</v>
      </c>
      <c r="FG10" s="16">
        <v>4</v>
      </c>
      <c r="FH10" s="16">
        <v>1</v>
      </c>
    </row>
    <row r="11" spans="1:164">
      <c r="B11" s="4" t="s">
        <v>51</v>
      </c>
      <c r="C11" s="4" t="s">
        <v>786</v>
      </c>
      <c r="D11" s="16">
        <v>7946</v>
      </c>
      <c r="E11" s="16">
        <v>0</v>
      </c>
      <c r="F11" s="16">
        <v>0</v>
      </c>
      <c r="G11" s="16">
        <v>0</v>
      </c>
      <c r="H11" s="16">
        <v>2</v>
      </c>
      <c r="I11" s="16">
        <v>3</v>
      </c>
      <c r="J11" s="16">
        <v>58</v>
      </c>
      <c r="K11" s="16">
        <v>3568</v>
      </c>
      <c r="L11" s="16">
        <v>125</v>
      </c>
      <c r="M11" s="16">
        <v>190</v>
      </c>
      <c r="N11" s="16">
        <v>12</v>
      </c>
      <c r="O11" s="16">
        <v>0</v>
      </c>
      <c r="P11" s="16">
        <v>0</v>
      </c>
      <c r="Q11" s="16">
        <v>0</v>
      </c>
      <c r="R11" s="16">
        <v>4</v>
      </c>
      <c r="S11" s="16">
        <v>5</v>
      </c>
      <c r="T11" s="16">
        <v>40</v>
      </c>
      <c r="U11" s="16">
        <v>934</v>
      </c>
      <c r="V11" s="16">
        <v>57</v>
      </c>
      <c r="W11" s="16">
        <v>102</v>
      </c>
      <c r="X11" s="16">
        <v>4</v>
      </c>
      <c r="Y11" s="16">
        <v>574</v>
      </c>
      <c r="Z11" s="16">
        <v>24</v>
      </c>
      <c r="AA11" s="16">
        <v>0</v>
      </c>
      <c r="AB11" s="16">
        <v>138</v>
      </c>
      <c r="AC11" s="16">
        <v>106</v>
      </c>
      <c r="AD11" s="16">
        <v>1</v>
      </c>
      <c r="AE11" s="16">
        <v>0</v>
      </c>
      <c r="AF11" s="16">
        <v>1596</v>
      </c>
      <c r="AG11" s="16">
        <v>2</v>
      </c>
      <c r="AH11" s="16">
        <v>209</v>
      </c>
      <c r="AI11" s="16">
        <v>0</v>
      </c>
      <c r="AJ11" s="16">
        <v>12</v>
      </c>
      <c r="AK11" s="16">
        <v>1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4</v>
      </c>
      <c r="AT11" s="16">
        <v>6</v>
      </c>
      <c r="AU11" s="16">
        <v>5</v>
      </c>
      <c r="AV11" s="16">
        <v>10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1</v>
      </c>
      <c r="BH11" s="16">
        <v>1</v>
      </c>
      <c r="BI11" s="16">
        <v>0</v>
      </c>
      <c r="BJ11" s="16">
        <v>0</v>
      </c>
      <c r="BK11" s="16">
        <v>0</v>
      </c>
      <c r="BL11" s="16">
        <v>13</v>
      </c>
      <c r="BM11" s="16">
        <v>0</v>
      </c>
      <c r="BN11" s="16">
        <v>2</v>
      </c>
      <c r="BO11" s="16">
        <v>1</v>
      </c>
      <c r="BP11" s="16">
        <v>0</v>
      </c>
      <c r="BQ11" s="16">
        <v>1</v>
      </c>
      <c r="BR11" s="16">
        <v>1</v>
      </c>
      <c r="BS11" s="16">
        <v>0</v>
      </c>
      <c r="BT11" s="16">
        <v>3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>
        <v>2</v>
      </c>
      <c r="CA11" s="16">
        <v>0</v>
      </c>
      <c r="CB11" s="16">
        <v>0</v>
      </c>
      <c r="CC11" s="16">
        <v>0</v>
      </c>
      <c r="CD11" s="16">
        <v>1</v>
      </c>
      <c r="CE11" s="16">
        <v>0</v>
      </c>
      <c r="CF11" s="16">
        <v>0</v>
      </c>
      <c r="CG11" s="16">
        <v>13</v>
      </c>
      <c r="CH11" s="16">
        <v>0</v>
      </c>
      <c r="CI11" s="16">
        <v>0</v>
      </c>
      <c r="CJ11" s="16">
        <v>0</v>
      </c>
      <c r="CK11" s="16">
        <v>1</v>
      </c>
      <c r="CL11" s="16">
        <v>0</v>
      </c>
      <c r="CM11" s="16">
        <v>1</v>
      </c>
      <c r="CN11" s="16">
        <v>0</v>
      </c>
      <c r="CO11" s="16">
        <v>0</v>
      </c>
      <c r="CP11" s="16">
        <v>1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2</v>
      </c>
      <c r="DF11" s="16">
        <v>1</v>
      </c>
      <c r="DG11" s="16">
        <v>1</v>
      </c>
      <c r="DH11" s="16">
        <v>1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6">
        <v>0</v>
      </c>
      <c r="DP11" s="16">
        <v>0</v>
      </c>
      <c r="DQ11" s="16">
        <v>1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8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48</v>
      </c>
      <c r="EO11" s="16">
        <v>0</v>
      </c>
      <c r="EP11" s="16">
        <v>1</v>
      </c>
      <c r="EQ11" s="16">
        <v>1</v>
      </c>
      <c r="ER11" s="16">
        <v>0</v>
      </c>
      <c r="ES11" s="16">
        <v>0</v>
      </c>
      <c r="ET11" s="16">
        <v>0</v>
      </c>
      <c r="EU11" s="16">
        <v>0</v>
      </c>
      <c r="EV11" s="16">
        <v>22</v>
      </c>
      <c r="EW11" s="16">
        <v>0</v>
      </c>
      <c r="EX11" s="16">
        <v>12</v>
      </c>
      <c r="EY11" s="16">
        <v>2</v>
      </c>
      <c r="EZ11" s="16">
        <v>4</v>
      </c>
      <c r="FA11" s="16">
        <v>0</v>
      </c>
      <c r="FB11" s="16">
        <v>0</v>
      </c>
      <c r="FC11" s="16">
        <v>0</v>
      </c>
      <c r="FD11" s="16">
        <v>0</v>
      </c>
      <c r="FE11" s="16">
        <v>0</v>
      </c>
      <c r="FF11" s="16">
        <v>0</v>
      </c>
      <c r="FG11" s="16">
        <v>0</v>
      </c>
      <c r="FH11" s="16">
        <v>8</v>
      </c>
    </row>
    <row r="12" spans="1:164">
      <c r="B12" s="4" t="s">
        <v>52</v>
      </c>
      <c r="C12" s="4" t="s">
        <v>787</v>
      </c>
      <c r="D12" s="16">
        <v>3674</v>
      </c>
      <c r="E12" s="16">
        <v>0</v>
      </c>
      <c r="F12" s="16">
        <v>1</v>
      </c>
      <c r="G12" s="16">
        <v>3</v>
      </c>
      <c r="H12" s="16">
        <v>0</v>
      </c>
      <c r="I12" s="16">
        <v>1</v>
      </c>
      <c r="J12" s="16">
        <v>22</v>
      </c>
      <c r="K12" s="16">
        <v>1993</v>
      </c>
      <c r="L12" s="16">
        <v>66</v>
      </c>
      <c r="M12" s="16">
        <v>99</v>
      </c>
      <c r="N12" s="16">
        <v>5</v>
      </c>
      <c r="O12" s="16">
        <v>1</v>
      </c>
      <c r="P12" s="16">
        <v>0</v>
      </c>
      <c r="Q12" s="16">
        <v>0</v>
      </c>
      <c r="R12" s="16">
        <v>1</v>
      </c>
      <c r="S12" s="16">
        <v>1</v>
      </c>
      <c r="T12" s="16">
        <v>25</v>
      </c>
      <c r="U12" s="16">
        <v>539</v>
      </c>
      <c r="V12" s="16">
        <v>69</v>
      </c>
      <c r="W12" s="16">
        <v>25</v>
      </c>
      <c r="X12" s="16">
        <v>7</v>
      </c>
      <c r="Y12" s="16">
        <v>79</v>
      </c>
      <c r="Z12" s="16">
        <v>8</v>
      </c>
      <c r="AA12" s="16">
        <v>0</v>
      </c>
      <c r="AB12" s="16">
        <v>8</v>
      </c>
      <c r="AC12" s="16">
        <v>87</v>
      </c>
      <c r="AD12" s="16">
        <v>0</v>
      </c>
      <c r="AE12" s="16">
        <v>0</v>
      </c>
      <c r="AF12" s="16">
        <v>262</v>
      </c>
      <c r="AG12" s="16">
        <v>6</v>
      </c>
      <c r="AH12" s="16">
        <v>39</v>
      </c>
      <c r="AI12" s="16">
        <v>0</v>
      </c>
      <c r="AJ12" s="16">
        <v>3</v>
      </c>
      <c r="AK12" s="16">
        <v>0</v>
      </c>
      <c r="AL12" s="16">
        <v>6</v>
      </c>
      <c r="AM12" s="16">
        <v>0</v>
      </c>
      <c r="AN12" s="16">
        <v>0</v>
      </c>
      <c r="AO12" s="16">
        <v>3</v>
      </c>
      <c r="AP12" s="16">
        <v>0</v>
      </c>
      <c r="AQ12" s="16">
        <v>1</v>
      </c>
      <c r="AR12" s="16">
        <v>1</v>
      </c>
      <c r="AS12" s="16">
        <v>4</v>
      </c>
      <c r="AT12" s="16">
        <v>17</v>
      </c>
      <c r="AU12" s="16">
        <v>0</v>
      </c>
      <c r="AV12" s="16">
        <v>22</v>
      </c>
      <c r="AW12" s="16">
        <v>0</v>
      </c>
      <c r="AX12" s="16">
        <v>0</v>
      </c>
      <c r="AY12" s="16">
        <v>1</v>
      </c>
      <c r="AZ12" s="16">
        <v>6</v>
      </c>
      <c r="BA12" s="16">
        <v>1</v>
      </c>
      <c r="BB12" s="16">
        <v>0</v>
      </c>
      <c r="BC12" s="16">
        <v>0</v>
      </c>
      <c r="BD12" s="16">
        <v>0</v>
      </c>
      <c r="BE12" s="16">
        <v>0</v>
      </c>
      <c r="BF12" s="16">
        <v>1</v>
      </c>
      <c r="BG12" s="16">
        <v>3</v>
      </c>
      <c r="BH12" s="16">
        <v>8</v>
      </c>
      <c r="BI12" s="16">
        <v>0</v>
      </c>
      <c r="BJ12" s="16">
        <v>0</v>
      </c>
      <c r="BK12" s="16">
        <v>1</v>
      </c>
      <c r="BL12" s="16">
        <v>0</v>
      </c>
      <c r="BM12" s="16">
        <v>0</v>
      </c>
      <c r="BN12" s="16">
        <v>0</v>
      </c>
      <c r="BO12" s="16">
        <v>10</v>
      </c>
      <c r="BP12" s="16">
        <v>0</v>
      </c>
      <c r="BQ12" s="16">
        <v>3</v>
      </c>
      <c r="BR12" s="16">
        <v>0</v>
      </c>
      <c r="BS12" s="16">
        <v>6</v>
      </c>
      <c r="BT12" s="16">
        <v>10</v>
      </c>
      <c r="BU12" s="16">
        <v>4</v>
      </c>
      <c r="BV12" s="16">
        <v>0</v>
      </c>
      <c r="BW12" s="16">
        <v>0</v>
      </c>
      <c r="BX12" s="16">
        <v>0</v>
      </c>
      <c r="BY12" s="16">
        <v>0</v>
      </c>
      <c r="BZ12" s="16">
        <v>2</v>
      </c>
      <c r="CA12" s="16">
        <v>1</v>
      </c>
      <c r="CB12" s="16">
        <v>0</v>
      </c>
      <c r="CC12" s="16">
        <v>0</v>
      </c>
      <c r="CD12" s="16">
        <v>0</v>
      </c>
      <c r="CE12" s="16">
        <v>1</v>
      </c>
      <c r="CF12" s="16">
        <v>0</v>
      </c>
      <c r="CG12" s="16">
        <v>26</v>
      </c>
      <c r="CH12" s="16">
        <v>1</v>
      </c>
      <c r="CI12" s="16">
        <v>0</v>
      </c>
      <c r="CJ12" s="16">
        <v>0</v>
      </c>
      <c r="CK12" s="16">
        <v>0</v>
      </c>
      <c r="CL12" s="16">
        <v>0</v>
      </c>
      <c r="CM12" s="16">
        <v>1</v>
      </c>
      <c r="CN12" s="16">
        <v>0</v>
      </c>
      <c r="CO12" s="16">
        <v>0</v>
      </c>
      <c r="CP12" s="16">
        <v>1</v>
      </c>
      <c r="CQ12" s="16">
        <v>0</v>
      </c>
      <c r="CR12" s="16">
        <v>0</v>
      </c>
      <c r="CS12" s="16">
        <v>0</v>
      </c>
      <c r="CT12" s="16">
        <v>0</v>
      </c>
      <c r="CU12" s="16">
        <v>0</v>
      </c>
      <c r="CV12" s="16">
        <v>2</v>
      </c>
      <c r="CW12" s="16">
        <v>0</v>
      </c>
      <c r="CX12" s="16">
        <v>0</v>
      </c>
      <c r="CY12" s="16">
        <v>0</v>
      </c>
      <c r="CZ12" s="16">
        <v>2</v>
      </c>
      <c r="DA12" s="16">
        <v>0</v>
      </c>
      <c r="DB12" s="16">
        <v>0</v>
      </c>
      <c r="DC12" s="16">
        <v>0</v>
      </c>
      <c r="DD12" s="16">
        <v>0</v>
      </c>
      <c r="DE12" s="16">
        <v>8</v>
      </c>
      <c r="DF12" s="16">
        <v>3</v>
      </c>
      <c r="DG12" s="16">
        <v>0</v>
      </c>
      <c r="DH12" s="16">
        <v>3</v>
      </c>
      <c r="DI12" s="16">
        <v>0</v>
      </c>
      <c r="DJ12" s="16">
        <v>0</v>
      </c>
      <c r="DK12" s="16">
        <v>0</v>
      </c>
      <c r="DL12" s="16">
        <v>0</v>
      </c>
      <c r="DM12" s="16">
        <v>1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16</v>
      </c>
      <c r="EA12" s="16">
        <v>0</v>
      </c>
      <c r="EB12" s="16">
        <v>0</v>
      </c>
      <c r="EC12" s="16">
        <v>0</v>
      </c>
      <c r="ED12" s="16">
        <v>1</v>
      </c>
      <c r="EE12" s="16">
        <v>0</v>
      </c>
      <c r="EF12" s="16">
        <v>0</v>
      </c>
      <c r="EG12" s="16">
        <v>0</v>
      </c>
      <c r="EH12" s="16">
        <v>0</v>
      </c>
      <c r="EI12" s="16">
        <v>1</v>
      </c>
      <c r="EJ12" s="16">
        <v>0</v>
      </c>
      <c r="EK12" s="16">
        <v>0</v>
      </c>
      <c r="EL12" s="16">
        <v>0</v>
      </c>
      <c r="EM12" s="16">
        <v>0</v>
      </c>
      <c r="EN12" s="16">
        <v>72</v>
      </c>
      <c r="EO12" s="16">
        <v>0</v>
      </c>
      <c r="EP12" s="16">
        <v>2</v>
      </c>
      <c r="EQ12" s="16">
        <v>1</v>
      </c>
      <c r="ER12" s="16">
        <v>0</v>
      </c>
      <c r="ES12" s="16">
        <v>0</v>
      </c>
      <c r="ET12" s="16">
        <v>0</v>
      </c>
      <c r="EU12" s="16">
        <v>0</v>
      </c>
      <c r="EV12" s="16">
        <v>34</v>
      </c>
      <c r="EW12" s="16">
        <v>1</v>
      </c>
      <c r="EX12" s="16">
        <v>13</v>
      </c>
      <c r="EY12" s="16">
        <v>0</v>
      </c>
      <c r="EZ12" s="16">
        <v>18</v>
      </c>
      <c r="FA12" s="16">
        <v>0</v>
      </c>
      <c r="FB12" s="16">
        <v>0</v>
      </c>
      <c r="FC12" s="16">
        <v>5</v>
      </c>
      <c r="FD12" s="16">
        <v>0</v>
      </c>
      <c r="FE12" s="16">
        <v>0</v>
      </c>
      <c r="FF12" s="16">
        <v>0</v>
      </c>
      <c r="FG12" s="16">
        <v>0</v>
      </c>
      <c r="FH12" s="16">
        <v>0</v>
      </c>
    </row>
    <row r="13" spans="1:164">
      <c r="B13" s="4" t="s">
        <v>53</v>
      </c>
      <c r="C13" s="4" t="s">
        <v>788</v>
      </c>
      <c r="D13" s="16">
        <v>3058</v>
      </c>
      <c r="E13" s="16">
        <v>0</v>
      </c>
      <c r="F13" s="16">
        <v>0</v>
      </c>
      <c r="G13" s="16">
        <v>0</v>
      </c>
      <c r="H13" s="16">
        <v>0</v>
      </c>
      <c r="I13" s="16">
        <v>6</v>
      </c>
      <c r="J13" s="16">
        <v>34</v>
      </c>
      <c r="K13" s="16">
        <v>920</v>
      </c>
      <c r="L13" s="16">
        <v>92</v>
      </c>
      <c r="M13" s="16">
        <v>49</v>
      </c>
      <c r="N13" s="16">
        <v>9</v>
      </c>
      <c r="O13" s="16">
        <v>0</v>
      </c>
      <c r="P13" s="16">
        <v>0</v>
      </c>
      <c r="Q13" s="16">
        <v>0</v>
      </c>
      <c r="R13" s="16">
        <v>8</v>
      </c>
      <c r="S13" s="16">
        <v>6</v>
      </c>
      <c r="T13" s="16">
        <v>47</v>
      </c>
      <c r="U13" s="16">
        <v>811</v>
      </c>
      <c r="V13" s="16">
        <v>54</v>
      </c>
      <c r="W13" s="16">
        <v>4</v>
      </c>
      <c r="X13" s="16">
        <v>9</v>
      </c>
      <c r="Y13" s="16">
        <v>90</v>
      </c>
      <c r="Z13" s="16">
        <v>11</v>
      </c>
      <c r="AA13" s="16">
        <v>0</v>
      </c>
      <c r="AB13" s="16">
        <v>3</v>
      </c>
      <c r="AC13" s="16">
        <v>163</v>
      </c>
      <c r="AD13" s="16">
        <v>0</v>
      </c>
      <c r="AE13" s="16">
        <v>0</v>
      </c>
      <c r="AF13" s="16">
        <v>184</v>
      </c>
      <c r="AG13" s="16">
        <v>13</v>
      </c>
      <c r="AH13" s="16">
        <v>22</v>
      </c>
      <c r="AI13" s="16">
        <v>0</v>
      </c>
      <c r="AJ13" s="16">
        <v>9</v>
      </c>
      <c r="AK13" s="16">
        <v>1</v>
      </c>
      <c r="AL13" s="16">
        <v>4</v>
      </c>
      <c r="AM13" s="16">
        <v>1</v>
      </c>
      <c r="AN13" s="16">
        <v>0</v>
      </c>
      <c r="AO13" s="16">
        <v>7</v>
      </c>
      <c r="AP13" s="16">
        <v>0</v>
      </c>
      <c r="AQ13" s="16">
        <v>0</v>
      </c>
      <c r="AR13" s="16">
        <v>0</v>
      </c>
      <c r="AS13" s="16">
        <v>3</v>
      </c>
      <c r="AT13" s="16">
        <v>10</v>
      </c>
      <c r="AU13" s="16">
        <v>0</v>
      </c>
      <c r="AV13" s="16">
        <v>52</v>
      </c>
      <c r="AW13" s="16">
        <v>0</v>
      </c>
      <c r="AX13" s="16">
        <v>3</v>
      </c>
      <c r="AY13" s="16">
        <v>4</v>
      </c>
      <c r="AZ13" s="16">
        <v>2</v>
      </c>
      <c r="BA13" s="16">
        <v>0</v>
      </c>
      <c r="BB13" s="16">
        <v>2</v>
      </c>
      <c r="BC13" s="16">
        <v>0</v>
      </c>
      <c r="BD13" s="16">
        <v>1</v>
      </c>
      <c r="BE13" s="16">
        <v>0</v>
      </c>
      <c r="BF13" s="16">
        <v>10</v>
      </c>
      <c r="BG13" s="16">
        <v>1</v>
      </c>
      <c r="BH13" s="16">
        <v>6</v>
      </c>
      <c r="BI13" s="16">
        <v>3</v>
      </c>
      <c r="BJ13" s="16">
        <v>0</v>
      </c>
      <c r="BK13" s="16">
        <v>1</v>
      </c>
      <c r="BL13" s="16">
        <v>0</v>
      </c>
      <c r="BM13" s="16">
        <v>2</v>
      </c>
      <c r="BN13" s="16">
        <v>1</v>
      </c>
      <c r="BO13" s="16">
        <v>6</v>
      </c>
      <c r="BP13" s="16">
        <v>0</v>
      </c>
      <c r="BQ13" s="16">
        <v>7</v>
      </c>
      <c r="BR13" s="16">
        <v>0</v>
      </c>
      <c r="BS13" s="16">
        <v>0</v>
      </c>
      <c r="BT13" s="16">
        <v>35</v>
      </c>
      <c r="BU13" s="16">
        <v>0</v>
      </c>
      <c r="BV13" s="16">
        <v>5</v>
      </c>
      <c r="BW13" s="16">
        <v>0</v>
      </c>
      <c r="BX13" s="16">
        <v>6</v>
      </c>
      <c r="BY13" s="16">
        <v>0</v>
      </c>
      <c r="BZ13" s="16">
        <v>3</v>
      </c>
      <c r="CA13" s="16">
        <v>0</v>
      </c>
      <c r="CB13" s="16">
        <v>0</v>
      </c>
      <c r="CC13" s="16">
        <v>0</v>
      </c>
      <c r="CD13" s="16">
        <v>1</v>
      </c>
      <c r="CE13" s="16">
        <v>7</v>
      </c>
      <c r="CF13" s="16">
        <v>1</v>
      </c>
      <c r="CG13" s="16">
        <v>20</v>
      </c>
      <c r="CH13" s="16">
        <v>1</v>
      </c>
      <c r="CI13" s="16">
        <v>0</v>
      </c>
      <c r="CJ13" s="16">
        <v>0</v>
      </c>
      <c r="CK13" s="16">
        <v>4</v>
      </c>
      <c r="CL13" s="16">
        <v>1</v>
      </c>
      <c r="CM13" s="16">
        <v>0</v>
      </c>
      <c r="CN13" s="16">
        <v>0</v>
      </c>
      <c r="CO13" s="16">
        <v>0</v>
      </c>
      <c r="CP13" s="16">
        <v>1</v>
      </c>
      <c r="CQ13" s="16">
        <v>1</v>
      </c>
      <c r="CR13" s="16">
        <v>1</v>
      </c>
      <c r="CS13" s="16">
        <v>1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0</v>
      </c>
      <c r="CZ13" s="16">
        <v>0</v>
      </c>
      <c r="DA13" s="16">
        <v>1</v>
      </c>
      <c r="DB13" s="16">
        <v>0</v>
      </c>
      <c r="DC13" s="16">
        <v>2</v>
      </c>
      <c r="DD13" s="16">
        <v>0</v>
      </c>
      <c r="DE13" s="16">
        <v>1</v>
      </c>
      <c r="DF13" s="16">
        <v>0</v>
      </c>
      <c r="DG13" s="16">
        <v>0</v>
      </c>
      <c r="DH13" s="16">
        <v>4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6">
        <v>0</v>
      </c>
      <c r="DP13" s="16">
        <v>0</v>
      </c>
      <c r="DQ13" s="16">
        <v>12</v>
      </c>
      <c r="DR13" s="16">
        <v>1</v>
      </c>
      <c r="DS13" s="16">
        <v>0</v>
      </c>
      <c r="DT13" s="16">
        <v>0</v>
      </c>
      <c r="DU13" s="16">
        <v>2</v>
      </c>
      <c r="DV13" s="16">
        <v>0</v>
      </c>
      <c r="DW13" s="16">
        <v>0</v>
      </c>
      <c r="DX13" s="16">
        <v>0</v>
      </c>
      <c r="DY13" s="16">
        <v>2</v>
      </c>
      <c r="DZ13" s="16">
        <v>38</v>
      </c>
      <c r="EA13" s="16">
        <v>0</v>
      </c>
      <c r="EB13" s="16">
        <v>1</v>
      </c>
      <c r="EC13" s="16">
        <v>1</v>
      </c>
      <c r="ED13" s="16">
        <v>5</v>
      </c>
      <c r="EE13" s="16">
        <v>0</v>
      </c>
      <c r="EF13" s="16">
        <v>0</v>
      </c>
      <c r="EG13" s="16">
        <v>0</v>
      </c>
      <c r="EH13" s="16">
        <v>1</v>
      </c>
      <c r="EI13" s="16">
        <v>1</v>
      </c>
      <c r="EJ13" s="16">
        <v>0</v>
      </c>
      <c r="EK13" s="16">
        <v>0</v>
      </c>
      <c r="EL13" s="16">
        <v>0</v>
      </c>
      <c r="EM13" s="16">
        <v>1</v>
      </c>
      <c r="EN13" s="16">
        <v>135</v>
      </c>
      <c r="EO13" s="16">
        <v>0</v>
      </c>
      <c r="EP13" s="16">
        <v>5</v>
      </c>
      <c r="EQ13" s="16">
        <v>0</v>
      </c>
      <c r="ER13" s="16">
        <v>0</v>
      </c>
      <c r="ES13" s="16">
        <v>3</v>
      </c>
      <c r="ET13" s="16">
        <v>1</v>
      </c>
      <c r="EU13" s="16">
        <v>0</v>
      </c>
      <c r="EV13" s="16">
        <v>30</v>
      </c>
      <c r="EW13" s="16">
        <v>1</v>
      </c>
      <c r="EX13" s="16">
        <v>8</v>
      </c>
      <c r="EY13" s="16">
        <v>0</v>
      </c>
      <c r="EZ13" s="16">
        <v>26</v>
      </c>
      <c r="FA13" s="16">
        <v>0</v>
      </c>
      <c r="FB13" s="16">
        <v>0</v>
      </c>
      <c r="FC13" s="16">
        <v>15</v>
      </c>
      <c r="FD13" s="16">
        <v>0</v>
      </c>
      <c r="FE13" s="16">
        <v>0</v>
      </c>
      <c r="FF13" s="16">
        <v>0</v>
      </c>
      <c r="FG13" s="16">
        <v>0</v>
      </c>
      <c r="FH13" s="16">
        <v>2</v>
      </c>
    </row>
    <row r="14" spans="1:164">
      <c r="B14" s="4" t="s">
        <v>54</v>
      </c>
      <c r="C14" s="4" t="s">
        <v>789</v>
      </c>
      <c r="D14" s="16">
        <v>3060</v>
      </c>
      <c r="E14" s="16">
        <v>0</v>
      </c>
      <c r="F14" s="16">
        <v>0</v>
      </c>
      <c r="G14" s="16">
        <v>0</v>
      </c>
      <c r="H14" s="16">
        <v>0</v>
      </c>
      <c r="I14" s="16">
        <v>3</v>
      </c>
      <c r="J14" s="16">
        <v>52</v>
      </c>
      <c r="K14" s="16">
        <v>904</v>
      </c>
      <c r="L14" s="16">
        <v>88</v>
      </c>
      <c r="M14" s="16">
        <v>29</v>
      </c>
      <c r="N14" s="16">
        <v>32</v>
      </c>
      <c r="O14" s="16">
        <v>0</v>
      </c>
      <c r="P14" s="16">
        <v>0</v>
      </c>
      <c r="Q14" s="16">
        <v>0</v>
      </c>
      <c r="R14" s="16">
        <v>0</v>
      </c>
      <c r="S14" s="16">
        <v>6</v>
      </c>
      <c r="T14" s="16">
        <v>40</v>
      </c>
      <c r="U14" s="16">
        <v>541</v>
      </c>
      <c r="V14" s="16">
        <v>99</v>
      </c>
      <c r="W14" s="16">
        <v>25</v>
      </c>
      <c r="X14" s="16">
        <v>1</v>
      </c>
      <c r="Y14" s="16">
        <v>68</v>
      </c>
      <c r="Z14" s="16">
        <v>13</v>
      </c>
      <c r="AA14" s="16">
        <v>0</v>
      </c>
      <c r="AB14" s="16">
        <v>7</v>
      </c>
      <c r="AC14" s="16">
        <v>142</v>
      </c>
      <c r="AD14" s="16">
        <v>0</v>
      </c>
      <c r="AE14" s="16">
        <v>0</v>
      </c>
      <c r="AF14" s="16">
        <v>455</v>
      </c>
      <c r="AG14" s="16">
        <v>3</v>
      </c>
      <c r="AH14" s="16">
        <v>67</v>
      </c>
      <c r="AI14" s="16">
        <v>0</v>
      </c>
      <c r="AJ14" s="16">
        <v>21</v>
      </c>
      <c r="AK14" s="16">
        <v>0</v>
      </c>
      <c r="AL14" s="16">
        <v>0</v>
      </c>
      <c r="AM14" s="16">
        <v>0</v>
      </c>
      <c r="AN14" s="16">
        <v>0</v>
      </c>
      <c r="AO14" s="16">
        <v>3</v>
      </c>
      <c r="AP14" s="16">
        <v>0</v>
      </c>
      <c r="AQ14" s="16">
        <v>0</v>
      </c>
      <c r="AR14" s="16">
        <v>0</v>
      </c>
      <c r="AS14" s="16">
        <v>2</v>
      </c>
      <c r="AT14" s="16">
        <v>18</v>
      </c>
      <c r="AU14" s="16">
        <v>1</v>
      </c>
      <c r="AV14" s="16">
        <v>38</v>
      </c>
      <c r="AW14" s="16">
        <v>0</v>
      </c>
      <c r="AX14" s="16">
        <v>1</v>
      </c>
      <c r="AY14" s="16">
        <v>0</v>
      </c>
      <c r="AZ14" s="16">
        <v>5</v>
      </c>
      <c r="BA14" s="16">
        <v>0</v>
      </c>
      <c r="BB14" s="16">
        <v>0</v>
      </c>
      <c r="BC14" s="16">
        <v>8</v>
      </c>
      <c r="BD14" s="16">
        <v>0</v>
      </c>
      <c r="BE14" s="16">
        <v>7</v>
      </c>
      <c r="BF14" s="16">
        <v>1</v>
      </c>
      <c r="BG14" s="16">
        <v>2</v>
      </c>
      <c r="BH14" s="16">
        <v>3</v>
      </c>
      <c r="BI14" s="16">
        <v>0</v>
      </c>
      <c r="BJ14" s="16">
        <v>0</v>
      </c>
      <c r="BK14" s="16">
        <v>0</v>
      </c>
      <c r="BL14" s="16">
        <v>0</v>
      </c>
      <c r="BM14" s="16">
        <v>0</v>
      </c>
      <c r="BN14" s="16">
        <v>1</v>
      </c>
      <c r="BO14" s="16">
        <v>7</v>
      </c>
      <c r="BP14" s="16">
        <v>1</v>
      </c>
      <c r="BQ14" s="16">
        <v>0</v>
      </c>
      <c r="BR14" s="16">
        <v>2</v>
      </c>
      <c r="BS14" s="16">
        <v>1</v>
      </c>
      <c r="BT14" s="16">
        <v>7</v>
      </c>
      <c r="BU14" s="16">
        <v>1</v>
      </c>
      <c r="BV14" s="16">
        <v>4</v>
      </c>
      <c r="BW14" s="16">
        <v>0</v>
      </c>
      <c r="BX14" s="16">
        <v>3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1</v>
      </c>
      <c r="CE14" s="16">
        <v>0</v>
      </c>
      <c r="CF14" s="16">
        <v>0</v>
      </c>
      <c r="CG14" s="16">
        <v>7</v>
      </c>
      <c r="CH14" s="16">
        <v>1</v>
      </c>
      <c r="CI14" s="16">
        <v>0</v>
      </c>
      <c r="CJ14" s="16">
        <v>0</v>
      </c>
      <c r="CK14" s="16">
        <v>0</v>
      </c>
      <c r="CL14" s="16">
        <v>0</v>
      </c>
      <c r="CM14" s="16">
        <v>1</v>
      </c>
      <c r="CN14" s="16">
        <v>0</v>
      </c>
      <c r="CO14" s="16">
        <v>0</v>
      </c>
      <c r="CP14" s="16">
        <v>2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1</v>
      </c>
      <c r="DG14" s="16">
        <v>0</v>
      </c>
      <c r="DH14" s="16">
        <v>4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11</v>
      </c>
      <c r="DR14" s="16">
        <v>0</v>
      </c>
      <c r="DS14" s="16">
        <v>0</v>
      </c>
      <c r="DT14" s="16">
        <v>0</v>
      </c>
      <c r="DU14" s="16">
        <v>2</v>
      </c>
      <c r="DV14" s="16">
        <v>1</v>
      </c>
      <c r="DW14" s="16">
        <v>0</v>
      </c>
      <c r="DX14" s="16">
        <v>0</v>
      </c>
      <c r="DY14" s="16">
        <v>1</v>
      </c>
      <c r="DZ14" s="16">
        <v>23</v>
      </c>
      <c r="EA14" s="16">
        <v>0</v>
      </c>
      <c r="EB14" s="16">
        <v>0</v>
      </c>
      <c r="EC14" s="16">
        <v>0</v>
      </c>
      <c r="ED14" s="16">
        <v>10</v>
      </c>
      <c r="EE14" s="16">
        <v>0</v>
      </c>
      <c r="EF14" s="16">
        <v>0</v>
      </c>
      <c r="EG14" s="16">
        <v>0</v>
      </c>
      <c r="EH14" s="16">
        <v>2</v>
      </c>
      <c r="EI14" s="16">
        <v>7</v>
      </c>
      <c r="EJ14" s="16">
        <v>0</v>
      </c>
      <c r="EK14" s="16">
        <v>0</v>
      </c>
      <c r="EL14" s="16">
        <v>0</v>
      </c>
      <c r="EM14" s="16">
        <v>0</v>
      </c>
      <c r="EN14" s="16">
        <v>97</v>
      </c>
      <c r="EO14" s="16">
        <v>0</v>
      </c>
      <c r="EP14" s="16">
        <v>4</v>
      </c>
      <c r="EQ14" s="16">
        <v>1</v>
      </c>
      <c r="ER14" s="16">
        <v>1</v>
      </c>
      <c r="ES14" s="16">
        <v>0</v>
      </c>
      <c r="ET14" s="16">
        <v>1</v>
      </c>
      <c r="EU14" s="16">
        <v>0</v>
      </c>
      <c r="EV14" s="16">
        <v>139</v>
      </c>
      <c r="EW14" s="16">
        <v>0</v>
      </c>
      <c r="EX14" s="16">
        <v>9</v>
      </c>
      <c r="EY14" s="16">
        <v>0</v>
      </c>
      <c r="EZ14" s="16">
        <v>10</v>
      </c>
      <c r="FA14" s="16">
        <v>0</v>
      </c>
      <c r="FB14" s="16">
        <v>0</v>
      </c>
      <c r="FC14" s="16">
        <v>10</v>
      </c>
      <c r="FD14" s="16">
        <v>0</v>
      </c>
      <c r="FE14" s="16">
        <v>0</v>
      </c>
      <c r="FF14" s="16">
        <v>0</v>
      </c>
      <c r="FG14" s="16">
        <v>0</v>
      </c>
      <c r="FH14" s="16">
        <v>2</v>
      </c>
    </row>
    <row r="15" spans="1:164">
      <c r="B15" s="4" t="s">
        <v>55</v>
      </c>
      <c r="C15" s="4" t="s">
        <v>790</v>
      </c>
      <c r="D15" s="16">
        <v>14397</v>
      </c>
      <c r="E15" s="16">
        <v>23</v>
      </c>
      <c r="F15" s="16">
        <v>1</v>
      </c>
      <c r="G15" s="16">
        <v>17</v>
      </c>
      <c r="H15" s="16">
        <v>2</v>
      </c>
      <c r="I15" s="16">
        <v>7</v>
      </c>
      <c r="J15" s="16">
        <v>633</v>
      </c>
      <c r="K15" s="16">
        <v>2372</v>
      </c>
      <c r="L15" s="16">
        <v>93</v>
      </c>
      <c r="M15" s="16">
        <v>87</v>
      </c>
      <c r="N15" s="16">
        <v>13</v>
      </c>
      <c r="O15" s="16">
        <v>0</v>
      </c>
      <c r="P15" s="16">
        <v>0</v>
      </c>
      <c r="Q15" s="16">
        <v>1</v>
      </c>
      <c r="R15" s="16">
        <v>13</v>
      </c>
      <c r="S15" s="16">
        <v>30</v>
      </c>
      <c r="T15" s="16">
        <v>100</v>
      </c>
      <c r="U15" s="16">
        <v>5700</v>
      </c>
      <c r="V15" s="16">
        <v>591</v>
      </c>
      <c r="W15" s="16">
        <v>59</v>
      </c>
      <c r="X15" s="16">
        <v>23</v>
      </c>
      <c r="Y15" s="16">
        <v>748</v>
      </c>
      <c r="Z15" s="16">
        <v>178</v>
      </c>
      <c r="AA15" s="16">
        <v>4</v>
      </c>
      <c r="AB15" s="16">
        <v>439</v>
      </c>
      <c r="AC15" s="16">
        <v>385</v>
      </c>
      <c r="AD15" s="16">
        <v>0</v>
      </c>
      <c r="AE15" s="16">
        <v>0</v>
      </c>
      <c r="AF15" s="16">
        <v>1099</v>
      </c>
      <c r="AG15" s="16">
        <v>36</v>
      </c>
      <c r="AH15" s="16">
        <v>346</v>
      </c>
      <c r="AI15" s="16">
        <v>0</v>
      </c>
      <c r="AJ15" s="16">
        <v>51</v>
      </c>
      <c r="AK15" s="16">
        <v>3</v>
      </c>
      <c r="AL15" s="16">
        <v>4</v>
      </c>
      <c r="AM15" s="16">
        <v>3</v>
      </c>
      <c r="AN15" s="16">
        <v>0</v>
      </c>
      <c r="AO15" s="16">
        <v>4</v>
      </c>
      <c r="AP15" s="16">
        <v>0</v>
      </c>
      <c r="AQ15" s="16">
        <v>0</v>
      </c>
      <c r="AR15" s="16">
        <v>1</v>
      </c>
      <c r="AS15" s="16">
        <v>38</v>
      </c>
      <c r="AT15" s="16">
        <v>35</v>
      </c>
      <c r="AU15" s="16">
        <v>60</v>
      </c>
      <c r="AV15" s="16">
        <v>127</v>
      </c>
      <c r="AW15" s="16">
        <v>1</v>
      </c>
      <c r="AX15" s="16">
        <v>3</v>
      </c>
      <c r="AY15" s="16">
        <v>6</v>
      </c>
      <c r="AZ15" s="16">
        <v>5</v>
      </c>
      <c r="BA15" s="16">
        <v>0</v>
      </c>
      <c r="BB15" s="16">
        <v>2</v>
      </c>
      <c r="BC15" s="16">
        <v>6</v>
      </c>
      <c r="BD15" s="16">
        <v>0</v>
      </c>
      <c r="BE15" s="16">
        <v>0</v>
      </c>
      <c r="BF15" s="16">
        <v>16</v>
      </c>
      <c r="BG15" s="16">
        <v>4</v>
      </c>
      <c r="BH15" s="16">
        <v>35</v>
      </c>
      <c r="BI15" s="16">
        <v>0</v>
      </c>
      <c r="BJ15" s="16">
        <v>0</v>
      </c>
      <c r="BK15" s="16">
        <v>10</v>
      </c>
      <c r="BL15" s="16">
        <v>1</v>
      </c>
      <c r="BM15" s="16">
        <v>6</v>
      </c>
      <c r="BN15" s="16">
        <v>5</v>
      </c>
      <c r="BO15" s="16">
        <v>56</v>
      </c>
      <c r="BP15" s="16">
        <v>0</v>
      </c>
      <c r="BQ15" s="16">
        <v>16</v>
      </c>
      <c r="BR15" s="16">
        <v>3</v>
      </c>
      <c r="BS15" s="16">
        <v>4</v>
      </c>
      <c r="BT15" s="16">
        <v>61</v>
      </c>
      <c r="BU15" s="16">
        <v>6</v>
      </c>
      <c r="BV15" s="16">
        <v>1</v>
      </c>
      <c r="BW15" s="16">
        <v>15</v>
      </c>
      <c r="BX15" s="16">
        <v>11</v>
      </c>
      <c r="BY15" s="16">
        <v>0</v>
      </c>
      <c r="BZ15" s="16">
        <v>12</v>
      </c>
      <c r="CA15" s="16">
        <v>3</v>
      </c>
      <c r="CB15" s="16">
        <v>0</v>
      </c>
      <c r="CC15" s="16">
        <v>1</v>
      </c>
      <c r="CD15" s="16">
        <v>4</v>
      </c>
      <c r="CE15" s="16">
        <v>6</v>
      </c>
      <c r="CF15" s="16">
        <v>0</v>
      </c>
      <c r="CG15" s="16">
        <v>49</v>
      </c>
      <c r="CH15" s="16">
        <v>6</v>
      </c>
      <c r="CI15" s="16">
        <v>0</v>
      </c>
      <c r="CJ15" s="16">
        <v>11</v>
      </c>
      <c r="CK15" s="16">
        <v>29</v>
      </c>
      <c r="CL15" s="16">
        <v>0</v>
      </c>
      <c r="CM15" s="16">
        <v>3</v>
      </c>
      <c r="CN15" s="16">
        <v>1</v>
      </c>
      <c r="CO15" s="16">
        <v>1</v>
      </c>
      <c r="CP15" s="16">
        <v>7</v>
      </c>
      <c r="CQ15" s="16">
        <v>0</v>
      </c>
      <c r="CR15" s="16">
        <v>1</v>
      </c>
      <c r="CS15" s="16">
        <v>8</v>
      </c>
      <c r="CT15" s="16">
        <v>6</v>
      </c>
      <c r="CU15" s="16">
        <v>0</v>
      </c>
      <c r="CV15" s="16">
        <v>5</v>
      </c>
      <c r="CW15" s="16">
        <v>2</v>
      </c>
      <c r="CX15" s="16">
        <v>1</v>
      </c>
      <c r="CY15" s="16">
        <v>0</v>
      </c>
      <c r="CZ15" s="16">
        <v>0</v>
      </c>
      <c r="DA15" s="16">
        <v>5</v>
      </c>
      <c r="DB15" s="16">
        <v>0</v>
      </c>
      <c r="DC15" s="16">
        <v>8</v>
      </c>
      <c r="DD15" s="16">
        <v>1</v>
      </c>
      <c r="DE15" s="16">
        <v>4</v>
      </c>
      <c r="DF15" s="16">
        <v>5</v>
      </c>
      <c r="DG15" s="16">
        <v>0</v>
      </c>
      <c r="DH15" s="16">
        <v>9</v>
      </c>
      <c r="DI15" s="16">
        <v>2</v>
      </c>
      <c r="DJ15" s="16">
        <v>0</v>
      </c>
      <c r="DK15" s="16">
        <v>0</v>
      </c>
      <c r="DL15" s="16">
        <v>0</v>
      </c>
      <c r="DM15" s="16">
        <v>6</v>
      </c>
      <c r="DN15" s="16">
        <v>1</v>
      </c>
      <c r="DO15" s="16">
        <v>1</v>
      </c>
      <c r="DP15" s="16">
        <v>0</v>
      </c>
      <c r="DQ15" s="16">
        <v>3</v>
      </c>
      <c r="DR15" s="16">
        <v>0</v>
      </c>
      <c r="DS15" s="16">
        <v>0</v>
      </c>
      <c r="DT15" s="16">
        <v>1</v>
      </c>
      <c r="DU15" s="16">
        <v>5</v>
      </c>
      <c r="DV15" s="16">
        <v>2</v>
      </c>
      <c r="DW15" s="16">
        <v>2</v>
      </c>
      <c r="DX15" s="16">
        <v>5</v>
      </c>
      <c r="DY15" s="16">
        <v>1</v>
      </c>
      <c r="DZ15" s="16">
        <v>68</v>
      </c>
      <c r="EA15" s="16">
        <v>0</v>
      </c>
      <c r="EB15" s="16">
        <v>2</v>
      </c>
      <c r="EC15" s="16">
        <v>0</v>
      </c>
      <c r="ED15" s="16">
        <v>2</v>
      </c>
      <c r="EE15" s="16">
        <v>0</v>
      </c>
      <c r="EF15" s="16">
        <v>0</v>
      </c>
      <c r="EG15" s="16">
        <v>7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1</v>
      </c>
      <c r="EN15" s="16">
        <v>314</v>
      </c>
      <c r="EO15" s="16">
        <v>0</v>
      </c>
      <c r="EP15" s="16">
        <v>14</v>
      </c>
      <c r="EQ15" s="16">
        <v>4</v>
      </c>
      <c r="ER15" s="16">
        <v>3</v>
      </c>
      <c r="ES15" s="16">
        <v>2</v>
      </c>
      <c r="ET15" s="16">
        <v>2</v>
      </c>
      <c r="EU15" s="16">
        <v>1</v>
      </c>
      <c r="EV15" s="16">
        <v>64</v>
      </c>
      <c r="EW15" s="16">
        <v>0</v>
      </c>
      <c r="EX15" s="16">
        <v>26</v>
      </c>
      <c r="EY15" s="16">
        <v>2</v>
      </c>
      <c r="EZ15" s="16">
        <v>50</v>
      </c>
      <c r="FA15" s="16">
        <v>1</v>
      </c>
      <c r="FB15" s="16">
        <v>0</v>
      </c>
      <c r="FC15" s="16">
        <v>9</v>
      </c>
      <c r="FD15" s="16">
        <v>2</v>
      </c>
      <c r="FE15" s="16">
        <v>0</v>
      </c>
      <c r="FF15" s="16">
        <v>1</v>
      </c>
      <c r="FG15" s="16">
        <v>0</v>
      </c>
      <c r="FH15" s="16">
        <v>6</v>
      </c>
    </row>
    <row r="16" spans="1:164">
      <c r="B16" s="4" t="s">
        <v>56</v>
      </c>
      <c r="C16" s="4" t="s">
        <v>791</v>
      </c>
      <c r="D16" s="16">
        <v>3888</v>
      </c>
      <c r="E16" s="16">
        <v>2</v>
      </c>
      <c r="F16" s="16">
        <v>0</v>
      </c>
      <c r="G16" s="16">
        <v>0</v>
      </c>
      <c r="H16" s="16">
        <v>0</v>
      </c>
      <c r="I16" s="16">
        <v>6</v>
      </c>
      <c r="J16" s="16">
        <v>19</v>
      </c>
      <c r="K16" s="16">
        <v>816</v>
      </c>
      <c r="L16" s="16">
        <v>181</v>
      </c>
      <c r="M16" s="16">
        <v>54</v>
      </c>
      <c r="N16" s="16">
        <v>25</v>
      </c>
      <c r="O16" s="16">
        <v>0</v>
      </c>
      <c r="P16" s="16">
        <v>0</v>
      </c>
      <c r="Q16" s="16">
        <v>0</v>
      </c>
      <c r="R16" s="16">
        <v>7</v>
      </c>
      <c r="S16" s="16">
        <v>3</v>
      </c>
      <c r="T16" s="16">
        <v>49</v>
      </c>
      <c r="U16" s="16">
        <v>740</v>
      </c>
      <c r="V16" s="16">
        <v>64</v>
      </c>
      <c r="W16" s="16">
        <v>15</v>
      </c>
      <c r="X16" s="16">
        <v>3</v>
      </c>
      <c r="Y16" s="16">
        <v>92</v>
      </c>
      <c r="Z16" s="16">
        <v>16</v>
      </c>
      <c r="AA16" s="16">
        <v>3</v>
      </c>
      <c r="AB16" s="16">
        <v>9</v>
      </c>
      <c r="AC16" s="16">
        <v>285</v>
      </c>
      <c r="AD16" s="16">
        <v>0</v>
      </c>
      <c r="AE16" s="16">
        <v>0</v>
      </c>
      <c r="AF16" s="16">
        <v>1087</v>
      </c>
      <c r="AG16" s="16">
        <v>13</v>
      </c>
      <c r="AH16" s="16">
        <v>67</v>
      </c>
      <c r="AI16" s="16">
        <v>0</v>
      </c>
      <c r="AJ16" s="16">
        <v>12</v>
      </c>
      <c r="AK16" s="16">
        <v>1</v>
      </c>
      <c r="AL16" s="16">
        <v>8</v>
      </c>
      <c r="AM16" s="16">
        <v>2</v>
      </c>
      <c r="AN16" s="16">
        <v>0</v>
      </c>
      <c r="AO16" s="16">
        <v>0</v>
      </c>
      <c r="AP16" s="16">
        <v>0</v>
      </c>
      <c r="AQ16" s="16">
        <v>0</v>
      </c>
      <c r="AR16" s="16">
        <v>1</v>
      </c>
      <c r="AS16" s="16">
        <v>18</v>
      </c>
      <c r="AT16" s="16">
        <v>17</v>
      </c>
      <c r="AU16" s="16">
        <v>0</v>
      </c>
      <c r="AV16" s="16">
        <v>21</v>
      </c>
      <c r="AW16" s="16">
        <v>0</v>
      </c>
      <c r="AX16" s="16">
        <v>0</v>
      </c>
      <c r="AY16" s="16">
        <v>3</v>
      </c>
      <c r="AZ16" s="16">
        <v>1</v>
      </c>
      <c r="BA16" s="16">
        <v>0</v>
      </c>
      <c r="BB16" s="16">
        <v>1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9</v>
      </c>
      <c r="BI16" s="16">
        <v>1</v>
      </c>
      <c r="BJ16" s="16">
        <v>0</v>
      </c>
      <c r="BK16" s="16">
        <v>0</v>
      </c>
      <c r="BL16" s="16">
        <v>0</v>
      </c>
      <c r="BM16" s="16">
        <v>1</v>
      </c>
      <c r="BN16" s="16">
        <v>2</v>
      </c>
      <c r="BO16" s="16">
        <v>4</v>
      </c>
      <c r="BP16" s="16">
        <v>0</v>
      </c>
      <c r="BQ16" s="16">
        <v>0</v>
      </c>
      <c r="BR16" s="16">
        <v>0</v>
      </c>
      <c r="BS16" s="16">
        <v>0</v>
      </c>
      <c r="BT16" s="16">
        <v>6</v>
      </c>
      <c r="BU16" s="16">
        <v>1</v>
      </c>
      <c r="BV16" s="16">
        <v>1</v>
      </c>
      <c r="BW16" s="16">
        <v>0</v>
      </c>
      <c r="BX16" s="16">
        <v>1</v>
      </c>
      <c r="BY16" s="16">
        <v>0</v>
      </c>
      <c r="BZ16" s="16">
        <v>1</v>
      </c>
      <c r="CA16" s="16">
        <v>0</v>
      </c>
      <c r="CB16" s="16">
        <v>0</v>
      </c>
      <c r="CC16" s="16">
        <v>0</v>
      </c>
      <c r="CD16" s="16">
        <v>1</v>
      </c>
      <c r="CE16" s="16">
        <v>5</v>
      </c>
      <c r="CF16" s="16">
        <v>0</v>
      </c>
      <c r="CG16" s="16">
        <v>8</v>
      </c>
      <c r="CH16" s="16">
        <v>0</v>
      </c>
      <c r="CI16" s="16">
        <v>0</v>
      </c>
      <c r="CJ16" s="16">
        <v>0</v>
      </c>
      <c r="CK16" s="16">
        <v>6</v>
      </c>
      <c r="CL16" s="16">
        <v>0</v>
      </c>
      <c r="CM16" s="16">
        <v>0</v>
      </c>
      <c r="CN16" s="16">
        <v>0</v>
      </c>
      <c r="CO16" s="16">
        <v>0</v>
      </c>
      <c r="CP16" s="16">
        <v>0</v>
      </c>
      <c r="CQ16" s="16">
        <v>0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2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16">
        <v>0</v>
      </c>
      <c r="DD16" s="16">
        <v>0</v>
      </c>
      <c r="DE16" s="16">
        <v>1</v>
      </c>
      <c r="DF16" s="16">
        <v>2</v>
      </c>
      <c r="DG16" s="16">
        <v>0</v>
      </c>
      <c r="DH16" s="16">
        <v>19</v>
      </c>
      <c r="DI16" s="16">
        <v>0</v>
      </c>
      <c r="DJ16" s="16">
        <v>0</v>
      </c>
      <c r="DK16" s="16">
        <v>0</v>
      </c>
      <c r="DL16" s="16">
        <v>0</v>
      </c>
      <c r="DM16" s="16">
        <v>0</v>
      </c>
      <c r="DN16" s="16">
        <v>0</v>
      </c>
      <c r="DO16" s="16">
        <v>0</v>
      </c>
      <c r="DP16" s="16">
        <v>0</v>
      </c>
      <c r="DQ16" s="16">
        <v>3</v>
      </c>
      <c r="DR16" s="16">
        <v>0</v>
      </c>
      <c r="DS16" s="16">
        <v>0</v>
      </c>
      <c r="DT16" s="16">
        <v>1</v>
      </c>
      <c r="DU16" s="16">
        <v>2</v>
      </c>
      <c r="DV16" s="16">
        <v>7</v>
      </c>
      <c r="DW16" s="16">
        <v>0</v>
      </c>
      <c r="DX16" s="16">
        <v>0</v>
      </c>
      <c r="DY16" s="16">
        <v>1</v>
      </c>
      <c r="DZ16" s="16">
        <v>8</v>
      </c>
      <c r="EA16" s="16">
        <v>0</v>
      </c>
      <c r="EB16" s="16">
        <v>0</v>
      </c>
      <c r="EC16" s="16">
        <v>0</v>
      </c>
      <c r="ED16" s="16">
        <v>4</v>
      </c>
      <c r="EE16" s="16">
        <v>0</v>
      </c>
      <c r="EF16" s="16">
        <v>0</v>
      </c>
      <c r="EG16" s="16">
        <v>0</v>
      </c>
      <c r="EH16" s="16">
        <v>6</v>
      </c>
      <c r="EI16" s="16">
        <v>0</v>
      </c>
      <c r="EJ16" s="16">
        <v>0</v>
      </c>
      <c r="EK16" s="16">
        <v>0</v>
      </c>
      <c r="EL16" s="16">
        <v>0</v>
      </c>
      <c r="EM16" s="16">
        <v>1</v>
      </c>
      <c r="EN16" s="16">
        <v>65</v>
      </c>
      <c r="EO16" s="16">
        <v>0</v>
      </c>
      <c r="EP16" s="16">
        <v>10</v>
      </c>
      <c r="EQ16" s="16">
        <v>0</v>
      </c>
      <c r="ER16" s="16">
        <v>0</v>
      </c>
      <c r="ES16" s="16">
        <v>1</v>
      </c>
      <c r="ET16" s="16">
        <v>2</v>
      </c>
      <c r="EU16" s="16">
        <v>0</v>
      </c>
      <c r="EV16" s="16">
        <v>31</v>
      </c>
      <c r="EW16" s="16">
        <v>0</v>
      </c>
      <c r="EX16" s="16">
        <v>20</v>
      </c>
      <c r="EY16" s="16">
        <v>0</v>
      </c>
      <c r="EZ16" s="16">
        <v>7</v>
      </c>
      <c r="FA16" s="16">
        <v>0</v>
      </c>
      <c r="FB16" s="16">
        <v>0</v>
      </c>
      <c r="FC16" s="16">
        <v>6</v>
      </c>
      <c r="FD16" s="16">
        <v>0</v>
      </c>
      <c r="FE16" s="16">
        <v>0</v>
      </c>
      <c r="FF16" s="16">
        <v>0</v>
      </c>
      <c r="FG16" s="16">
        <v>0</v>
      </c>
      <c r="FH16" s="16">
        <v>1</v>
      </c>
    </row>
    <row r="17" spans="2:164">
      <c r="B17" s="4" t="s">
        <v>57</v>
      </c>
      <c r="C17" s="4" t="s">
        <v>5</v>
      </c>
      <c r="D17" s="16">
        <v>13273</v>
      </c>
      <c r="E17" s="16">
        <v>8</v>
      </c>
      <c r="F17" s="16">
        <v>0</v>
      </c>
      <c r="G17" s="16">
        <v>0</v>
      </c>
      <c r="H17" s="16">
        <v>0</v>
      </c>
      <c r="I17" s="16">
        <v>0</v>
      </c>
      <c r="J17" s="16">
        <v>22</v>
      </c>
      <c r="K17" s="16">
        <v>3899</v>
      </c>
      <c r="L17" s="16">
        <v>485</v>
      </c>
      <c r="M17" s="16">
        <v>430</v>
      </c>
      <c r="N17" s="16">
        <v>60</v>
      </c>
      <c r="O17" s="16">
        <v>0</v>
      </c>
      <c r="P17" s="16">
        <v>0</v>
      </c>
      <c r="Q17" s="16">
        <v>0</v>
      </c>
      <c r="R17" s="16">
        <v>7</v>
      </c>
      <c r="S17" s="16">
        <v>4</v>
      </c>
      <c r="T17" s="16">
        <v>99</v>
      </c>
      <c r="U17" s="16">
        <v>1257</v>
      </c>
      <c r="V17" s="16">
        <v>77</v>
      </c>
      <c r="W17" s="16">
        <v>72</v>
      </c>
      <c r="X17" s="16">
        <v>2</v>
      </c>
      <c r="Y17" s="16">
        <v>677</v>
      </c>
      <c r="Z17" s="16">
        <v>26</v>
      </c>
      <c r="AA17" s="16">
        <v>0</v>
      </c>
      <c r="AB17" s="16">
        <v>138</v>
      </c>
      <c r="AC17" s="16">
        <v>631</v>
      </c>
      <c r="AD17" s="16">
        <v>1</v>
      </c>
      <c r="AE17" s="16">
        <v>0</v>
      </c>
      <c r="AF17" s="16">
        <v>4496</v>
      </c>
      <c r="AG17" s="16">
        <v>29</v>
      </c>
      <c r="AH17" s="16">
        <v>293</v>
      </c>
      <c r="AI17" s="16">
        <v>0</v>
      </c>
      <c r="AJ17" s="16">
        <v>5</v>
      </c>
      <c r="AK17" s="16">
        <v>1</v>
      </c>
      <c r="AL17" s="16">
        <v>25</v>
      </c>
      <c r="AM17" s="16">
        <v>0</v>
      </c>
      <c r="AN17" s="16">
        <v>0</v>
      </c>
      <c r="AO17" s="16">
        <v>0</v>
      </c>
      <c r="AP17" s="16">
        <v>0</v>
      </c>
      <c r="AQ17" s="16">
        <v>1</v>
      </c>
      <c r="AR17" s="16">
        <v>0</v>
      </c>
      <c r="AS17" s="16">
        <v>4</v>
      </c>
      <c r="AT17" s="16">
        <v>10</v>
      </c>
      <c r="AU17" s="16">
        <v>2</v>
      </c>
      <c r="AV17" s="16">
        <v>16</v>
      </c>
      <c r="AW17" s="16">
        <v>0</v>
      </c>
      <c r="AX17" s="16">
        <v>0</v>
      </c>
      <c r="AY17" s="16">
        <v>5</v>
      </c>
      <c r="AZ17" s="16">
        <v>0</v>
      </c>
      <c r="BA17" s="16">
        <v>0</v>
      </c>
      <c r="BB17" s="16">
        <v>1</v>
      </c>
      <c r="BC17" s="16">
        <v>0</v>
      </c>
      <c r="BD17" s="16">
        <v>0</v>
      </c>
      <c r="BE17" s="16">
        <v>0</v>
      </c>
      <c r="BF17" s="16">
        <v>1</v>
      </c>
      <c r="BG17" s="16">
        <v>2</v>
      </c>
      <c r="BH17" s="16">
        <v>4</v>
      </c>
      <c r="BI17" s="16">
        <v>0</v>
      </c>
      <c r="BJ17" s="16">
        <v>0</v>
      </c>
      <c r="BK17" s="16">
        <v>0</v>
      </c>
      <c r="BL17" s="16">
        <v>0</v>
      </c>
      <c r="BM17" s="16">
        <v>0</v>
      </c>
      <c r="BN17" s="16">
        <v>2</v>
      </c>
      <c r="BO17" s="16">
        <v>14</v>
      </c>
      <c r="BP17" s="16">
        <v>0</v>
      </c>
      <c r="BQ17" s="16">
        <v>0</v>
      </c>
      <c r="BR17" s="16">
        <v>4</v>
      </c>
      <c r="BS17" s="16">
        <v>1</v>
      </c>
      <c r="BT17" s="16">
        <v>10</v>
      </c>
      <c r="BU17" s="16">
        <v>0</v>
      </c>
      <c r="BV17" s="16">
        <v>1</v>
      </c>
      <c r="BW17" s="16">
        <v>8</v>
      </c>
      <c r="BX17" s="16">
        <v>6</v>
      </c>
      <c r="BY17" s="16">
        <v>0</v>
      </c>
      <c r="BZ17" s="16">
        <v>2</v>
      </c>
      <c r="CA17" s="16">
        <v>0</v>
      </c>
      <c r="CB17" s="16">
        <v>0</v>
      </c>
      <c r="CC17" s="16">
        <v>0</v>
      </c>
      <c r="CD17" s="16">
        <v>1</v>
      </c>
      <c r="CE17" s="16">
        <v>10</v>
      </c>
      <c r="CF17" s="16">
        <v>0</v>
      </c>
      <c r="CG17" s="16">
        <v>8</v>
      </c>
      <c r="CH17" s="16">
        <v>1</v>
      </c>
      <c r="CI17" s="16">
        <v>0</v>
      </c>
      <c r="CJ17" s="16">
        <v>1</v>
      </c>
      <c r="CK17" s="16">
        <v>1</v>
      </c>
      <c r="CL17" s="16">
        <v>0</v>
      </c>
      <c r="CM17" s="16">
        <v>7</v>
      </c>
      <c r="CN17" s="16">
        <v>0</v>
      </c>
      <c r="CO17" s="16">
        <v>0</v>
      </c>
      <c r="CP17" s="16">
        <v>2</v>
      </c>
      <c r="CQ17" s="16">
        <v>0</v>
      </c>
      <c r="CR17" s="16">
        <v>1</v>
      </c>
      <c r="CS17" s="16">
        <v>1</v>
      </c>
      <c r="CT17" s="16">
        <v>2</v>
      </c>
      <c r="CU17" s="16">
        <v>0</v>
      </c>
      <c r="CV17" s="16">
        <v>2</v>
      </c>
      <c r="CW17" s="16">
        <v>1</v>
      </c>
      <c r="CX17" s="16">
        <v>0</v>
      </c>
      <c r="CY17" s="16">
        <v>0</v>
      </c>
      <c r="CZ17" s="16">
        <v>2</v>
      </c>
      <c r="DA17" s="16">
        <v>0</v>
      </c>
      <c r="DB17" s="16">
        <v>0</v>
      </c>
      <c r="DC17" s="16">
        <v>0</v>
      </c>
      <c r="DD17" s="16">
        <v>0</v>
      </c>
      <c r="DE17" s="16">
        <v>0</v>
      </c>
      <c r="DF17" s="16">
        <v>0</v>
      </c>
      <c r="DG17" s="16">
        <v>0</v>
      </c>
      <c r="DH17" s="16">
        <v>20</v>
      </c>
      <c r="DI17" s="16">
        <v>0</v>
      </c>
      <c r="DJ17" s="16">
        <v>0</v>
      </c>
      <c r="DK17" s="16">
        <v>1</v>
      </c>
      <c r="DL17" s="16">
        <v>0</v>
      </c>
      <c r="DM17" s="16">
        <v>0</v>
      </c>
      <c r="DN17" s="16">
        <v>0</v>
      </c>
      <c r="DO17" s="16">
        <v>0</v>
      </c>
      <c r="DP17" s="16">
        <v>0</v>
      </c>
      <c r="DQ17" s="16">
        <v>2</v>
      </c>
      <c r="DR17" s="16">
        <v>0</v>
      </c>
      <c r="DS17" s="16">
        <v>0</v>
      </c>
      <c r="DT17" s="16">
        <v>0</v>
      </c>
      <c r="DU17" s="16">
        <v>2</v>
      </c>
      <c r="DV17" s="16">
        <v>0</v>
      </c>
      <c r="DW17" s="16">
        <v>0</v>
      </c>
      <c r="DX17" s="16">
        <v>0</v>
      </c>
      <c r="DY17" s="16">
        <v>0</v>
      </c>
      <c r="DZ17" s="16">
        <v>20</v>
      </c>
      <c r="EA17" s="16">
        <v>0</v>
      </c>
      <c r="EB17" s="16">
        <v>1</v>
      </c>
      <c r="EC17" s="16">
        <v>0</v>
      </c>
      <c r="ED17" s="16">
        <v>2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124</v>
      </c>
      <c r="EO17" s="16">
        <v>0</v>
      </c>
      <c r="EP17" s="16">
        <v>5</v>
      </c>
      <c r="EQ17" s="16">
        <v>1</v>
      </c>
      <c r="ER17" s="16">
        <v>1</v>
      </c>
      <c r="ES17" s="16">
        <v>2</v>
      </c>
      <c r="ET17" s="16">
        <v>1</v>
      </c>
      <c r="EU17" s="16">
        <v>0</v>
      </c>
      <c r="EV17" s="16">
        <v>92</v>
      </c>
      <c r="EW17" s="16">
        <v>1</v>
      </c>
      <c r="EX17" s="16">
        <v>79</v>
      </c>
      <c r="EY17" s="16">
        <v>0</v>
      </c>
      <c r="EZ17" s="16">
        <v>32</v>
      </c>
      <c r="FA17" s="16">
        <v>0</v>
      </c>
      <c r="FB17" s="16">
        <v>0</v>
      </c>
      <c r="FC17" s="16">
        <v>8</v>
      </c>
      <c r="FD17" s="16">
        <v>0</v>
      </c>
      <c r="FE17" s="16">
        <v>0</v>
      </c>
      <c r="FF17" s="16">
        <v>0</v>
      </c>
      <c r="FG17" s="16">
        <v>0</v>
      </c>
      <c r="FH17" s="16">
        <v>1</v>
      </c>
    </row>
    <row r="18" spans="2:164">
      <c r="B18" s="4" t="s">
        <v>58</v>
      </c>
      <c r="C18" s="4" t="s">
        <v>6</v>
      </c>
      <c r="D18" s="16">
        <v>13244</v>
      </c>
      <c r="E18" s="16">
        <v>11</v>
      </c>
      <c r="F18" s="16">
        <v>0</v>
      </c>
      <c r="G18" s="16">
        <v>0</v>
      </c>
      <c r="H18" s="16">
        <v>0</v>
      </c>
      <c r="I18" s="16">
        <v>4</v>
      </c>
      <c r="J18" s="16">
        <v>70</v>
      </c>
      <c r="K18" s="16">
        <v>5882</v>
      </c>
      <c r="L18" s="16">
        <v>227</v>
      </c>
      <c r="M18" s="16">
        <v>434</v>
      </c>
      <c r="N18" s="16">
        <v>137</v>
      </c>
      <c r="O18" s="16">
        <v>0</v>
      </c>
      <c r="P18" s="16">
        <v>0</v>
      </c>
      <c r="Q18" s="16">
        <v>1</v>
      </c>
      <c r="R18" s="16">
        <v>0</v>
      </c>
      <c r="S18" s="16">
        <v>3</v>
      </c>
      <c r="T18" s="16">
        <v>105</v>
      </c>
      <c r="U18" s="16">
        <v>1711</v>
      </c>
      <c r="V18" s="16">
        <v>145</v>
      </c>
      <c r="W18" s="16">
        <v>53</v>
      </c>
      <c r="X18" s="16">
        <v>9</v>
      </c>
      <c r="Y18" s="16">
        <v>580</v>
      </c>
      <c r="Z18" s="16">
        <v>15</v>
      </c>
      <c r="AA18" s="16">
        <v>0</v>
      </c>
      <c r="AB18" s="16">
        <v>156</v>
      </c>
      <c r="AC18" s="16">
        <v>537</v>
      </c>
      <c r="AD18" s="16">
        <v>0</v>
      </c>
      <c r="AE18" s="16">
        <v>0</v>
      </c>
      <c r="AF18" s="16">
        <v>2234</v>
      </c>
      <c r="AG18" s="16">
        <v>13</v>
      </c>
      <c r="AH18" s="16">
        <v>199</v>
      </c>
      <c r="AI18" s="16">
        <v>1</v>
      </c>
      <c r="AJ18" s="16">
        <v>26</v>
      </c>
      <c r="AK18" s="16">
        <v>0</v>
      </c>
      <c r="AL18" s="16">
        <v>8</v>
      </c>
      <c r="AM18" s="16">
        <v>4</v>
      </c>
      <c r="AN18" s="16">
        <v>2</v>
      </c>
      <c r="AO18" s="16">
        <v>3</v>
      </c>
      <c r="AP18" s="16">
        <v>0</v>
      </c>
      <c r="AQ18" s="16">
        <v>0</v>
      </c>
      <c r="AR18" s="16">
        <v>0</v>
      </c>
      <c r="AS18" s="16">
        <v>24</v>
      </c>
      <c r="AT18" s="16">
        <v>10</v>
      </c>
      <c r="AU18" s="16">
        <v>9</v>
      </c>
      <c r="AV18" s="16">
        <v>32</v>
      </c>
      <c r="AW18" s="16">
        <v>0</v>
      </c>
      <c r="AX18" s="16">
        <v>2</v>
      </c>
      <c r="AY18" s="16">
        <v>6</v>
      </c>
      <c r="AZ18" s="16">
        <v>0</v>
      </c>
      <c r="BA18" s="16">
        <v>0</v>
      </c>
      <c r="BB18" s="16">
        <v>0</v>
      </c>
      <c r="BC18" s="16">
        <v>0</v>
      </c>
      <c r="BD18" s="16">
        <v>1</v>
      </c>
      <c r="BE18" s="16">
        <v>0</v>
      </c>
      <c r="BF18" s="16">
        <v>1</v>
      </c>
      <c r="BG18" s="16">
        <v>2</v>
      </c>
      <c r="BH18" s="16">
        <v>6</v>
      </c>
      <c r="BI18" s="16">
        <v>1</v>
      </c>
      <c r="BJ18" s="16">
        <v>0</v>
      </c>
      <c r="BK18" s="16">
        <v>0</v>
      </c>
      <c r="BL18" s="16">
        <v>0</v>
      </c>
      <c r="BM18" s="16">
        <v>1</v>
      </c>
      <c r="BN18" s="16">
        <v>1</v>
      </c>
      <c r="BO18" s="16">
        <v>8</v>
      </c>
      <c r="BP18" s="16">
        <v>0</v>
      </c>
      <c r="BQ18" s="16">
        <v>1</v>
      </c>
      <c r="BR18" s="16">
        <v>1</v>
      </c>
      <c r="BS18" s="16">
        <v>0</v>
      </c>
      <c r="BT18" s="16">
        <v>34</v>
      </c>
      <c r="BU18" s="16">
        <v>0</v>
      </c>
      <c r="BV18" s="16">
        <v>2</v>
      </c>
      <c r="BW18" s="16">
        <v>2</v>
      </c>
      <c r="BX18" s="16">
        <v>2</v>
      </c>
      <c r="BY18" s="16">
        <v>0</v>
      </c>
      <c r="BZ18" s="16">
        <v>1</v>
      </c>
      <c r="CA18" s="16">
        <v>0</v>
      </c>
      <c r="CB18" s="16">
        <v>0</v>
      </c>
      <c r="CC18" s="16">
        <v>0</v>
      </c>
      <c r="CD18" s="16">
        <v>0</v>
      </c>
      <c r="CE18" s="16">
        <v>3</v>
      </c>
      <c r="CF18" s="16">
        <v>0</v>
      </c>
      <c r="CG18" s="16">
        <v>18</v>
      </c>
      <c r="CH18" s="16">
        <v>2</v>
      </c>
      <c r="CI18" s="16">
        <v>0</v>
      </c>
      <c r="CJ18" s="16">
        <v>0</v>
      </c>
      <c r="CK18" s="16">
        <v>6</v>
      </c>
      <c r="CL18" s="16">
        <v>1</v>
      </c>
      <c r="CM18" s="16">
        <v>6</v>
      </c>
      <c r="CN18" s="16">
        <v>0</v>
      </c>
      <c r="CO18" s="16">
        <v>0</v>
      </c>
      <c r="CP18" s="16">
        <v>0</v>
      </c>
      <c r="CQ18" s="16">
        <v>0</v>
      </c>
      <c r="CR18" s="16">
        <v>2</v>
      </c>
      <c r="CS18" s="16">
        <v>1</v>
      </c>
      <c r="CT18" s="16">
        <v>1</v>
      </c>
      <c r="CU18" s="16">
        <v>0</v>
      </c>
      <c r="CV18" s="16">
        <v>1</v>
      </c>
      <c r="CW18" s="16">
        <v>0</v>
      </c>
      <c r="CX18" s="16">
        <v>0</v>
      </c>
      <c r="CY18" s="16">
        <v>0</v>
      </c>
      <c r="CZ18" s="16">
        <v>4</v>
      </c>
      <c r="DA18" s="16">
        <v>2</v>
      </c>
      <c r="DB18" s="16">
        <v>0</v>
      </c>
      <c r="DC18" s="16">
        <v>0</v>
      </c>
      <c r="DD18" s="16">
        <v>0</v>
      </c>
      <c r="DE18" s="16">
        <v>3</v>
      </c>
      <c r="DF18" s="16">
        <v>5</v>
      </c>
      <c r="DG18" s="16">
        <v>1</v>
      </c>
      <c r="DH18" s="16">
        <v>10</v>
      </c>
      <c r="DI18" s="16">
        <v>0</v>
      </c>
      <c r="DJ18" s="16">
        <v>0</v>
      </c>
      <c r="DK18" s="16">
        <v>0</v>
      </c>
      <c r="DL18" s="16">
        <v>0</v>
      </c>
      <c r="DM18" s="16">
        <v>0</v>
      </c>
      <c r="DN18" s="16">
        <v>0</v>
      </c>
      <c r="DO18" s="16">
        <v>1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2</v>
      </c>
      <c r="DV18" s="16">
        <v>0</v>
      </c>
      <c r="DW18" s="16">
        <v>0</v>
      </c>
      <c r="DX18" s="16">
        <v>0</v>
      </c>
      <c r="DY18" s="16">
        <v>0</v>
      </c>
      <c r="DZ18" s="16">
        <v>29</v>
      </c>
      <c r="EA18" s="16">
        <v>1</v>
      </c>
      <c r="EB18" s="16">
        <v>1</v>
      </c>
      <c r="EC18" s="16">
        <v>0</v>
      </c>
      <c r="ED18" s="16">
        <v>3</v>
      </c>
      <c r="EE18" s="16">
        <v>0</v>
      </c>
      <c r="EF18" s="16">
        <v>0</v>
      </c>
      <c r="EG18" s="16">
        <v>0</v>
      </c>
      <c r="EH18" s="16">
        <v>3</v>
      </c>
      <c r="EI18" s="16">
        <v>1</v>
      </c>
      <c r="EJ18" s="16">
        <v>0</v>
      </c>
      <c r="EK18" s="16">
        <v>0</v>
      </c>
      <c r="EL18" s="16">
        <v>1</v>
      </c>
      <c r="EM18" s="16">
        <v>0</v>
      </c>
      <c r="EN18" s="16">
        <v>134</v>
      </c>
      <c r="EO18" s="16">
        <v>1</v>
      </c>
      <c r="EP18" s="16">
        <v>6</v>
      </c>
      <c r="EQ18" s="16">
        <v>2</v>
      </c>
      <c r="ER18" s="16">
        <v>1</v>
      </c>
      <c r="ES18" s="16">
        <v>5</v>
      </c>
      <c r="ET18" s="16">
        <v>0</v>
      </c>
      <c r="EU18" s="16">
        <v>0</v>
      </c>
      <c r="EV18" s="16">
        <v>153</v>
      </c>
      <c r="EW18" s="16">
        <v>0</v>
      </c>
      <c r="EX18" s="16">
        <v>68</v>
      </c>
      <c r="EY18" s="16">
        <v>16</v>
      </c>
      <c r="EZ18" s="16">
        <v>27</v>
      </c>
      <c r="FA18" s="16">
        <v>0</v>
      </c>
      <c r="FB18" s="16">
        <v>0</v>
      </c>
      <c r="FC18" s="16">
        <v>6</v>
      </c>
      <c r="FD18" s="16">
        <v>0</v>
      </c>
      <c r="FE18" s="16">
        <v>0</v>
      </c>
      <c r="FF18" s="16">
        <v>0</v>
      </c>
      <c r="FG18" s="16">
        <v>0</v>
      </c>
      <c r="FH18" s="16">
        <v>0</v>
      </c>
    </row>
    <row r="19" spans="2:164">
      <c r="B19" s="4" t="s">
        <v>59</v>
      </c>
      <c r="C19" s="4" t="s">
        <v>7</v>
      </c>
      <c r="D19" s="16">
        <v>3911</v>
      </c>
      <c r="E19" s="16">
        <v>0</v>
      </c>
      <c r="F19" s="16">
        <v>1</v>
      </c>
      <c r="G19" s="16">
        <v>0</v>
      </c>
      <c r="H19" s="16">
        <v>0</v>
      </c>
      <c r="I19" s="16">
        <v>2</v>
      </c>
      <c r="J19" s="16">
        <v>124</v>
      </c>
      <c r="K19" s="16">
        <v>1026</v>
      </c>
      <c r="L19" s="16">
        <v>86</v>
      </c>
      <c r="M19" s="16">
        <v>82</v>
      </c>
      <c r="N19" s="16">
        <v>15</v>
      </c>
      <c r="O19" s="16">
        <v>0</v>
      </c>
      <c r="P19" s="16">
        <v>0</v>
      </c>
      <c r="Q19" s="16">
        <v>0</v>
      </c>
      <c r="R19" s="16">
        <v>28</v>
      </c>
      <c r="S19" s="16">
        <v>3</v>
      </c>
      <c r="T19" s="16">
        <v>75</v>
      </c>
      <c r="U19" s="16">
        <v>686</v>
      </c>
      <c r="V19" s="16">
        <v>65</v>
      </c>
      <c r="W19" s="16">
        <v>10</v>
      </c>
      <c r="X19" s="16">
        <v>4</v>
      </c>
      <c r="Y19" s="16">
        <v>83</v>
      </c>
      <c r="Z19" s="16">
        <v>1</v>
      </c>
      <c r="AA19" s="16">
        <v>0</v>
      </c>
      <c r="AB19" s="16">
        <v>6</v>
      </c>
      <c r="AC19" s="16">
        <v>237</v>
      </c>
      <c r="AD19" s="16">
        <v>1</v>
      </c>
      <c r="AE19" s="16">
        <v>1</v>
      </c>
      <c r="AF19" s="16">
        <v>909</v>
      </c>
      <c r="AG19" s="16">
        <v>9</v>
      </c>
      <c r="AH19" s="16">
        <v>81</v>
      </c>
      <c r="AI19" s="16">
        <v>1</v>
      </c>
      <c r="AJ19" s="16">
        <v>6</v>
      </c>
      <c r="AK19" s="16">
        <v>0</v>
      </c>
      <c r="AL19" s="16">
        <v>0</v>
      </c>
      <c r="AM19" s="16">
        <v>0</v>
      </c>
      <c r="AN19" s="16">
        <v>0</v>
      </c>
      <c r="AO19" s="16">
        <v>1</v>
      </c>
      <c r="AP19" s="16">
        <v>0</v>
      </c>
      <c r="AQ19" s="16">
        <v>0</v>
      </c>
      <c r="AR19" s="16">
        <v>0</v>
      </c>
      <c r="AS19" s="16">
        <v>5</v>
      </c>
      <c r="AT19" s="16">
        <v>3</v>
      </c>
      <c r="AU19" s="16">
        <v>0</v>
      </c>
      <c r="AV19" s="16">
        <v>13</v>
      </c>
      <c r="AW19" s="16">
        <v>0</v>
      </c>
      <c r="AX19" s="16">
        <v>0</v>
      </c>
      <c r="AY19" s="16">
        <v>1</v>
      </c>
      <c r="AZ19" s="16">
        <v>0</v>
      </c>
      <c r="BA19" s="16">
        <v>0</v>
      </c>
      <c r="BB19" s="16">
        <v>2</v>
      </c>
      <c r="BC19" s="16">
        <v>0</v>
      </c>
      <c r="BD19" s="16">
        <v>0</v>
      </c>
      <c r="BE19" s="16">
        <v>3</v>
      </c>
      <c r="BF19" s="16">
        <v>1</v>
      </c>
      <c r="BG19" s="16">
        <v>0</v>
      </c>
      <c r="BH19" s="16">
        <v>1</v>
      </c>
      <c r="BI19" s="16">
        <v>2</v>
      </c>
      <c r="BJ19" s="16">
        <v>0</v>
      </c>
      <c r="BK19" s="16">
        <v>0</v>
      </c>
      <c r="BL19" s="16">
        <v>0</v>
      </c>
      <c r="BM19" s="16">
        <v>0</v>
      </c>
      <c r="BN19" s="16">
        <v>0</v>
      </c>
      <c r="BO19" s="16">
        <v>7</v>
      </c>
      <c r="BP19" s="16">
        <v>0</v>
      </c>
      <c r="BQ19" s="16">
        <v>2</v>
      </c>
      <c r="BR19" s="16">
        <v>2</v>
      </c>
      <c r="BS19" s="16">
        <v>0</v>
      </c>
      <c r="BT19" s="16">
        <v>7</v>
      </c>
      <c r="BU19" s="16">
        <v>0</v>
      </c>
      <c r="BV19" s="16">
        <v>0</v>
      </c>
      <c r="BW19" s="16">
        <v>1</v>
      </c>
      <c r="BX19" s="16">
        <v>1</v>
      </c>
      <c r="BY19" s="16">
        <v>0</v>
      </c>
      <c r="BZ19" s="16">
        <v>1</v>
      </c>
      <c r="CA19" s="16">
        <v>0</v>
      </c>
      <c r="CB19" s="16">
        <v>0</v>
      </c>
      <c r="CC19" s="16">
        <v>1</v>
      </c>
      <c r="CD19" s="16">
        <v>0</v>
      </c>
      <c r="CE19" s="16">
        <v>1</v>
      </c>
      <c r="CF19" s="16">
        <v>0</v>
      </c>
      <c r="CG19" s="16">
        <v>12</v>
      </c>
      <c r="CH19" s="16">
        <v>0</v>
      </c>
      <c r="CI19" s="16">
        <v>0</v>
      </c>
      <c r="CJ19" s="16">
        <v>0</v>
      </c>
      <c r="CK19" s="16">
        <v>2</v>
      </c>
      <c r="CL19" s="16">
        <v>0</v>
      </c>
      <c r="CM19" s="16">
        <v>1</v>
      </c>
      <c r="CN19" s="16">
        <v>0</v>
      </c>
      <c r="CO19" s="16">
        <v>0</v>
      </c>
      <c r="CP19" s="16">
        <v>3</v>
      </c>
      <c r="CQ19" s="16">
        <v>0</v>
      </c>
      <c r="CR19" s="16">
        <v>0</v>
      </c>
      <c r="CS19" s="16">
        <v>0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0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3</v>
      </c>
      <c r="DG19" s="16">
        <v>0</v>
      </c>
      <c r="DH19" s="16">
        <v>6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15</v>
      </c>
      <c r="EA19" s="16">
        <v>0</v>
      </c>
      <c r="EB19" s="16">
        <v>0</v>
      </c>
      <c r="EC19" s="16">
        <v>0</v>
      </c>
      <c r="ED19" s="16">
        <v>2</v>
      </c>
      <c r="EE19" s="16">
        <v>0</v>
      </c>
      <c r="EF19" s="16">
        <v>0</v>
      </c>
      <c r="EG19" s="16">
        <v>0</v>
      </c>
      <c r="EH19" s="16">
        <v>0</v>
      </c>
      <c r="EI19" s="16">
        <v>1</v>
      </c>
      <c r="EJ19" s="16">
        <v>0</v>
      </c>
      <c r="EK19" s="16">
        <v>0</v>
      </c>
      <c r="EL19" s="16">
        <v>0</v>
      </c>
      <c r="EM19" s="16">
        <v>0</v>
      </c>
      <c r="EN19" s="16">
        <v>61</v>
      </c>
      <c r="EO19" s="16">
        <v>0</v>
      </c>
      <c r="EP19" s="16">
        <v>3</v>
      </c>
      <c r="EQ19" s="16">
        <v>3</v>
      </c>
      <c r="ER19" s="16">
        <v>0</v>
      </c>
      <c r="ES19" s="16">
        <v>1</v>
      </c>
      <c r="ET19" s="16">
        <v>1</v>
      </c>
      <c r="EU19" s="16">
        <v>0</v>
      </c>
      <c r="EV19" s="16">
        <v>119</v>
      </c>
      <c r="EW19" s="16">
        <v>2</v>
      </c>
      <c r="EX19" s="16">
        <v>40</v>
      </c>
      <c r="EY19" s="16">
        <v>6</v>
      </c>
      <c r="EZ19" s="16">
        <v>18</v>
      </c>
      <c r="FA19" s="16">
        <v>0</v>
      </c>
      <c r="FB19" s="16">
        <v>0</v>
      </c>
      <c r="FC19" s="16">
        <v>9</v>
      </c>
      <c r="FD19" s="16">
        <v>0</v>
      </c>
      <c r="FE19" s="16">
        <v>0</v>
      </c>
      <c r="FF19" s="16">
        <v>0</v>
      </c>
      <c r="FG19" s="16">
        <v>0</v>
      </c>
      <c r="FH19" s="16">
        <v>6</v>
      </c>
    </row>
    <row r="20" spans="2:164">
      <c r="B20" s="4" t="s">
        <v>60</v>
      </c>
      <c r="C20" s="4" t="s">
        <v>8</v>
      </c>
      <c r="D20" s="16">
        <v>8401</v>
      </c>
      <c r="E20" s="16">
        <v>4</v>
      </c>
      <c r="F20" s="16">
        <v>0</v>
      </c>
      <c r="G20" s="16">
        <v>2</v>
      </c>
      <c r="H20" s="16">
        <v>0</v>
      </c>
      <c r="I20" s="16">
        <v>7</v>
      </c>
      <c r="J20" s="16">
        <v>45</v>
      </c>
      <c r="K20" s="16">
        <v>2942</v>
      </c>
      <c r="L20" s="16">
        <v>253</v>
      </c>
      <c r="M20" s="16">
        <v>198</v>
      </c>
      <c r="N20" s="16">
        <v>30</v>
      </c>
      <c r="O20" s="16">
        <v>1</v>
      </c>
      <c r="P20" s="16">
        <v>0</v>
      </c>
      <c r="Q20" s="16">
        <v>1</v>
      </c>
      <c r="R20" s="16">
        <v>5</v>
      </c>
      <c r="S20" s="16">
        <v>11</v>
      </c>
      <c r="T20" s="16">
        <v>100</v>
      </c>
      <c r="U20" s="16">
        <v>1427</v>
      </c>
      <c r="V20" s="16">
        <v>176</v>
      </c>
      <c r="W20" s="16">
        <v>35</v>
      </c>
      <c r="X20" s="16">
        <v>15</v>
      </c>
      <c r="Y20" s="16">
        <v>298</v>
      </c>
      <c r="Z20" s="16">
        <v>2</v>
      </c>
      <c r="AA20" s="16">
        <v>0</v>
      </c>
      <c r="AB20" s="16">
        <v>94</v>
      </c>
      <c r="AC20" s="16">
        <v>399</v>
      </c>
      <c r="AD20" s="16">
        <v>3</v>
      </c>
      <c r="AE20" s="16">
        <v>1</v>
      </c>
      <c r="AF20" s="16">
        <v>1075</v>
      </c>
      <c r="AG20" s="16">
        <v>19</v>
      </c>
      <c r="AH20" s="16">
        <v>182</v>
      </c>
      <c r="AI20" s="16">
        <v>1</v>
      </c>
      <c r="AJ20" s="16">
        <v>16</v>
      </c>
      <c r="AK20" s="16">
        <v>1</v>
      </c>
      <c r="AL20" s="16">
        <v>2</v>
      </c>
      <c r="AM20" s="16">
        <v>0</v>
      </c>
      <c r="AN20" s="16">
        <v>0</v>
      </c>
      <c r="AO20" s="16">
        <v>6</v>
      </c>
      <c r="AP20" s="16">
        <v>1</v>
      </c>
      <c r="AQ20" s="16">
        <v>0</v>
      </c>
      <c r="AR20" s="16">
        <v>1</v>
      </c>
      <c r="AS20" s="16">
        <v>23</v>
      </c>
      <c r="AT20" s="16">
        <v>5</v>
      </c>
      <c r="AU20" s="16">
        <v>10</v>
      </c>
      <c r="AV20" s="16">
        <v>79</v>
      </c>
      <c r="AW20" s="16">
        <v>0</v>
      </c>
      <c r="AX20" s="16">
        <v>5</v>
      </c>
      <c r="AY20" s="16">
        <v>11</v>
      </c>
      <c r="AZ20" s="16">
        <v>3</v>
      </c>
      <c r="BA20" s="16">
        <v>0</v>
      </c>
      <c r="BB20" s="16">
        <v>5</v>
      </c>
      <c r="BC20" s="16">
        <v>12</v>
      </c>
      <c r="BD20" s="16">
        <v>0</v>
      </c>
      <c r="BE20" s="16">
        <v>0</v>
      </c>
      <c r="BF20" s="16">
        <v>12</v>
      </c>
      <c r="BG20" s="16">
        <v>10</v>
      </c>
      <c r="BH20" s="16">
        <v>17</v>
      </c>
      <c r="BI20" s="16">
        <v>3</v>
      </c>
      <c r="BJ20" s="16">
        <v>0</v>
      </c>
      <c r="BK20" s="16">
        <v>0</v>
      </c>
      <c r="BL20" s="16">
        <v>0</v>
      </c>
      <c r="BM20" s="16">
        <v>2</v>
      </c>
      <c r="BN20" s="16">
        <v>6</v>
      </c>
      <c r="BO20" s="16">
        <v>36</v>
      </c>
      <c r="BP20" s="16">
        <v>0</v>
      </c>
      <c r="BQ20" s="16">
        <v>3</v>
      </c>
      <c r="BR20" s="16">
        <v>4</v>
      </c>
      <c r="BS20" s="16">
        <v>8</v>
      </c>
      <c r="BT20" s="16">
        <v>69</v>
      </c>
      <c r="BU20" s="16">
        <v>3</v>
      </c>
      <c r="BV20" s="16">
        <v>1</v>
      </c>
      <c r="BW20" s="16">
        <v>4</v>
      </c>
      <c r="BX20" s="16">
        <v>2</v>
      </c>
      <c r="BY20" s="16">
        <v>1</v>
      </c>
      <c r="BZ20" s="16">
        <v>0</v>
      </c>
      <c r="CA20" s="16">
        <v>0</v>
      </c>
      <c r="CB20" s="16">
        <v>0</v>
      </c>
      <c r="CC20" s="16">
        <v>1</v>
      </c>
      <c r="CD20" s="16">
        <v>0</v>
      </c>
      <c r="CE20" s="16">
        <v>2</v>
      </c>
      <c r="CF20" s="16">
        <v>0</v>
      </c>
      <c r="CG20" s="16">
        <v>18</v>
      </c>
      <c r="CH20" s="16">
        <v>0</v>
      </c>
      <c r="CI20" s="16">
        <v>0</v>
      </c>
      <c r="CJ20" s="16">
        <v>1</v>
      </c>
      <c r="CK20" s="16">
        <v>3</v>
      </c>
      <c r="CL20" s="16">
        <v>0</v>
      </c>
      <c r="CM20" s="16">
        <v>4</v>
      </c>
      <c r="CN20" s="16">
        <v>0</v>
      </c>
      <c r="CO20" s="16">
        <v>1</v>
      </c>
      <c r="CP20" s="16">
        <v>4</v>
      </c>
      <c r="CQ20" s="16">
        <v>0</v>
      </c>
      <c r="CR20" s="16">
        <v>0</v>
      </c>
      <c r="CS20" s="16">
        <v>1</v>
      </c>
      <c r="CT20" s="16">
        <v>0</v>
      </c>
      <c r="CU20" s="16">
        <v>0</v>
      </c>
      <c r="CV20" s="16">
        <v>3</v>
      </c>
      <c r="CW20" s="16">
        <v>0</v>
      </c>
      <c r="CX20" s="16">
        <v>0</v>
      </c>
      <c r="CY20" s="16">
        <v>0</v>
      </c>
      <c r="CZ20" s="16">
        <v>4</v>
      </c>
      <c r="DA20" s="16">
        <v>0</v>
      </c>
      <c r="DB20" s="16">
        <v>0</v>
      </c>
      <c r="DC20" s="16">
        <v>3</v>
      </c>
      <c r="DD20" s="16">
        <v>0</v>
      </c>
      <c r="DE20" s="16">
        <v>0</v>
      </c>
      <c r="DF20" s="16">
        <v>2</v>
      </c>
      <c r="DG20" s="16">
        <v>0</v>
      </c>
      <c r="DH20" s="16">
        <v>4</v>
      </c>
      <c r="DI20" s="16">
        <v>0</v>
      </c>
      <c r="DJ20" s="16">
        <v>0</v>
      </c>
      <c r="DK20" s="16">
        <v>0</v>
      </c>
      <c r="DL20" s="16">
        <v>0</v>
      </c>
      <c r="DM20" s="16">
        <v>0</v>
      </c>
      <c r="DN20" s="16">
        <v>0</v>
      </c>
      <c r="DO20" s="16">
        <v>0</v>
      </c>
      <c r="DP20" s="16">
        <v>0</v>
      </c>
      <c r="DQ20" s="16">
        <v>5</v>
      </c>
      <c r="DR20" s="16">
        <v>0</v>
      </c>
      <c r="DS20" s="16">
        <v>0</v>
      </c>
      <c r="DT20" s="16">
        <v>0</v>
      </c>
      <c r="DU20" s="16">
        <v>4</v>
      </c>
      <c r="DV20" s="16">
        <v>0</v>
      </c>
      <c r="DW20" s="16">
        <v>0</v>
      </c>
      <c r="DX20" s="16">
        <v>0</v>
      </c>
      <c r="DY20" s="16">
        <v>0</v>
      </c>
      <c r="DZ20" s="16">
        <v>59</v>
      </c>
      <c r="EA20" s="16">
        <v>3</v>
      </c>
      <c r="EB20" s="16">
        <v>0</v>
      </c>
      <c r="EC20" s="16">
        <v>0</v>
      </c>
      <c r="ED20" s="16">
        <v>4</v>
      </c>
      <c r="EE20" s="16">
        <v>0</v>
      </c>
      <c r="EF20" s="16">
        <v>0</v>
      </c>
      <c r="EG20" s="16">
        <v>0</v>
      </c>
      <c r="EH20" s="16">
        <v>3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275</v>
      </c>
      <c r="EO20" s="16">
        <v>1</v>
      </c>
      <c r="EP20" s="16">
        <v>6</v>
      </c>
      <c r="EQ20" s="16">
        <v>5</v>
      </c>
      <c r="ER20" s="16">
        <v>0</v>
      </c>
      <c r="ES20" s="16">
        <v>5</v>
      </c>
      <c r="ET20" s="16">
        <v>3</v>
      </c>
      <c r="EU20" s="16">
        <v>2</v>
      </c>
      <c r="EV20" s="16">
        <v>129</v>
      </c>
      <c r="EW20" s="16">
        <v>1</v>
      </c>
      <c r="EX20" s="16">
        <v>55</v>
      </c>
      <c r="EY20" s="16">
        <v>8</v>
      </c>
      <c r="EZ20" s="16">
        <v>71</v>
      </c>
      <c r="FA20" s="16">
        <v>0</v>
      </c>
      <c r="FB20" s="16">
        <v>0</v>
      </c>
      <c r="FC20" s="16">
        <v>22</v>
      </c>
      <c r="FD20" s="16">
        <v>0</v>
      </c>
      <c r="FE20" s="16">
        <v>0</v>
      </c>
      <c r="FF20" s="16">
        <v>0</v>
      </c>
      <c r="FG20" s="16">
        <v>1</v>
      </c>
      <c r="FH20" s="16">
        <v>1</v>
      </c>
    </row>
    <row r="21" spans="2:164">
      <c r="B21" s="4" t="s">
        <v>61</v>
      </c>
      <c r="C21" s="4" t="s">
        <v>9</v>
      </c>
      <c r="D21" s="16">
        <v>471</v>
      </c>
      <c r="E21" s="16">
        <v>0</v>
      </c>
      <c r="F21" s="16">
        <v>0</v>
      </c>
      <c r="G21" s="16">
        <v>1</v>
      </c>
      <c r="H21" s="16">
        <v>0</v>
      </c>
      <c r="I21" s="16">
        <v>2</v>
      </c>
      <c r="J21" s="16">
        <v>0</v>
      </c>
      <c r="K21" s="16">
        <v>43</v>
      </c>
      <c r="L21" s="16">
        <v>31</v>
      </c>
      <c r="M21" s="16">
        <v>4</v>
      </c>
      <c r="N21" s="16">
        <v>3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13</v>
      </c>
      <c r="U21" s="16">
        <v>58</v>
      </c>
      <c r="V21" s="16">
        <v>6</v>
      </c>
      <c r="W21" s="16">
        <v>10</v>
      </c>
      <c r="X21" s="16">
        <v>0</v>
      </c>
      <c r="Y21" s="16">
        <v>25</v>
      </c>
      <c r="Z21" s="16">
        <v>0</v>
      </c>
      <c r="AA21" s="16">
        <v>0</v>
      </c>
      <c r="AB21" s="16">
        <v>3</v>
      </c>
      <c r="AC21" s="16">
        <v>73</v>
      </c>
      <c r="AD21" s="16">
        <v>0</v>
      </c>
      <c r="AE21" s="16">
        <v>0</v>
      </c>
      <c r="AF21" s="16">
        <v>132</v>
      </c>
      <c r="AG21" s="16">
        <v>1</v>
      </c>
      <c r="AH21" s="16">
        <v>8</v>
      </c>
      <c r="AI21" s="16">
        <v>0</v>
      </c>
      <c r="AJ21" s="16">
        <v>11</v>
      </c>
      <c r="AK21" s="16">
        <v>0</v>
      </c>
      <c r="AL21" s="16">
        <v>0</v>
      </c>
      <c r="AM21" s="16">
        <v>0</v>
      </c>
      <c r="AN21" s="16">
        <v>0</v>
      </c>
      <c r="AO21" s="16">
        <v>1</v>
      </c>
      <c r="AP21" s="16">
        <v>0</v>
      </c>
      <c r="AQ21" s="16">
        <v>0</v>
      </c>
      <c r="AR21" s="16">
        <v>0</v>
      </c>
      <c r="AS21" s="16">
        <v>2</v>
      </c>
      <c r="AT21" s="16">
        <v>0</v>
      </c>
      <c r="AU21" s="16">
        <v>0</v>
      </c>
      <c r="AV21" s="16">
        <v>3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1</v>
      </c>
      <c r="BK21" s="16">
        <v>0</v>
      </c>
      <c r="BL21" s="16">
        <v>0</v>
      </c>
      <c r="BM21" s="16">
        <v>0</v>
      </c>
      <c r="BN21" s="16">
        <v>0</v>
      </c>
      <c r="BO21" s="16">
        <v>0</v>
      </c>
      <c r="BP21" s="16">
        <v>0</v>
      </c>
      <c r="BQ21" s="16">
        <v>0</v>
      </c>
      <c r="BR21" s="16">
        <v>0</v>
      </c>
      <c r="BS21" s="16">
        <v>0</v>
      </c>
      <c r="BT21" s="16">
        <v>3</v>
      </c>
      <c r="BU21" s="16">
        <v>1</v>
      </c>
      <c r="BV21" s="16">
        <v>0</v>
      </c>
      <c r="BW21" s="16">
        <v>1</v>
      </c>
      <c r="BX21" s="16">
        <v>1</v>
      </c>
      <c r="BY21" s="16">
        <v>0</v>
      </c>
      <c r="BZ21" s="16">
        <v>0</v>
      </c>
      <c r="CA21" s="16">
        <v>0</v>
      </c>
      <c r="CB21" s="16">
        <v>0</v>
      </c>
      <c r="CC21" s="16">
        <v>1</v>
      </c>
      <c r="CD21" s="16">
        <v>0</v>
      </c>
      <c r="CE21" s="16">
        <v>0</v>
      </c>
      <c r="CF21" s="16">
        <v>0</v>
      </c>
      <c r="CG21" s="16">
        <v>4</v>
      </c>
      <c r="CH21" s="16">
        <v>0</v>
      </c>
      <c r="CI21" s="16">
        <v>0</v>
      </c>
      <c r="CJ21" s="16">
        <v>0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4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17</v>
      </c>
      <c r="EO21" s="16">
        <v>0</v>
      </c>
      <c r="EP21" s="16">
        <v>1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2</v>
      </c>
      <c r="EW21" s="16">
        <v>0</v>
      </c>
      <c r="EX21" s="16">
        <v>2</v>
      </c>
      <c r="EY21" s="16">
        <v>0</v>
      </c>
      <c r="EZ21" s="16">
        <v>1</v>
      </c>
      <c r="FA21" s="16">
        <v>0</v>
      </c>
      <c r="FB21" s="16">
        <v>0</v>
      </c>
      <c r="FC21" s="16">
        <v>1</v>
      </c>
      <c r="FD21" s="16">
        <v>0</v>
      </c>
      <c r="FE21" s="16">
        <v>0</v>
      </c>
      <c r="FF21" s="16">
        <v>1</v>
      </c>
      <c r="FG21" s="16">
        <v>0</v>
      </c>
      <c r="FH21" s="16">
        <v>0</v>
      </c>
    </row>
    <row r="22" spans="2:164">
      <c r="B22" s="4" t="s">
        <v>62</v>
      </c>
      <c r="C22" s="4" t="s">
        <v>10</v>
      </c>
      <c r="D22" s="16">
        <v>1984</v>
      </c>
      <c r="E22" s="16">
        <v>0</v>
      </c>
      <c r="F22" s="16">
        <v>0</v>
      </c>
      <c r="G22" s="16">
        <v>5</v>
      </c>
      <c r="H22" s="16">
        <v>0</v>
      </c>
      <c r="I22" s="16">
        <v>31</v>
      </c>
      <c r="J22" s="16">
        <v>23</v>
      </c>
      <c r="K22" s="16">
        <v>518</v>
      </c>
      <c r="L22" s="16">
        <v>13</v>
      </c>
      <c r="M22" s="16">
        <v>15</v>
      </c>
      <c r="N22" s="16">
        <v>0</v>
      </c>
      <c r="O22" s="16">
        <v>0</v>
      </c>
      <c r="P22" s="16">
        <v>0</v>
      </c>
      <c r="Q22" s="16">
        <v>1</v>
      </c>
      <c r="R22" s="16">
        <v>1</v>
      </c>
      <c r="S22" s="16">
        <v>2</v>
      </c>
      <c r="T22" s="16">
        <v>23</v>
      </c>
      <c r="U22" s="16">
        <v>542</v>
      </c>
      <c r="V22" s="16">
        <v>60</v>
      </c>
      <c r="W22" s="16">
        <v>3</v>
      </c>
      <c r="X22" s="16">
        <v>0</v>
      </c>
      <c r="Y22" s="16">
        <v>60</v>
      </c>
      <c r="Z22" s="16">
        <v>11</v>
      </c>
      <c r="AA22" s="16">
        <v>0</v>
      </c>
      <c r="AB22" s="16">
        <v>49</v>
      </c>
      <c r="AC22" s="16">
        <v>82</v>
      </c>
      <c r="AD22" s="16">
        <v>0</v>
      </c>
      <c r="AE22" s="16">
        <v>0</v>
      </c>
      <c r="AF22" s="16">
        <v>72</v>
      </c>
      <c r="AG22" s="16">
        <v>10</v>
      </c>
      <c r="AH22" s="16">
        <v>11</v>
      </c>
      <c r="AI22" s="16">
        <v>0</v>
      </c>
      <c r="AJ22" s="16">
        <v>7</v>
      </c>
      <c r="AK22" s="16">
        <v>0</v>
      </c>
      <c r="AL22" s="16">
        <v>0</v>
      </c>
      <c r="AM22" s="16">
        <v>1</v>
      </c>
      <c r="AN22" s="16">
        <v>0</v>
      </c>
      <c r="AO22" s="16">
        <v>3</v>
      </c>
      <c r="AP22" s="16">
        <v>0</v>
      </c>
      <c r="AQ22" s="16">
        <v>0</v>
      </c>
      <c r="AR22" s="16">
        <v>0</v>
      </c>
      <c r="AS22" s="16">
        <v>11</v>
      </c>
      <c r="AT22" s="16">
        <v>5</v>
      </c>
      <c r="AU22" s="16">
        <v>0</v>
      </c>
      <c r="AV22" s="16">
        <v>37</v>
      </c>
      <c r="AW22" s="16">
        <v>6</v>
      </c>
      <c r="AX22" s="16">
        <v>2</v>
      </c>
      <c r="AY22" s="16">
        <v>2</v>
      </c>
      <c r="AZ22" s="16">
        <v>0</v>
      </c>
      <c r="BA22" s="16">
        <v>1</v>
      </c>
      <c r="BB22" s="16">
        <v>0</v>
      </c>
      <c r="BC22" s="16">
        <v>0</v>
      </c>
      <c r="BD22" s="16">
        <v>0</v>
      </c>
      <c r="BE22" s="16">
        <v>0</v>
      </c>
      <c r="BF22" s="16">
        <v>4</v>
      </c>
      <c r="BG22" s="16">
        <v>3</v>
      </c>
      <c r="BH22" s="16">
        <v>13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15</v>
      </c>
      <c r="BP22" s="16">
        <v>0</v>
      </c>
      <c r="BQ22" s="16">
        <v>2</v>
      </c>
      <c r="BR22" s="16">
        <v>1</v>
      </c>
      <c r="BS22" s="16">
        <v>0</v>
      </c>
      <c r="BT22" s="16">
        <v>20</v>
      </c>
      <c r="BU22" s="16">
        <v>0</v>
      </c>
      <c r="BV22" s="16">
        <v>0</v>
      </c>
      <c r="BW22" s="16">
        <v>2</v>
      </c>
      <c r="BX22" s="16">
        <v>1</v>
      </c>
      <c r="BY22" s="16">
        <v>0</v>
      </c>
      <c r="BZ22" s="16">
        <v>0</v>
      </c>
      <c r="CA22" s="16">
        <v>0</v>
      </c>
      <c r="CB22" s="16">
        <v>0</v>
      </c>
      <c r="CC22" s="16">
        <v>0</v>
      </c>
      <c r="CD22" s="16">
        <v>0</v>
      </c>
      <c r="CE22" s="16">
        <v>2</v>
      </c>
      <c r="CF22" s="16">
        <v>0</v>
      </c>
      <c r="CG22" s="16">
        <v>15</v>
      </c>
      <c r="CH22" s="16">
        <v>0</v>
      </c>
      <c r="CI22" s="16">
        <v>0</v>
      </c>
      <c r="CJ22" s="16">
        <v>3</v>
      </c>
      <c r="CK22" s="16">
        <v>1</v>
      </c>
      <c r="CL22" s="16">
        <v>0</v>
      </c>
      <c r="CM22" s="16">
        <v>0</v>
      </c>
      <c r="CN22" s="16">
        <v>0</v>
      </c>
      <c r="CO22" s="16">
        <v>0</v>
      </c>
      <c r="CP22" s="16">
        <v>2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0</v>
      </c>
      <c r="CZ22" s="16">
        <v>0</v>
      </c>
      <c r="DA22" s="16">
        <v>1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1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2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29</v>
      </c>
      <c r="EA22" s="16">
        <v>0</v>
      </c>
      <c r="EB22" s="16">
        <v>0</v>
      </c>
      <c r="EC22" s="16">
        <v>3</v>
      </c>
      <c r="ED22" s="16">
        <v>4</v>
      </c>
      <c r="EE22" s="16">
        <v>2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1</v>
      </c>
      <c r="EL22" s="16">
        <v>0</v>
      </c>
      <c r="EM22" s="16">
        <v>0</v>
      </c>
      <c r="EN22" s="16">
        <v>135</v>
      </c>
      <c r="EO22" s="16">
        <v>0</v>
      </c>
      <c r="EP22" s="16">
        <v>4</v>
      </c>
      <c r="EQ22" s="16">
        <v>2</v>
      </c>
      <c r="ER22" s="16">
        <v>0</v>
      </c>
      <c r="ES22" s="16">
        <v>2</v>
      </c>
      <c r="ET22" s="16">
        <v>1</v>
      </c>
      <c r="EU22" s="16">
        <v>1</v>
      </c>
      <c r="EV22" s="16">
        <v>46</v>
      </c>
      <c r="EW22" s="16">
        <v>0</v>
      </c>
      <c r="EX22" s="16">
        <v>26</v>
      </c>
      <c r="EY22" s="16">
        <v>0</v>
      </c>
      <c r="EZ22" s="16">
        <v>27</v>
      </c>
      <c r="FA22" s="16">
        <v>0</v>
      </c>
      <c r="FB22" s="16">
        <v>0</v>
      </c>
      <c r="FC22" s="16">
        <v>4</v>
      </c>
      <c r="FD22" s="16">
        <v>0</v>
      </c>
      <c r="FE22" s="16">
        <v>0</v>
      </c>
      <c r="FF22" s="16">
        <v>0</v>
      </c>
      <c r="FG22" s="16">
        <v>0</v>
      </c>
      <c r="FH22" s="16">
        <v>2</v>
      </c>
    </row>
    <row r="23" spans="2:164">
      <c r="B23" s="4" t="s">
        <v>63</v>
      </c>
      <c r="C23" s="4" t="s">
        <v>11</v>
      </c>
      <c r="D23" s="16">
        <v>3620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6">
        <v>58</v>
      </c>
      <c r="K23" s="16">
        <v>1442</v>
      </c>
      <c r="L23" s="16">
        <v>121</v>
      </c>
      <c r="M23" s="16">
        <v>101</v>
      </c>
      <c r="N23" s="16">
        <v>36</v>
      </c>
      <c r="O23" s="16">
        <v>0</v>
      </c>
      <c r="P23" s="16">
        <v>0</v>
      </c>
      <c r="Q23" s="16">
        <v>0</v>
      </c>
      <c r="R23" s="16">
        <v>4</v>
      </c>
      <c r="S23" s="16">
        <v>0</v>
      </c>
      <c r="T23" s="16">
        <v>27</v>
      </c>
      <c r="U23" s="16">
        <v>495</v>
      </c>
      <c r="V23" s="16">
        <v>33</v>
      </c>
      <c r="W23" s="16">
        <v>16</v>
      </c>
      <c r="X23" s="16">
        <v>2</v>
      </c>
      <c r="Y23" s="16">
        <v>313</v>
      </c>
      <c r="Z23" s="16">
        <v>0</v>
      </c>
      <c r="AA23" s="16">
        <v>0</v>
      </c>
      <c r="AB23" s="16">
        <v>8</v>
      </c>
      <c r="AC23" s="16">
        <v>104</v>
      </c>
      <c r="AD23" s="16">
        <v>0</v>
      </c>
      <c r="AE23" s="16">
        <v>0</v>
      </c>
      <c r="AF23" s="16">
        <v>555</v>
      </c>
      <c r="AG23" s="16">
        <v>4</v>
      </c>
      <c r="AH23" s="16">
        <v>42</v>
      </c>
      <c r="AI23" s="16">
        <v>0</v>
      </c>
      <c r="AJ23" s="16">
        <v>1</v>
      </c>
      <c r="AK23" s="16">
        <v>0</v>
      </c>
      <c r="AL23" s="16">
        <v>1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2</v>
      </c>
      <c r="AT23" s="16">
        <v>0</v>
      </c>
      <c r="AU23" s="16">
        <v>0</v>
      </c>
      <c r="AV23" s="16">
        <v>11</v>
      </c>
      <c r="AW23" s="16">
        <v>0</v>
      </c>
      <c r="AX23" s="16">
        <v>1</v>
      </c>
      <c r="AY23" s="16">
        <v>1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2</v>
      </c>
      <c r="BG23" s="16">
        <v>1</v>
      </c>
      <c r="BH23" s="16">
        <v>5</v>
      </c>
      <c r="BI23" s="16">
        <v>1</v>
      </c>
      <c r="BJ23" s="16">
        <v>0</v>
      </c>
      <c r="BK23" s="16">
        <v>0</v>
      </c>
      <c r="BL23" s="16">
        <v>0</v>
      </c>
      <c r="BM23" s="16">
        <v>0</v>
      </c>
      <c r="BN23" s="16">
        <v>2</v>
      </c>
      <c r="BO23" s="16">
        <v>5</v>
      </c>
      <c r="BP23" s="16">
        <v>0</v>
      </c>
      <c r="BQ23" s="16">
        <v>3</v>
      </c>
      <c r="BR23" s="16">
        <v>0</v>
      </c>
      <c r="BS23" s="16">
        <v>1</v>
      </c>
      <c r="BT23" s="16">
        <v>2</v>
      </c>
      <c r="BU23" s="16">
        <v>0</v>
      </c>
      <c r="BV23" s="16">
        <v>1</v>
      </c>
      <c r="BW23" s="16">
        <v>4</v>
      </c>
      <c r="BX23" s="16">
        <v>3</v>
      </c>
      <c r="BY23" s="16">
        <v>0</v>
      </c>
      <c r="BZ23" s="16">
        <v>1</v>
      </c>
      <c r="CA23" s="16">
        <v>0</v>
      </c>
      <c r="CB23" s="16">
        <v>0</v>
      </c>
      <c r="CC23" s="16">
        <v>0</v>
      </c>
      <c r="CD23" s="16">
        <v>0</v>
      </c>
      <c r="CE23" s="16">
        <v>1</v>
      </c>
      <c r="CF23" s="16">
        <v>0</v>
      </c>
      <c r="CG23" s="16">
        <v>1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5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0</v>
      </c>
      <c r="DE23" s="16">
        <v>0</v>
      </c>
      <c r="DF23" s="16">
        <v>1</v>
      </c>
      <c r="DG23" s="16">
        <v>0</v>
      </c>
      <c r="DH23" s="16">
        <v>3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10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34</v>
      </c>
      <c r="EO23" s="16">
        <v>0</v>
      </c>
      <c r="EP23" s="16">
        <v>6</v>
      </c>
      <c r="EQ23" s="16">
        <v>1</v>
      </c>
      <c r="ER23" s="16">
        <v>0</v>
      </c>
      <c r="ES23" s="16">
        <v>2</v>
      </c>
      <c r="ET23" s="16">
        <v>0</v>
      </c>
      <c r="EU23" s="16">
        <v>1</v>
      </c>
      <c r="EV23" s="16">
        <v>125</v>
      </c>
      <c r="EW23" s="16">
        <v>1</v>
      </c>
      <c r="EX23" s="16">
        <v>9</v>
      </c>
      <c r="EY23" s="16">
        <v>3</v>
      </c>
      <c r="EZ23" s="16">
        <v>6</v>
      </c>
      <c r="FA23" s="16">
        <v>0</v>
      </c>
      <c r="FB23" s="16">
        <v>0</v>
      </c>
      <c r="FC23" s="16">
        <v>1</v>
      </c>
      <c r="FD23" s="16">
        <v>0</v>
      </c>
      <c r="FE23" s="16">
        <v>0</v>
      </c>
      <c r="FF23" s="16">
        <v>0</v>
      </c>
      <c r="FG23" s="16">
        <v>0</v>
      </c>
      <c r="FH23" s="16">
        <v>0</v>
      </c>
    </row>
    <row r="24" spans="2:164">
      <c r="B24" s="4" t="s">
        <v>64</v>
      </c>
      <c r="C24" s="4" t="s">
        <v>12</v>
      </c>
      <c r="D24" s="16">
        <v>560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3</v>
      </c>
      <c r="K24" s="16">
        <v>136</v>
      </c>
      <c r="L24" s="16">
        <v>34</v>
      </c>
      <c r="M24" s="16">
        <v>16</v>
      </c>
      <c r="N24" s="16">
        <v>4</v>
      </c>
      <c r="O24" s="16">
        <v>0</v>
      </c>
      <c r="P24" s="16">
        <v>0</v>
      </c>
      <c r="Q24" s="16">
        <v>0</v>
      </c>
      <c r="R24" s="16">
        <v>0</v>
      </c>
      <c r="S24" s="16">
        <v>1</v>
      </c>
      <c r="T24" s="16">
        <v>0</v>
      </c>
      <c r="U24" s="16">
        <v>47</v>
      </c>
      <c r="V24" s="16">
        <v>0</v>
      </c>
      <c r="W24" s="16">
        <v>19</v>
      </c>
      <c r="X24" s="16">
        <v>0</v>
      </c>
      <c r="Y24" s="16">
        <v>8</v>
      </c>
      <c r="Z24" s="16">
        <v>0</v>
      </c>
      <c r="AA24" s="16">
        <v>0</v>
      </c>
      <c r="AB24" s="16">
        <v>1</v>
      </c>
      <c r="AC24" s="16">
        <v>35</v>
      </c>
      <c r="AD24" s="16">
        <v>0</v>
      </c>
      <c r="AE24" s="16">
        <v>0</v>
      </c>
      <c r="AF24" s="16">
        <v>209</v>
      </c>
      <c r="AG24" s="16">
        <v>0</v>
      </c>
      <c r="AH24" s="16">
        <v>16</v>
      </c>
      <c r="AI24" s="16">
        <v>0</v>
      </c>
      <c r="AJ24" s="16">
        <v>2</v>
      </c>
      <c r="AK24" s="16">
        <v>0</v>
      </c>
      <c r="AL24" s="16">
        <v>0</v>
      </c>
      <c r="AM24" s="16">
        <v>0</v>
      </c>
      <c r="AN24" s="16">
        <v>0</v>
      </c>
      <c r="AO24" s="16">
        <v>1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1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2</v>
      </c>
      <c r="BG24" s="16">
        <v>0</v>
      </c>
      <c r="BH24" s="16">
        <v>0</v>
      </c>
      <c r="BI24" s="16">
        <v>0</v>
      </c>
      <c r="BJ24" s="16">
        <v>0</v>
      </c>
      <c r="BK24" s="16">
        <v>0</v>
      </c>
      <c r="BL24" s="16">
        <v>0</v>
      </c>
      <c r="BM24" s="16">
        <v>0</v>
      </c>
      <c r="BN24" s="16">
        <v>0</v>
      </c>
      <c r="BO24" s="16">
        <v>0</v>
      </c>
      <c r="BP24" s="16">
        <v>0</v>
      </c>
      <c r="BQ24" s="16">
        <v>0</v>
      </c>
      <c r="BR24" s="16">
        <v>0</v>
      </c>
      <c r="BS24" s="16">
        <v>0</v>
      </c>
      <c r="BT24" s="16">
        <v>1</v>
      </c>
      <c r="BU24" s="16">
        <v>0</v>
      </c>
      <c r="BV24" s="16">
        <v>0</v>
      </c>
      <c r="BW24" s="16">
        <v>0</v>
      </c>
      <c r="BX24" s="16">
        <v>4</v>
      </c>
      <c r="BY24" s="16">
        <v>0</v>
      </c>
      <c r="BZ24" s="16">
        <v>0</v>
      </c>
      <c r="CA24" s="16">
        <v>0</v>
      </c>
      <c r="CB24" s="16">
        <v>0</v>
      </c>
      <c r="CC24" s="16">
        <v>0</v>
      </c>
      <c r="CD24" s="16">
        <v>0</v>
      </c>
      <c r="CE24" s="16">
        <v>0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0</v>
      </c>
      <c r="CP24" s="16">
        <v>0</v>
      </c>
      <c r="CQ24" s="16">
        <v>0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0</v>
      </c>
      <c r="CZ24" s="16">
        <v>1</v>
      </c>
      <c r="DA24" s="16">
        <v>0</v>
      </c>
      <c r="DB24" s="16">
        <v>0</v>
      </c>
      <c r="DC24" s="16">
        <v>0</v>
      </c>
      <c r="DD24" s="16">
        <v>0</v>
      </c>
      <c r="DE24" s="16">
        <v>0</v>
      </c>
      <c r="DF24" s="16">
        <v>0</v>
      </c>
      <c r="DG24" s="16">
        <v>0</v>
      </c>
      <c r="DH24" s="16">
        <v>1</v>
      </c>
      <c r="DI24" s="16">
        <v>0</v>
      </c>
      <c r="DJ24" s="16">
        <v>0</v>
      </c>
      <c r="DK24" s="16">
        <v>0</v>
      </c>
      <c r="DL24" s="16">
        <v>0</v>
      </c>
      <c r="DM24" s="16">
        <v>0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3</v>
      </c>
      <c r="EA24" s="16">
        <v>0</v>
      </c>
      <c r="EB24" s="16">
        <v>0</v>
      </c>
      <c r="EC24" s="16">
        <v>0</v>
      </c>
      <c r="ED24" s="16">
        <v>1</v>
      </c>
      <c r="EE24" s="16">
        <v>0</v>
      </c>
      <c r="EF24" s="16">
        <v>0</v>
      </c>
      <c r="EG24" s="16">
        <v>0</v>
      </c>
      <c r="EH24" s="16">
        <v>0</v>
      </c>
      <c r="EI24" s="16">
        <v>1</v>
      </c>
      <c r="EJ24" s="16">
        <v>0</v>
      </c>
      <c r="EK24" s="16">
        <v>0</v>
      </c>
      <c r="EL24" s="16">
        <v>0</v>
      </c>
      <c r="EM24" s="16">
        <v>0</v>
      </c>
      <c r="EN24" s="16">
        <v>4</v>
      </c>
      <c r="EO24" s="16">
        <v>0</v>
      </c>
      <c r="EP24" s="16">
        <v>0</v>
      </c>
      <c r="EQ24" s="16">
        <v>0</v>
      </c>
      <c r="ER24" s="16">
        <v>0</v>
      </c>
      <c r="ES24" s="16">
        <v>1</v>
      </c>
      <c r="ET24" s="16">
        <v>0</v>
      </c>
      <c r="EU24" s="16">
        <v>0</v>
      </c>
      <c r="EV24" s="16">
        <v>4</v>
      </c>
      <c r="EW24" s="16">
        <v>0</v>
      </c>
      <c r="EX24" s="16">
        <v>2</v>
      </c>
      <c r="EY24" s="16">
        <v>0</v>
      </c>
      <c r="EZ24" s="16">
        <v>2</v>
      </c>
      <c r="FA24" s="16">
        <v>0</v>
      </c>
      <c r="FB24" s="16">
        <v>0</v>
      </c>
      <c r="FC24" s="16">
        <v>0</v>
      </c>
      <c r="FD24" s="16">
        <v>0</v>
      </c>
      <c r="FE24" s="16">
        <v>0</v>
      </c>
      <c r="FF24" s="16">
        <v>0</v>
      </c>
      <c r="FG24" s="16">
        <v>0</v>
      </c>
      <c r="FH24" s="16">
        <v>0</v>
      </c>
    </row>
    <row r="25" spans="2:164">
      <c r="B25" s="4" t="s">
        <v>65</v>
      </c>
      <c r="C25" s="4" t="s">
        <v>13</v>
      </c>
      <c r="D25" s="16">
        <v>1126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2</v>
      </c>
      <c r="K25" s="16">
        <v>73</v>
      </c>
      <c r="L25" s="16">
        <v>78</v>
      </c>
      <c r="M25" s="16">
        <v>1</v>
      </c>
      <c r="N25" s="16">
        <v>4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42</v>
      </c>
      <c r="U25" s="16">
        <v>145</v>
      </c>
      <c r="V25" s="16">
        <v>43</v>
      </c>
      <c r="W25" s="16">
        <v>4</v>
      </c>
      <c r="X25" s="16">
        <v>0</v>
      </c>
      <c r="Y25" s="16">
        <v>65</v>
      </c>
      <c r="Z25" s="16">
        <v>0</v>
      </c>
      <c r="AA25" s="16">
        <v>0</v>
      </c>
      <c r="AB25" s="16">
        <v>0</v>
      </c>
      <c r="AC25" s="16">
        <v>217</v>
      </c>
      <c r="AD25" s="16">
        <v>0</v>
      </c>
      <c r="AE25" s="16">
        <v>0</v>
      </c>
      <c r="AF25" s="16">
        <v>357</v>
      </c>
      <c r="AG25" s="16">
        <v>0</v>
      </c>
      <c r="AH25" s="16">
        <v>26</v>
      </c>
      <c r="AI25" s="16">
        <v>0</v>
      </c>
      <c r="AJ25" s="16">
        <v>1</v>
      </c>
      <c r="AK25" s="16">
        <v>0</v>
      </c>
      <c r="AL25" s="16">
        <v>0</v>
      </c>
      <c r="AM25" s="16">
        <v>0</v>
      </c>
      <c r="AN25" s="16">
        <v>0</v>
      </c>
      <c r="AO25" s="16">
        <v>1</v>
      </c>
      <c r="AP25" s="16">
        <v>0</v>
      </c>
      <c r="AQ25" s="16">
        <v>0</v>
      </c>
      <c r="AR25" s="16">
        <v>0</v>
      </c>
      <c r="AS25" s="16">
        <v>2</v>
      </c>
      <c r="AT25" s="16">
        <v>0</v>
      </c>
      <c r="AU25" s="16">
        <v>0</v>
      </c>
      <c r="AV25" s="16">
        <v>2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3</v>
      </c>
      <c r="BP25" s="16">
        <v>0</v>
      </c>
      <c r="BQ25" s="16">
        <v>0</v>
      </c>
      <c r="BR25" s="16">
        <v>0</v>
      </c>
      <c r="BS25" s="16">
        <v>0</v>
      </c>
      <c r="BT25" s="16">
        <v>1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1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1</v>
      </c>
      <c r="DR25" s="16">
        <v>0</v>
      </c>
      <c r="DS25" s="16">
        <v>0</v>
      </c>
      <c r="DT25" s="16">
        <v>0</v>
      </c>
      <c r="DU25" s="16">
        <v>1</v>
      </c>
      <c r="DV25" s="16">
        <v>0</v>
      </c>
      <c r="DW25" s="16">
        <v>0</v>
      </c>
      <c r="DX25" s="16">
        <v>0</v>
      </c>
      <c r="DY25" s="16">
        <v>0</v>
      </c>
      <c r="DZ25" s="16">
        <v>8</v>
      </c>
      <c r="EA25" s="16">
        <v>0</v>
      </c>
      <c r="EB25" s="16">
        <v>0</v>
      </c>
      <c r="EC25" s="16">
        <v>0</v>
      </c>
      <c r="ED25" s="16">
        <v>1</v>
      </c>
      <c r="EE25" s="16">
        <v>0</v>
      </c>
      <c r="EF25" s="16">
        <v>0</v>
      </c>
      <c r="EG25" s="16">
        <v>0</v>
      </c>
      <c r="EH25" s="16">
        <v>0</v>
      </c>
      <c r="EI25" s="16">
        <v>1</v>
      </c>
      <c r="EJ25" s="16">
        <v>0</v>
      </c>
      <c r="EK25" s="16">
        <v>0</v>
      </c>
      <c r="EL25" s="16">
        <v>0</v>
      </c>
      <c r="EM25" s="16">
        <v>0</v>
      </c>
      <c r="EN25" s="16">
        <v>22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18</v>
      </c>
      <c r="EW25" s="16">
        <v>0</v>
      </c>
      <c r="EX25" s="16">
        <v>2</v>
      </c>
      <c r="EY25" s="16">
        <v>0</v>
      </c>
      <c r="EZ25" s="16">
        <v>3</v>
      </c>
      <c r="FA25" s="16">
        <v>0</v>
      </c>
      <c r="FB25" s="16">
        <v>0</v>
      </c>
      <c r="FC25" s="16">
        <v>1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</row>
    <row r="26" spans="2:164">
      <c r="B26" s="4" t="s">
        <v>66</v>
      </c>
      <c r="C26" s="4" t="s">
        <v>14</v>
      </c>
      <c r="D26" s="16">
        <v>3644</v>
      </c>
      <c r="E26" s="16">
        <v>0</v>
      </c>
      <c r="F26" s="16">
        <v>0</v>
      </c>
      <c r="G26" s="16">
        <v>0</v>
      </c>
      <c r="H26" s="16">
        <v>0</v>
      </c>
      <c r="I26" s="16">
        <v>1</v>
      </c>
      <c r="J26" s="16">
        <v>33</v>
      </c>
      <c r="K26" s="16">
        <v>795</v>
      </c>
      <c r="L26" s="16">
        <v>125</v>
      </c>
      <c r="M26" s="16">
        <v>76</v>
      </c>
      <c r="N26" s="16">
        <v>28</v>
      </c>
      <c r="O26" s="16">
        <v>0</v>
      </c>
      <c r="P26" s="16">
        <v>0</v>
      </c>
      <c r="Q26" s="16">
        <v>0</v>
      </c>
      <c r="R26" s="16">
        <v>41</v>
      </c>
      <c r="S26" s="16">
        <v>2</v>
      </c>
      <c r="T26" s="16">
        <v>52</v>
      </c>
      <c r="U26" s="16">
        <v>484</v>
      </c>
      <c r="V26" s="16">
        <v>34</v>
      </c>
      <c r="W26" s="16">
        <v>17</v>
      </c>
      <c r="X26" s="16">
        <v>0</v>
      </c>
      <c r="Y26" s="16">
        <v>134</v>
      </c>
      <c r="Z26" s="16">
        <v>21</v>
      </c>
      <c r="AA26" s="16">
        <v>0</v>
      </c>
      <c r="AB26" s="16">
        <v>11</v>
      </c>
      <c r="AC26" s="16">
        <v>369</v>
      </c>
      <c r="AD26" s="16">
        <v>0</v>
      </c>
      <c r="AE26" s="16">
        <v>0</v>
      </c>
      <c r="AF26" s="16">
        <v>859</v>
      </c>
      <c r="AG26" s="16">
        <v>1</v>
      </c>
      <c r="AH26" s="16">
        <v>86</v>
      </c>
      <c r="AI26" s="16">
        <v>0</v>
      </c>
      <c r="AJ26" s="16">
        <v>16</v>
      </c>
      <c r="AK26" s="16">
        <v>0</v>
      </c>
      <c r="AL26" s="16">
        <v>3</v>
      </c>
      <c r="AM26" s="16">
        <v>7</v>
      </c>
      <c r="AN26" s="16">
        <v>0</v>
      </c>
      <c r="AO26" s="16">
        <v>2</v>
      </c>
      <c r="AP26" s="16">
        <v>0</v>
      </c>
      <c r="AQ26" s="16">
        <v>0</v>
      </c>
      <c r="AR26" s="16">
        <v>0</v>
      </c>
      <c r="AS26" s="16">
        <v>0</v>
      </c>
      <c r="AT26" s="16">
        <v>1</v>
      </c>
      <c r="AU26" s="16">
        <v>0</v>
      </c>
      <c r="AV26" s="16">
        <v>10</v>
      </c>
      <c r="AW26" s="16">
        <v>0</v>
      </c>
      <c r="AX26" s="16">
        <v>1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1</v>
      </c>
      <c r="BG26" s="16">
        <v>0</v>
      </c>
      <c r="BH26" s="16">
        <v>0</v>
      </c>
      <c r="BI26" s="16">
        <v>1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4</v>
      </c>
      <c r="BP26" s="16">
        <v>0</v>
      </c>
      <c r="BQ26" s="16">
        <v>0</v>
      </c>
      <c r="BR26" s="16">
        <v>1</v>
      </c>
      <c r="BS26" s="16">
        <v>0</v>
      </c>
      <c r="BT26" s="16">
        <v>2</v>
      </c>
      <c r="BU26" s="16">
        <v>0</v>
      </c>
      <c r="BV26" s="16">
        <v>0</v>
      </c>
      <c r="BW26" s="16">
        <v>2</v>
      </c>
      <c r="BX26" s="16">
        <v>5</v>
      </c>
      <c r="BY26" s="16">
        <v>0</v>
      </c>
      <c r="BZ26" s="16">
        <v>0</v>
      </c>
      <c r="CA26" s="16">
        <v>0</v>
      </c>
      <c r="CB26" s="16">
        <v>0</v>
      </c>
      <c r="CC26" s="16">
        <v>1</v>
      </c>
      <c r="CD26" s="16">
        <v>0</v>
      </c>
      <c r="CE26" s="16">
        <v>0</v>
      </c>
      <c r="CF26" s="16">
        <v>0</v>
      </c>
      <c r="CG26" s="16">
        <v>2</v>
      </c>
      <c r="CH26" s="16">
        <v>0</v>
      </c>
      <c r="CI26" s="16">
        <v>0</v>
      </c>
      <c r="CJ26" s="16">
        <v>0</v>
      </c>
      <c r="CK26" s="16">
        <v>10</v>
      </c>
      <c r="CL26" s="16">
        <v>0</v>
      </c>
      <c r="CM26" s="16">
        <v>0</v>
      </c>
      <c r="CN26" s="16">
        <v>0</v>
      </c>
      <c r="CO26" s="16">
        <v>0</v>
      </c>
      <c r="CP26" s="16">
        <v>1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2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9</v>
      </c>
      <c r="DI26" s="16">
        <v>3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1</v>
      </c>
      <c r="DQ26" s="16">
        <v>2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10</v>
      </c>
      <c r="EA26" s="16">
        <v>0</v>
      </c>
      <c r="EB26" s="16">
        <v>0</v>
      </c>
      <c r="EC26" s="16">
        <v>0</v>
      </c>
      <c r="ED26" s="16">
        <v>1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30</v>
      </c>
      <c r="EO26" s="16">
        <v>0</v>
      </c>
      <c r="EP26" s="16">
        <v>2</v>
      </c>
      <c r="EQ26" s="16">
        <v>1</v>
      </c>
      <c r="ER26" s="16">
        <v>1</v>
      </c>
      <c r="ES26" s="16">
        <v>3</v>
      </c>
      <c r="ET26" s="16">
        <v>1</v>
      </c>
      <c r="EU26" s="16">
        <v>6</v>
      </c>
      <c r="EV26" s="16">
        <v>252</v>
      </c>
      <c r="EW26" s="16">
        <v>0</v>
      </c>
      <c r="EX26" s="16">
        <v>59</v>
      </c>
      <c r="EY26" s="16">
        <v>13</v>
      </c>
      <c r="EZ26" s="16">
        <v>7</v>
      </c>
      <c r="FA26" s="16">
        <v>0</v>
      </c>
      <c r="FB26" s="16">
        <v>0</v>
      </c>
      <c r="FC26" s="16">
        <v>1</v>
      </c>
      <c r="FD26" s="16">
        <v>0</v>
      </c>
      <c r="FE26" s="16">
        <v>0</v>
      </c>
      <c r="FF26" s="16">
        <v>0</v>
      </c>
      <c r="FG26" s="16">
        <v>0</v>
      </c>
      <c r="FH26" s="16">
        <v>1</v>
      </c>
    </row>
    <row r="27" spans="2:164">
      <c r="B27" s="4" t="s">
        <v>67</v>
      </c>
      <c r="C27" s="4" t="s">
        <v>15</v>
      </c>
      <c r="D27" s="16">
        <v>502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6</v>
      </c>
      <c r="K27" s="16">
        <v>84</v>
      </c>
      <c r="L27" s="16">
        <v>34</v>
      </c>
      <c r="M27" s="16">
        <v>8</v>
      </c>
      <c r="N27" s="16">
        <v>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15</v>
      </c>
      <c r="U27" s="16">
        <v>66</v>
      </c>
      <c r="V27" s="16">
        <v>5</v>
      </c>
      <c r="W27" s="16">
        <v>1</v>
      </c>
      <c r="X27" s="16">
        <v>0</v>
      </c>
      <c r="Y27" s="16">
        <v>16</v>
      </c>
      <c r="Z27" s="16">
        <v>0</v>
      </c>
      <c r="AA27" s="16">
        <v>0</v>
      </c>
      <c r="AB27" s="16">
        <v>0</v>
      </c>
      <c r="AC27" s="16">
        <v>81</v>
      </c>
      <c r="AD27" s="16">
        <v>0</v>
      </c>
      <c r="AE27" s="16">
        <v>0</v>
      </c>
      <c r="AF27" s="16">
        <v>120</v>
      </c>
      <c r="AG27" s="16">
        <v>0</v>
      </c>
      <c r="AH27" s="16">
        <v>18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1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v>0</v>
      </c>
      <c r="BM27" s="16">
        <v>0</v>
      </c>
      <c r="BN27" s="16">
        <v>0</v>
      </c>
      <c r="BO27" s="16">
        <v>0</v>
      </c>
      <c r="BP27" s="16">
        <v>0</v>
      </c>
      <c r="BQ27" s="16">
        <v>0</v>
      </c>
      <c r="BR27" s="16">
        <v>0</v>
      </c>
      <c r="BS27" s="16">
        <v>0</v>
      </c>
      <c r="BT27" s="16">
        <v>1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>
        <v>0</v>
      </c>
      <c r="CA27" s="16">
        <v>0</v>
      </c>
      <c r="CB27" s="16">
        <v>0</v>
      </c>
      <c r="CC27" s="16">
        <v>0</v>
      </c>
      <c r="CD27" s="16">
        <v>0</v>
      </c>
      <c r="CE27" s="16">
        <v>1</v>
      </c>
      <c r="CF27" s="16">
        <v>0</v>
      </c>
      <c r="CG27" s="16">
        <v>0</v>
      </c>
      <c r="CH27" s="16">
        <v>0</v>
      </c>
      <c r="CI27" s="16">
        <v>0</v>
      </c>
      <c r="CJ27" s="16">
        <v>0</v>
      </c>
      <c r="CK27" s="16">
        <v>0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0</v>
      </c>
      <c r="DI27" s="16">
        <v>0</v>
      </c>
      <c r="DJ27" s="16">
        <v>0</v>
      </c>
      <c r="DK27" s="16">
        <v>0</v>
      </c>
      <c r="DL27" s="16">
        <v>0</v>
      </c>
      <c r="DM27" s="16">
        <v>0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1</v>
      </c>
      <c r="DW27" s="16">
        <v>0</v>
      </c>
      <c r="DX27" s="16">
        <v>0</v>
      </c>
      <c r="DY27" s="16">
        <v>0</v>
      </c>
      <c r="DZ27" s="16">
        <v>1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18</v>
      </c>
      <c r="EO27" s="16">
        <v>0</v>
      </c>
      <c r="EP27" s="16">
        <v>1</v>
      </c>
      <c r="EQ27" s="16">
        <v>0</v>
      </c>
      <c r="ER27" s="16">
        <v>0</v>
      </c>
      <c r="ES27" s="16">
        <v>0</v>
      </c>
      <c r="ET27" s="16">
        <v>0</v>
      </c>
      <c r="EU27" s="16">
        <v>0</v>
      </c>
      <c r="EV27" s="16">
        <v>19</v>
      </c>
      <c r="EW27" s="16">
        <v>0</v>
      </c>
      <c r="EX27" s="16">
        <v>0</v>
      </c>
      <c r="EY27" s="16">
        <v>1</v>
      </c>
      <c r="EZ27" s="16">
        <v>2</v>
      </c>
      <c r="FA27" s="16">
        <v>0</v>
      </c>
      <c r="FB27" s="16">
        <v>0</v>
      </c>
      <c r="FC27" s="16">
        <v>0</v>
      </c>
      <c r="FD27" s="16">
        <v>0</v>
      </c>
      <c r="FE27" s="16">
        <v>0</v>
      </c>
      <c r="FF27" s="16">
        <v>0</v>
      </c>
      <c r="FG27" s="16">
        <v>0</v>
      </c>
      <c r="FH27" s="16">
        <v>1</v>
      </c>
    </row>
    <row r="28" spans="2:164">
      <c r="B28" s="4" t="s">
        <v>68</v>
      </c>
      <c r="C28" s="4" t="s">
        <v>16</v>
      </c>
      <c r="D28" s="16">
        <v>730</v>
      </c>
      <c r="E28" s="16">
        <v>0</v>
      </c>
      <c r="F28" s="16">
        <v>1</v>
      </c>
      <c r="G28" s="16">
        <v>0</v>
      </c>
      <c r="H28" s="16">
        <v>0</v>
      </c>
      <c r="I28" s="16">
        <v>0</v>
      </c>
      <c r="J28" s="16">
        <v>20</v>
      </c>
      <c r="K28" s="16">
        <v>136</v>
      </c>
      <c r="L28" s="16">
        <v>42</v>
      </c>
      <c r="M28" s="16">
        <v>20</v>
      </c>
      <c r="N28" s="16">
        <v>3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14</v>
      </c>
      <c r="U28" s="16">
        <v>49</v>
      </c>
      <c r="V28" s="16">
        <v>3</v>
      </c>
      <c r="W28" s="16">
        <v>11</v>
      </c>
      <c r="X28" s="16">
        <v>1</v>
      </c>
      <c r="Y28" s="16">
        <v>22</v>
      </c>
      <c r="Z28" s="16">
        <v>0</v>
      </c>
      <c r="AA28" s="16">
        <v>0</v>
      </c>
      <c r="AB28" s="16">
        <v>1</v>
      </c>
      <c r="AC28" s="16">
        <v>72</v>
      </c>
      <c r="AD28" s="16">
        <v>0</v>
      </c>
      <c r="AE28" s="16">
        <v>0</v>
      </c>
      <c r="AF28" s="16">
        <v>271</v>
      </c>
      <c r="AG28" s="16">
        <v>0</v>
      </c>
      <c r="AH28" s="16">
        <v>20</v>
      </c>
      <c r="AI28" s="16">
        <v>0</v>
      </c>
      <c r="AJ28" s="16">
        <v>0</v>
      </c>
      <c r="AK28" s="16">
        <v>0</v>
      </c>
      <c r="AL28" s="16">
        <v>1</v>
      </c>
      <c r="AM28" s="16">
        <v>2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1</v>
      </c>
      <c r="AT28" s="16">
        <v>0</v>
      </c>
      <c r="AU28" s="16">
        <v>0</v>
      </c>
      <c r="AV28" s="16">
        <v>6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0</v>
      </c>
      <c r="BD28" s="16">
        <v>0</v>
      </c>
      <c r="BE28" s="16">
        <v>0</v>
      </c>
      <c r="BF28" s="16">
        <v>0</v>
      </c>
      <c r="BG28" s="16">
        <v>0</v>
      </c>
      <c r="BH28" s="16">
        <v>0</v>
      </c>
      <c r="BI28" s="16">
        <v>0</v>
      </c>
      <c r="BJ28" s="16">
        <v>0</v>
      </c>
      <c r="BK28" s="16">
        <v>0</v>
      </c>
      <c r="BL28" s="16">
        <v>0</v>
      </c>
      <c r="BM28" s="16">
        <v>0</v>
      </c>
      <c r="BN28" s="16">
        <v>0</v>
      </c>
      <c r="BO28" s="16">
        <v>0</v>
      </c>
      <c r="BP28" s="16">
        <v>0</v>
      </c>
      <c r="BQ28" s="16">
        <v>0</v>
      </c>
      <c r="BR28" s="16">
        <v>0</v>
      </c>
      <c r="BS28" s="16">
        <v>0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>
        <v>0</v>
      </c>
      <c r="CB28" s="16">
        <v>0</v>
      </c>
      <c r="CC28" s="16">
        <v>0</v>
      </c>
      <c r="CD28" s="16">
        <v>0</v>
      </c>
      <c r="CE28" s="16">
        <v>0</v>
      </c>
      <c r="CF28" s="16">
        <v>0</v>
      </c>
      <c r="CG28" s="16">
        <v>0</v>
      </c>
      <c r="CH28" s="16">
        <v>0</v>
      </c>
      <c r="CI28" s="16">
        <v>0</v>
      </c>
      <c r="CJ28" s="16">
        <v>1</v>
      </c>
      <c r="CK28" s="16">
        <v>0</v>
      </c>
      <c r="CL28" s="16">
        <v>0</v>
      </c>
      <c r="CM28" s="16">
        <v>4</v>
      </c>
      <c r="CN28" s="16">
        <v>0</v>
      </c>
      <c r="CO28" s="16">
        <v>0</v>
      </c>
      <c r="CP28" s="16">
        <v>0</v>
      </c>
      <c r="CQ28" s="16">
        <v>0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0</v>
      </c>
      <c r="DN28" s="16">
        <v>0</v>
      </c>
      <c r="DO28" s="16">
        <v>0</v>
      </c>
      <c r="DP28" s="16">
        <v>0</v>
      </c>
      <c r="DQ28" s="16">
        <v>1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2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7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0</v>
      </c>
      <c r="EV28" s="16">
        <v>13</v>
      </c>
      <c r="EW28" s="16">
        <v>0</v>
      </c>
      <c r="EX28" s="16">
        <v>2</v>
      </c>
      <c r="EY28" s="16">
        <v>0</v>
      </c>
      <c r="EZ28" s="16">
        <v>4</v>
      </c>
      <c r="FA28" s="16">
        <v>0</v>
      </c>
      <c r="FB28" s="16">
        <v>0</v>
      </c>
      <c r="FC28" s="16">
        <v>0</v>
      </c>
      <c r="FD28" s="16">
        <v>0</v>
      </c>
      <c r="FE28" s="16">
        <v>0</v>
      </c>
      <c r="FF28" s="16">
        <v>0</v>
      </c>
      <c r="FG28" s="16">
        <v>0</v>
      </c>
      <c r="FH28" s="16">
        <v>0</v>
      </c>
    </row>
    <row r="29" spans="2:164">
      <c r="B29" s="4" t="s">
        <v>69</v>
      </c>
      <c r="C29" s="4" t="s">
        <v>17</v>
      </c>
      <c r="D29" s="16">
        <v>3322</v>
      </c>
      <c r="E29" s="16">
        <v>0</v>
      </c>
      <c r="F29" s="16">
        <v>0</v>
      </c>
      <c r="G29" s="16">
        <v>0</v>
      </c>
      <c r="H29" s="16">
        <v>0</v>
      </c>
      <c r="I29" s="16">
        <v>3</v>
      </c>
      <c r="J29" s="16">
        <v>46</v>
      </c>
      <c r="K29" s="16">
        <v>1441</v>
      </c>
      <c r="L29" s="16">
        <v>99</v>
      </c>
      <c r="M29" s="16">
        <v>64</v>
      </c>
      <c r="N29" s="16">
        <v>61</v>
      </c>
      <c r="O29" s="16">
        <v>0</v>
      </c>
      <c r="P29" s="16">
        <v>0</v>
      </c>
      <c r="Q29" s="16">
        <v>1</v>
      </c>
      <c r="R29" s="16">
        <v>0</v>
      </c>
      <c r="S29" s="16">
        <v>4</v>
      </c>
      <c r="T29" s="16">
        <v>43</v>
      </c>
      <c r="U29" s="16">
        <v>483</v>
      </c>
      <c r="V29" s="16">
        <v>61</v>
      </c>
      <c r="W29" s="16">
        <v>10</v>
      </c>
      <c r="X29" s="16">
        <v>2</v>
      </c>
      <c r="Y29" s="16">
        <v>66</v>
      </c>
      <c r="Z29" s="16">
        <v>2</v>
      </c>
      <c r="AA29" s="16">
        <v>0</v>
      </c>
      <c r="AB29" s="16">
        <v>0</v>
      </c>
      <c r="AC29" s="16">
        <v>102</v>
      </c>
      <c r="AD29" s="16">
        <v>0</v>
      </c>
      <c r="AE29" s="16">
        <v>0</v>
      </c>
      <c r="AF29" s="16">
        <v>355</v>
      </c>
      <c r="AG29" s="16">
        <v>7</v>
      </c>
      <c r="AH29" s="16">
        <v>14</v>
      </c>
      <c r="AI29" s="16">
        <v>0</v>
      </c>
      <c r="AJ29" s="16">
        <v>6</v>
      </c>
      <c r="AK29" s="16">
        <v>0</v>
      </c>
      <c r="AL29" s="16">
        <v>0</v>
      </c>
      <c r="AM29" s="16">
        <v>0</v>
      </c>
      <c r="AN29" s="16">
        <v>1</v>
      </c>
      <c r="AO29" s="16">
        <v>6</v>
      </c>
      <c r="AP29" s="16">
        <v>0</v>
      </c>
      <c r="AQ29" s="16">
        <v>0</v>
      </c>
      <c r="AR29" s="16">
        <v>0</v>
      </c>
      <c r="AS29" s="16">
        <v>14</v>
      </c>
      <c r="AT29" s="16">
        <v>3</v>
      </c>
      <c r="AU29" s="16">
        <v>4</v>
      </c>
      <c r="AV29" s="16">
        <v>37</v>
      </c>
      <c r="AW29" s="16">
        <v>1</v>
      </c>
      <c r="AX29" s="16">
        <v>2</v>
      </c>
      <c r="AY29" s="16">
        <v>3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1</v>
      </c>
      <c r="BF29" s="16">
        <v>1</v>
      </c>
      <c r="BG29" s="16">
        <v>2</v>
      </c>
      <c r="BH29" s="16">
        <v>3</v>
      </c>
      <c r="BI29" s="16">
        <v>1</v>
      </c>
      <c r="BJ29" s="16">
        <v>0</v>
      </c>
      <c r="BK29" s="16">
        <v>0</v>
      </c>
      <c r="BL29" s="16">
        <v>0</v>
      </c>
      <c r="BM29" s="16">
        <v>1</v>
      </c>
      <c r="BN29" s="16">
        <v>2</v>
      </c>
      <c r="BO29" s="16">
        <v>10</v>
      </c>
      <c r="BP29" s="16">
        <v>0</v>
      </c>
      <c r="BQ29" s="16">
        <v>1</v>
      </c>
      <c r="BR29" s="16">
        <v>3</v>
      </c>
      <c r="BS29" s="16">
        <v>1</v>
      </c>
      <c r="BT29" s="16">
        <v>15</v>
      </c>
      <c r="BU29" s="16">
        <v>0</v>
      </c>
      <c r="BV29" s="16">
        <v>1</v>
      </c>
      <c r="BW29" s="16">
        <v>2</v>
      </c>
      <c r="BX29" s="16">
        <v>2</v>
      </c>
      <c r="BY29" s="16">
        <v>0</v>
      </c>
      <c r="BZ29" s="16">
        <v>0</v>
      </c>
      <c r="CA29" s="16">
        <v>0</v>
      </c>
      <c r="CB29" s="16">
        <v>0</v>
      </c>
      <c r="CC29" s="16">
        <v>0</v>
      </c>
      <c r="CD29" s="16">
        <v>0</v>
      </c>
      <c r="CE29" s="16">
        <v>3</v>
      </c>
      <c r="CF29" s="16">
        <v>0</v>
      </c>
      <c r="CG29" s="16">
        <v>21</v>
      </c>
      <c r="CH29" s="16">
        <v>0</v>
      </c>
      <c r="CI29" s="16">
        <v>0</v>
      </c>
      <c r="CJ29" s="16">
        <v>4</v>
      </c>
      <c r="CK29" s="16">
        <v>1</v>
      </c>
      <c r="CL29" s="16">
        <v>0</v>
      </c>
      <c r="CM29" s="16">
        <v>1</v>
      </c>
      <c r="CN29" s="16">
        <v>0</v>
      </c>
      <c r="CO29" s="16">
        <v>0</v>
      </c>
      <c r="CP29" s="16">
        <v>0</v>
      </c>
      <c r="CQ29" s="16">
        <v>0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1</v>
      </c>
      <c r="DD29" s="16">
        <v>0</v>
      </c>
      <c r="DE29" s="16">
        <v>4</v>
      </c>
      <c r="DF29" s="16">
        <v>1</v>
      </c>
      <c r="DG29" s="16">
        <v>0</v>
      </c>
      <c r="DH29" s="16">
        <v>4</v>
      </c>
      <c r="DI29" s="16">
        <v>0</v>
      </c>
      <c r="DJ29" s="16">
        <v>0</v>
      </c>
      <c r="DK29" s="16">
        <v>0</v>
      </c>
      <c r="DL29" s="16">
        <v>0</v>
      </c>
      <c r="DM29" s="16">
        <v>0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3</v>
      </c>
      <c r="DV29" s="16">
        <v>0</v>
      </c>
      <c r="DW29" s="16">
        <v>0</v>
      </c>
      <c r="DX29" s="16">
        <v>0</v>
      </c>
      <c r="DY29" s="16">
        <v>0</v>
      </c>
      <c r="DZ29" s="16">
        <v>32</v>
      </c>
      <c r="EA29" s="16">
        <v>1</v>
      </c>
      <c r="EB29" s="16">
        <v>0</v>
      </c>
      <c r="EC29" s="16">
        <v>0</v>
      </c>
      <c r="ED29" s="16">
        <v>0</v>
      </c>
      <c r="EE29" s="16">
        <v>0</v>
      </c>
      <c r="EF29" s="16">
        <v>1</v>
      </c>
      <c r="EG29" s="16">
        <v>0</v>
      </c>
      <c r="EH29" s="16">
        <v>0</v>
      </c>
      <c r="EI29" s="16">
        <v>0</v>
      </c>
      <c r="EJ29" s="16">
        <v>2</v>
      </c>
      <c r="EK29" s="16">
        <v>0</v>
      </c>
      <c r="EL29" s="16">
        <v>1</v>
      </c>
      <c r="EM29" s="16">
        <v>0</v>
      </c>
      <c r="EN29" s="16">
        <v>105</v>
      </c>
      <c r="EO29" s="16">
        <v>0</v>
      </c>
      <c r="EP29" s="16">
        <v>0</v>
      </c>
      <c r="EQ29" s="16">
        <v>1</v>
      </c>
      <c r="ER29" s="16">
        <v>0</v>
      </c>
      <c r="ES29" s="16">
        <v>2</v>
      </c>
      <c r="ET29" s="16">
        <v>0</v>
      </c>
      <c r="EU29" s="16">
        <v>0</v>
      </c>
      <c r="EV29" s="16">
        <v>110</v>
      </c>
      <c r="EW29" s="16">
        <v>0</v>
      </c>
      <c r="EX29" s="16">
        <v>9</v>
      </c>
      <c r="EY29" s="16">
        <v>4</v>
      </c>
      <c r="EZ29" s="16">
        <v>20</v>
      </c>
      <c r="FA29" s="16">
        <v>0</v>
      </c>
      <c r="FB29" s="16">
        <v>0</v>
      </c>
      <c r="FC29" s="16">
        <v>3</v>
      </c>
      <c r="FD29" s="16">
        <v>0</v>
      </c>
      <c r="FE29" s="16">
        <v>0</v>
      </c>
      <c r="FF29" s="16">
        <v>0</v>
      </c>
      <c r="FG29" s="16">
        <v>0</v>
      </c>
      <c r="FH29" s="16">
        <v>1</v>
      </c>
    </row>
    <row r="30" spans="2:164">
      <c r="B30" s="4" t="s">
        <v>70</v>
      </c>
      <c r="C30" s="4" t="s">
        <v>18</v>
      </c>
      <c r="D30" s="16">
        <v>2450</v>
      </c>
      <c r="E30" s="16">
        <v>31</v>
      </c>
      <c r="F30" s="16">
        <v>0</v>
      </c>
      <c r="G30" s="16">
        <v>0</v>
      </c>
      <c r="H30" s="16">
        <v>1</v>
      </c>
      <c r="I30" s="16">
        <v>3</v>
      </c>
      <c r="J30" s="16">
        <v>17</v>
      </c>
      <c r="K30" s="16">
        <v>224</v>
      </c>
      <c r="L30" s="16">
        <v>115</v>
      </c>
      <c r="M30" s="16">
        <v>15</v>
      </c>
      <c r="N30" s="16">
        <v>31</v>
      </c>
      <c r="O30" s="16">
        <v>0</v>
      </c>
      <c r="P30" s="16">
        <v>0</v>
      </c>
      <c r="Q30" s="16">
        <v>0</v>
      </c>
      <c r="R30" s="16">
        <v>95</v>
      </c>
      <c r="S30" s="16">
        <v>0</v>
      </c>
      <c r="T30" s="16">
        <v>47</v>
      </c>
      <c r="U30" s="16">
        <v>172</v>
      </c>
      <c r="V30" s="16">
        <v>6</v>
      </c>
      <c r="W30" s="16">
        <v>23</v>
      </c>
      <c r="X30" s="16">
        <v>0</v>
      </c>
      <c r="Y30" s="16">
        <v>81</v>
      </c>
      <c r="Z30" s="16">
        <v>60</v>
      </c>
      <c r="AA30" s="16">
        <v>0</v>
      </c>
      <c r="AB30" s="16">
        <v>0</v>
      </c>
      <c r="AC30" s="16">
        <v>126</v>
      </c>
      <c r="AD30" s="16">
        <v>0</v>
      </c>
      <c r="AE30" s="16">
        <v>0</v>
      </c>
      <c r="AF30" s="16">
        <v>952</v>
      </c>
      <c r="AG30" s="16">
        <v>4</v>
      </c>
      <c r="AH30" s="16">
        <v>92</v>
      </c>
      <c r="AI30" s="16">
        <v>0</v>
      </c>
      <c r="AJ30" s="16">
        <v>23</v>
      </c>
      <c r="AK30" s="16">
        <v>4</v>
      </c>
      <c r="AL30" s="16">
        <v>5</v>
      </c>
      <c r="AM30" s="16">
        <v>16</v>
      </c>
      <c r="AN30" s="16">
        <v>0</v>
      </c>
      <c r="AO30" s="16">
        <v>1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3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1</v>
      </c>
      <c r="BC30" s="16">
        <v>1</v>
      </c>
      <c r="BD30" s="16">
        <v>0</v>
      </c>
      <c r="BE30" s="16">
        <v>1</v>
      </c>
      <c r="BF30" s="16">
        <v>0</v>
      </c>
      <c r="BG30" s="16">
        <v>0</v>
      </c>
      <c r="BH30" s="16">
        <v>0</v>
      </c>
      <c r="BI30" s="16">
        <v>0</v>
      </c>
      <c r="BJ30" s="16">
        <v>1</v>
      </c>
      <c r="BK30" s="16">
        <v>0</v>
      </c>
      <c r="BL30" s="16">
        <v>0</v>
      </c>
      <c r="BM30" s="16">
        <v>0</v>
      </c>
      <c r="BN30" s="16">
        <v>1</v>
      </c>
      <c r="BO30" s="16">
        <v>1</v>
      </c>
      <c r="BP30" s="16">
        <v>0</v>
      </c>
      <c r="BQ30" s="16">
        <v>0</v>
      </c>
      <c r="BR30" s="16">
        <v>0</v>
      </c>
      <c r="BS30" s="16">
        <v>0</v>
      </c>
      <c r="BT30" s="16">
        <v>0</v>
      </c>
      <c r="BU30" s="16">
        <v>0</v>
      </c>
      <c r="BV30" s="16">
        <v>1</v>
      </c>
      <c r="BW30" s="16">
        <v>1</v>
      </c>
      <c r="BX30" s="16">
        <v>0</v>
      </c>
      <c r="BY30" s="16">
        <v>0</v>
      </c>
      <c r="BZ30" s="16">
        <v>0</v>
      </c>
      <c r="CA30" s="16">
        <v>0</v>
      </c>
      <c r="CB30" s="16">
        <v>0</v>
      </c>
      <c r="CC30" s="16">
        <v>0</v>
      </c>
      <c r="CD30" s="16">
        <v>0</v>
      </c>
      <c r="CE30" s="16">
        <v>0</v>
      </c>
      <c r="CF30" s="16">
        <v>0</v>
      </c>
      <c r="CG30" s="16">
        <v>2</v>
      </c>
      <c r="CH30" s="16">
        <v>0</v>
      </c>
      <c r="CI30" s="16">
        <v>0</v>
      </c>
      <c r="CJ30" s="16">
        <v>1</v>
      </c>
      <c r="CK30" s="16">
        <v>0</v>
      </c>
      <c r="CL30" s="16">
        <v>0</v>
      </c>
      <c r="CM30" s="16">
        <v>0</v>
      </c>
      <c r="CN30" s="16">
        <v>0</v>
      </c>
      <c r="CO30" s="16">
        <v>0</v>
      </c>
      <c r="CP30" s="16">
        <v>0</v>
      </c>
      <c r="CQ30" s="16">
        <v>1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0</v>
      </c>
      <c r="DE30" s="16">
        <v>1</v>
      </c>
      <c r="DF30" s="16">
        <v>0</v>
      </c>
      <c r="DG30" s="16">
        <v>0</v>
      </c>
      <c r="DH30" s="16">
        <v>3</v>
      </c>
      <c r="DI30" s="16">
        <v>0</v>
      </c>
      <c r="DJ30" s="16">
        <v>0</v>
      </c>
      <c r="DK30" s="16">
        <v>0</v>
      </c>
      <c r="DL30" s="16">
        <v>0</v>
      </c>
      <c r="DM30" s="16">
        <v>0</v>
      </c>
      <c r="DN30" s="16">
        <v>0</v>
      </c>
      <c r="DO30" s="16">
        <v>0</v>
      </c>
      <c r="DP30" s="16">
        <v>0</v>
      </c>
      <c r="DQ30" s="16">
        <v>1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2</v>
      </c>
      <c r="EA30" s="16">
        <v>0</v>
      </c>
      <c r="EB30" s="16">
        <v>0</v>
      </c>
      <c r="EC30" s="16">
        <v>0</v>
      </c>
      <c r="ED30" s="16">
        <v>1</v>
      </c>
      <c r="EE30" s="16">
        <v>0</v>
      </c>
      <c r="EF30" s="16">
        <v>0</v>
      </c>
      <c r="EG30" s="16">
        <v>0</v>
      </c>
      <c r="EH30" s="16">
        <v>8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13</v>
      </c>
      <c r="EO30" s="16">
        <v>0</v>
      </c>
      <c r="EP30" s="16">
        <v>0</v>
      </c>
      <c r="EQ30" s="16">
        <v>7</v>
      </c>
      <c r="ER30" s="16">
        <v>0</v>
      </c>
      <c r="ES30" s="16">
        <v>1</v>
      </c>
      <c r="ET30" s="16">
        <v>0</v>
      </c>
      <c r="EU30" s="16">
        <v>31</v>
      </c>
      <c r="EV30" s="16">
        <v>151</v>
      </c>
      <c r="EW30" s="16">
        <v>0</v>
      </c>
      <c r="EX30" s="16">
        <v>67</v>
      </c>
      <c r="EY30" s="16">
        <v>3</v>
      </c>
      <c r="EZ30" s="16">
        <v>0</v>
      </c>
      <c r="FA30" s="16">
        <v>0</v>
      </c>
      <c r="FB30" s="16">
        <v>0</v>
      </c>
      <c r="FC30" s="16">
        <v>0</v>
      </c>
      <c r="FD30" s="16">
        <v>0</v>
      </c>
      <c r="FE30" s="16">
        <v>0</v>
      </c>
      <c r="FF30" s="16">
        <v>0</v>
      </c>
      <c r="FG30" s="16">
        <v>0</v>
      </c>
      <c r="FH30" s="16">
        <v>2</v>
      </c>
    </row>
    <row r="31" spans="2:164">
      <c r="B31" s="4" t="s">
        <v>71</v>
      </c>
      <c r="C31" s="4" t="s">
        <v>19</v>
      </c>
      <c r="D31" s="16">
        <v>1458</v>
      </c>
      <c r="E31" s="16">
        <v>0</v>
      </c>
      <c r="F31" s="16">
        <v>0</v>
      </c>
      <c r="G31" s="16">
        <v>0</v>
      </c>
      <c r="H31" s="16">
        <v>0</v>
      </c>
      <c r="I31" s="16">
        <v>1</v>
      </c>
      <c r="J31" s="16">
        <v>51</v>
      </c>
      <c r="K31" s="16">
        <v>449</v>
      </c>
      <c r="L31" s="16">
        <v>41</v>
      </c>
      <c r="M31" s="16">
        <v>37</v>
      </c>
      <c r="N31" s="16">
        <v>36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9</v>
      </c>
      <c r="U31" s="16">
        <v>113</v>
      </c>
      <c r="V31" s="16">
        <v>4</v>
      </c>
      <c r="W31" s="16">
        <v>9</v>
      </c>
      <c r="X31" s="16">
        <v>1</v>
      </c>
      <c r="Y31" s="16">
        <v>80</v>
      </c>
      <c r="Z31" s="16">
        <v>4</v>
      </c>
      <c r="AA31" s="16">
        <v>0</v>
      </c>
      <c r="AB31" s="16">
        <v>15</v>
      </c>
      <c r="AC31" s="16">
        <v>126</v>
      </c>
      <c r="AD31" s="16">
        <v>0</v>
      </c>
      <c r="AE31" s="16">
        <v>0</v>
      </c>
      <c r="AF31" s="16">
        <v>363</v>
      </c>
      <c r="AG31" s="16">
        <v>0</v>
      </c>
      <c r="AH31" s="16">
        <v>32</v>
      </c>
      <c r="AI31" s="16">
        <v>0</v>
      </c>
      <c r="AJ31" s="16">
        <v>3</v>
      </c>
      <c r="AK31" s="16">
        <v>0</v>
      </c>
      <c r="AL31" s="16">
        <v>2</v>
      </c>
      <c r="AM31" s="16">
        <v>1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1</v>
      </c>
      <c r="AT31" s="16">
        <v>1</v>
      </c>
      <c r="AU31" s="16">
        <v>5</v>
      </c>
      <c r="AV31" s="16">
        <v>4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0</v>
      </c>
      <c r="BC31" s="16">
        <v>0</v>
      </c>
      <c r="BD31" s="16">
        <v>0</v>
      </c>
      <c r="BE31" s="16">
        <v>0</v>
      </c>
      <c r="BF31" s="16">
        <v>0</v>
      </c>
      <c r="BG31" s="16">
        <v>0</v>
      </c>
      <c r="BH31" s="16">
        <v>0</v>
      </c>
      <c r="BI31" s="16">
        <v>0</v>
      </c>
      <c r="BJ31" s="16">
        <v>0</v>
      </c>
      <c r="BK31" s="16">
        <v>0</v>
      </c>
      <c r="BL31" s="16">
        <v>0</v>
      </c>
      <c r="BM31" s="16">
        <v>0</v>
      </c>
      <c r="BN31" s="16">
        <v>0</v>
      </c>
      <c r="BO31" s="16">
        <v>1</v>
      </c>
      <c r="BP31" s="16">
        <v>0</v>
      </c>
      <c r="BQ31" s="16">
        <v>0</v>
      </c>
      <c r="BR31" s="16">
        <v>0</v>
      </c>
      <c r="BS31" s="16">
        <v>0</v>
      </c>
      <c r="BT31" s="16">
        <v>1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>
        <v>0</v>
      </c>
      <c r="CA31" s="16">
        <v>0</v>
      </c>
      <c r="CB31" s="16">
        <v>0</v>
      </c>
      <c r="CC31" s="16">
        <v>0</v>
      </c>
      <c r="CD31" s="16">
        <v>0</v>
      </c>
      <c r="CE31" s="16">
        <v>0</v>
      </c>
      <c r="CF31" s="16">
        <v>0</v>
      </c>
      <c r="CG31" s="16">
        <v>0</v>
      </c>
      <c r="CH31" s="16">
        <v>0</v>
      </c>
      <c r="CI31" s="16">
        <v>0</v>
      </c>
      <c r="CJ31" s="16">
        <v>0</v>
      </c>
      <c r="CK31" s="16">
        <v>0</v>
      </c>
      <c r="CL31" s="16">
        <v>0</v>
      </c>
      <c r="CM31" s="16">
        <v>0</v>
      </c>
      <c r="CN31" s="16">
        <v>0</v>
      </c>
      <c r="CO31" s="16">
        <v>0</v>
      </c>
      <c r="CP31" s="16">
        <v>0</v>
      </c>
      <c r="CQ31" s="16">
        <v>0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0</v>
      </c>
      <c r="DI31" s="16">
        <v>0</v>
      </c>
      <c r="DJ31" s="16">
        <v>0</v>
      </c>
      <c r="DK31" s="16">
        <v>0</v>
      </c>
      <c r="DL31" s="16">
        <v>0</v>
      </c>
      <c r="DM31" s="16">
        <v>0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2</v>
      </c>
      <c r="EA31" s="16">
        <v>0</v>
      </c>
      <c r="EB31" s="16">
        <v>0</v>
      </c>
      <c r="EC31" s="16">
        <v>0</v>
      </c>
      <c r="ED31" s="16">
        <v>1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10</v>
      </c>
      <c r="EO31" s="16">
        <v>0</v>
      </c>
      <c r="EP31" s="16">
        <v>1</v>
      </c>
      <c r="EQ31" s="16">
        <v>0</v>
      </c>
      <c r="ER31" s="16">
        <v>0</v>
      </c>
      <c r="ES31" s="16">
        <v>1</v>
      </c>
      <c r="ET31" s="16">
        <v>0</v>
      </c>
      <c r="EU31" s="16">
        <v>0</v>
      </c>
      <c r="EV31" s="16">
        <v>27</v>
      </c>
      <c r="EW31" s="16">
        <v>0</v>
      </c>
      <c r="EX31" s="16">
        <v>22</v>
      </c>
      <c r="EY31" s="16">
        <v>2</v>
      </c>
      <c r="EZ31" s="16">
        <v>2</v>
      </c>
      <c r="FA31" s="16">
        <v>0</v>
      </c>
      <c r="FB31" s="16">
        <v>0</v>
      </c>
      <c r="FC31" s="16">
        <v>0</v>
      </c>
      <c r="FD31" s="16">
        <v>0</v>
      </c>
      <c r="FE31" s="16">
        <v>0</v>
      </c>
      <c r="FF31" s="16">
        <v>0</v>
      </c>
      <c r="FG31" s="16">
        <v>0</v>
      </c>
      <c r="FH31" s="16">
        <v>0</v>
      </c>
    </row>
    <row r="32" spans="2:164">
      <c r="B32" s="4" t="s">
        <v>72</v>
      </c>
      <c r="C32" s="4" t="s">
        <v>20</v>
      </c>
      <c r="D32" s="16">
        <v>1892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6</v>
      </c>
      <c r="K32" s="16">
        <v>620</v>
      </c>
      <c r="L32" s="16">
        <v>254</v>
      </c>
      <c r="M32" s="16">
        <v>34</v>
      </c>
      <c r="N32" s="16">
        <v>4</v>
      </c>
      <c r="O32" s="16">
        <v>0</v>
      </c>
      <c r="P32" s="16">
        <v>0</v>
      </c>
      <c r="Q32" s="16">
        <v>0</v>
      </c>
      <c r="R32" s="16">
        <v>0</v>
      </c>
      <c r="S32" s="16">
        <v>1</v>
      </c>
      <c r="T32" s="16">
        <v>18</v>
      </c>
      <c r="U32" s="16">
        <v>190</v>
      </c>
      <c r="V32" s="16">
        <v>14</v>
      </c>
      <c r="W32" s="16">
        <v>12</v>
      </c>
      <c r="X32" s="16">
        <v>2</v>
      </c>
      <c r="Y32" s="16">
        <v>120</v>
      </c>
      <c r="Z32" s="16">
        <v>1</v>
      </c>
      <c r="AA32" s="16">
        <v>0</v>
      </c>
      <c r="AB32" s="16">
        <v>3</v>
      </c>
      <c r="AC32" s="16">
        <v>57</v>
      </c>
      <c r="AD32" s="16">
        <v>0</v>
      </c>
      <c r="AE32" s="16">
        <v>0</v>
      </c>
      <c r="AF32" s="16">
        <v>301</v>
      </c>
      <c r="AG32" s="16">
        <v>5</v>
      </c>
      <c r="AH32" s="16">
        <v>83</v>
      </c>
      <c r="AI32" s="16">
        <v>0</v>
      </c>
      <c r="AJ32" s="16">
        <v>1</v>
      </c>
      <c r="AK32" s="16">
        <v>0</v>
      </c>
      <c r="AL32" s="16">
        <v>0</v>
      </c>
      <c r="AM32" s="16">
        <v>0</v>
      </c>
      <c r="AN32" s="16">
        <v>0</v>
      </c>
      <c r="AO32" s="16">
        <v>1</v>
      </c>
      <c r="AP32" s="16">
        <v>0</v>
      </c>
      <c r="AQ32" s="16">
        <v>0</v>
      </c>
      <c r="AR32" s="16">
        <v>0</v>
      </c>
      <c r="AS32" s="16">
        <v>3</v>
      </c>
      <c r="AT32" s="16">
        <v>5</v>
      </c>
      <c r="AU32" s="16">
        <v>0</v>
      </c>
      <c r="AV32" s="16">
        <v>21</v>
      </c>
      <c r="AW32" s="16">
        <v>0</v>
      </c>
      <c r="AX32" s="16">
        <v>0</v>
      </c>
      <c r="AY32" s="16">
        <v>0</v>
      </c>
      <c r="AZ32" s="16">
        <v>0</v>
      </c>
      <c r="BA32" s="16">
        <v>0</v>
      </c>
      <c r="BB32" s="16">
        <v>0</v>
      </c>
      <c r="BC32" s="16">
        <v>0</v>
      </c>
      <c r="BD32" s="16">
        <v>0</v>
      </c>
      <c r="BE32" s="16">
        <v>0</v>
      </c>
      <c r="BF32" s="16">
        <v>0</v>
      </c>
      <c r="BG32" s="16">
        <v>2</v>
      </c>
      <c r="BH32" s="16">
        <v>1</v>
      </c>
      <c r="BI32" s="16">
        <v>0</v>
      </c>
      <c r="BJ32" s="16">
        <v>0</v>
      </c>
      <c r="BK32" s="16">
        <v>0</v>
      </c>
      <c r="BL32" s="16">
        <v>0</v>
      </c>
      <c r="BM32" s="16">
        <v>0</v>
      </c>
      <c r="BN32" s="16">
        <v>1</v>
      </c>
      <c r="BO32" s="16">
        <v>6</v>
      </c>
      <c r="BP32" s="16">
        <v>0</v>
      </c>
      <c r="BQ32" s="16">
        <v>0</v>
      </c>
      <c r="BR32" s="16">
        <v>0</v>
      </c>
      <c r="BS32" s="16">
        <v>0</v>
      </c>
      <c r="BT32" s="16">
        <v>4</v>
      </c>
      <c r="BU32" s="16">
        <v>0</v>
      </c>
      <c r="BV32" s="16">
        <v>1</v>
      </c>
      <c r="BW32" s="16">
        <v>0</v>
      </c>
      <c r="BX32" s="16">
        <v>0</v>
      </c>
      <c r="BY32" s="16">
        <v>0</v>
      </c>
      <c r="BZ32" s="16">
        <v>1</v>
      </c>
      <c r="CA32" s="16">
        <v>0</v>
      </c>
      <c r="CB32" s="16">
        <v>0</v>
      </c>
      <c r="CC32" s="16">
        <v>0</v>
      </c>
      <c r="CD32" s="16">
        <v>0</v>
      </c>
      <c r="CE32" s="16">
        <v>0</v>
      </c>
      <c r="CF32" s="16">
        <v>0</v>
      </c>
      <c r="CG32" s="16">
        <v>2</v>
      </c>
      <c r="CH32" s="16">
        <v>0</v>
      </c>
      <c r="CI32" s="16">
        <v>0</v>
      </c>
      <c r="CJ32" s="16">
        <v>0</v>
      </c>
      <c r="CK32" s="16">
        <v>1</v>
      </c>
      <c r="CL32" s="16">
        <v>1</v>
      </c>
      <c r="CM32" s="16">
        <v>2</v>
      </c>
      <c r="CN32" s="16">
        <v>0</v>
      </c>
      <c r="CO32" s="16">
        <v>0</v>
      </c>
      <c r="CP32" s="16">
        <v>1</v>
      </c>
      <c r="CQ32" s="16">
        <v>0</v>
      </c>
      <c r="CR32" s="16">
        <v>0</v>
      </c>
      <c r="CS32" s="16">
        <v>0</v>
      </c>
      <c r="CT32" s="16">
        <v>0</v>
      </c>
      <c r="CU32" s="16">
        <v>0</v>
      </c>
      <c r="CV32" s="16">
        <v>0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1</v>
      </c>
      <c r="DC32" s="16">
        <v>0</v>
      </c>
      <c r="DD32" s="16">
        <v>0</v>
      </c>
      <c r="DE32" s="16">
        <v>1</v>
      </c>
      <c r="DF32" s="16">
        <v>0</v>
      </c>
      <c r="DG32" s="16">
        <v>1</v>
      </c>
      <c r="DH32" s="16">
        <v>1</v>
      </c>
      <c r="DI32" s="16">
        <v>0</v>
      </c>
      <c r="DJ32" s="16">
        <v>0</v>
      </c>
      <c r="DK32" s="16">
        <v>0</v>
      </c>
      <c r="DL32" s="16">
        <v>0</v>
      </c>
      <c r="DM32" s="16">
        <v>0</v>
      </c>
      <c r="DN32" s="16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7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1</v>
      </c>
      <c r="EJ32" s="16">
        <v>0</v>
      </c>
      <c r="EK32" s="16">
        <v>0</v>
      </c>
      <c r="EL32" s="16">
        <v>0</v>
      </c>
      <c r="EM32" s="16">
        <v>0</v>
      </c>
      <c r="EN32" s="16">
        <v>66</v>
      </c>
      <c r="EO32" s="16">
        <v>0</v>
      </c>
      <c r="EP32" s="16">
        <v>1</v>
      </c>
      <c r="EQ32" s="16">
        <v>1</v>
      </c>
      <c r="ER32" s="16">
        <v>0</v>
      </c>
      <c r="ES32" s="16">
        <v>1</v>
      </c>
      <c r="ET32" s="16">
        <v>0</v>
      </c>
      <c r="EU32" s="16">
        <v>4</v>
      </c>
      <c r="EV32" s="16">
        <v>16</v>
      </c>
      <c r="EW32" s="16">
        <v>0</v>
      </c>
      <c r="EX32" s="16">
        <v>4</v>
      </c>
      <c r="EY32" s="16">
        <v>0</v>
      </c>
      <c r="EZ32" s="16">
        <v>5</v>
      </c>
      <c r="FA32" s="16">
        <v>0</v>
      </c>
      <c r="FB32" s="16">
        <v>0</v>
      </c>
      <c r="FC32" s="16">
        <v>3</v>
      </c>
      <c r="FD32" s="16">
        <v>0</v>
      </c>
      <c r="FE32" s="16">
        <v>0</v>
      </c>
      <c r="FF32" s="16">
        <v>0</v>
      </c>
      <c r="FG32" s="16">
        <v>0</v>
      </c>
      <c r="FH32" s="16">
        <v>0</v>
      </c>
    </row>
    <row r="33" spans="2:164">
      <c r="B33" s="4" t="s">
        <v>73</v>
      </c>
      <c r="C33" s="4" t="s">
        <v>21</v>
      </c>
      <c r="D33" s="16">
        <v>1352</v>
      </c>
      <c r="E33" s="16">
        <v>0</v>
      </c>
      <c r="F33" s="16">
        <v>2</v>
      </c>
      <c r="G33" s="16">
        <v>0</v>
      </c>
      <c r="H33" s="16">
        <v>0</v>
      </c>
      <c r="I33" s="16">
        <v>1</v>
      </c>
      <c r="J33" s="16">
        <v>15</v>
      </c>
      <c r="K33" s="16">
        <v>94</v>
      </c>
      <c r="L33" s="16">
        <v>100</v>
      </c>
      <c r="M33" s="16">
        <v>3</v>
      </c>
      <c r="N33" s="16">
        <v>5</v>
      </c>
      <c r="O33" s="16">
        <v>0</v>
      </c>
      <c r="P33" s="16">
        <v>0</v>
      </c>
      <c r="Q33" s="16">
        <v>0</v>
      </c>
      <c r="R33" s="16">
        <v>17</v>
      </c>
      <c r="S33" s="16">
        <v>0</v>
      </c>
      <c r="T33" s="16">
        <v>8</v>
      </c>
      <c r="U33" s="16">
        <v>66</v>
      </c>
      <c r="V33" s="16">
        <v>19</v>
      </c>
      <c r="W33" s="16">
        <v>0</v>
      </c>
      <c r="X33" s="16">
        <v>0</v>
      </c>
      <c r="Y33" s="16">
        <v>12</v>
      </c>
      <c r="Z33" s="16">
        <v>7</v>
      </c>
      <c r="AA33" s="16">
        <v>0</v>
      </c>
      <c r="AB33" s="16">
        <v>0</v>
      </c>
      <c r="AC33" s="16">
        <v>57</v>
      </c>
      <c r="AD33" s="16">
        <v>0</v>
      </c>
      <c r="AE33" s="16">
        <v>0</v>
      </c>
      <c r="AF33" s="16">
        <v>727</v>
      </c>
      <c r="AG33" s="16">
        <v>0</v>
      </c>
      <c r="AH33" s="16">
        <v>73</v>
      </c>
      <c r="AI33" s="16">
        <v>0</v>
      </c>
      <c r="AJ33" s="16">
        <v>1</v>
      </c>
      <c r="AK33" s="16">
        <v>0</v>
      </c>
      <c r="AL33" s="16">
        <v>1</v>
      </c>
      <c r="AM33" s="16">
        <v>2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1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0</v>
      </c>
      <c r="BC33" s="16">
        <v>0</v>
      </c>
      <c r="BD33" s="16">
        <v>0</v>
      </c>
      <c r="BE33" s="16">
        <v>0</v>
      </c>
      <c r="BF33" s="16">
        <v>0</v>
      </c>
      <c r="BG33" s="16">
        <v>0</v>
      </c>
      <c r="BH33" s="16">
        <v>0</v>
      </c>
      <c r="BI33" s="16">
        <v>0</v>
      </c>
      <c r="BJ33" s="16">
        <v>0</v>
      </c>
      <c r="BK33" s="16">
        <v>0</v>
      </c>
      <c r="BL33" s="16">
        <v>0</v>
      </c>
      <c r="BM33" s="16">
        <v>0</v>
      </c>
      <c r="BN33" s="16">
        <v>0</v>
      </c>
      <c r="BO33" s="16">
        <v>1</v>
      </c>
      <c r="BP33" s="16">
        <v>0</v>
      </c>
      <c r="BQ33" s="16">
        <v>0</v>
      </c>
      <c r="BR33" s="16">
        <v>0</v>
      </c>
      <c r="BS33" s="16">
        <v>0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>
        <v>0</v>
      </c>
      <c r="CA33" s="16">
        <v>0</v>
      </c>
      <c r="CB33" s="16">
        <v>0</v>
      </c>
      <c r="CC33" s="16">
        <v>0</v>
      </c>
      <c r="CD33" s="16">
        <v>0</v>
      </c>
      <c r="CE33" s="16">
        <v>0</v>
      </c>
      <c r="CF33" s="16">
        <v>0</v>
      </c>
      <c r="CG33" s="16">
        <v>0</v>
      </c>
      <c r="CH33" s="16">
        <v>0</v>
      </c>
      <c r="CI33" s="16">
        <v>0</v>
      </c>
      <c r="CJ33" s="16">
        <v>0</v>
      </c>
      <c r="CK33" s="16">
        <v>4</v>
      </c>
      <c r="CL33" s="16">
        <v>0</v>
      </c>
      <c r="CM33" s="16">
        <v>0</v>
      </c>
      <c r="CN33" s="16">
        <v>0</v>
      </c>
      <c r="CO33" s="16">
        <v>0</v>
      </c>
      <c r="CP33" s="16">
        <v>0</v>
      </c>
      <c r="CQ33" s="16">
        <v>0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0</v>
      </c>
      <c r="DI33" s="16">
        <v>0</v>
      </c>
      <c r="DJ33" s="16">
        <v>0</v>
      </c>
      <c r="DK33" s="16">
        <v>0</v>
      </c>
      <c r="DL33" s="16">
        <v>0</v>
      </c>
      <c r="DM33" s="16">
        <v>0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8</v>
      </c>
      <c r="EA33" s="16">
        <v>0</v>
      </c>
      <c r="EB33" s="16">
        <v>0</v>
      </c>
      <c r="EC33" s="16">
        <v>0</v>
      </c>
      <c r="ED33" s="16">
        <v>1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8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0</v>
      </c>
      <c r="EU33" s="16">
        <v>0</v>
      </c>
      <c r="EV33" s="16">
        <v>94</v>
      </c>
      <c r="EW33" s="16">
        <v>0</v>
      </c>
      <c r="EX33" s="16">
        <v>24</v>
      </c>
      <c r="EY33" s="16">
        <v>0</v>
      </c>
      <c r="EZ33" s="16">
        <v>0</v>
      </c>
      <c r="FA33" s="16">
        <v>0</v>
      </c>
      <c r="FB33" s="16">
        <v>0</v>
      </c>
      <c r="FC33" s="16">
        <v>0</v>
      </c>
      <c r="FD33" s="16">
        <v>0</v>
      </c>
      <c r="FE33" s="16">
        <v>0</v>
      </c>
      <c r="FF33" s="16">
        <v>0</v>
      </c>
      <c r="FG33" s="16">
        <v>0</v>
      </c>
      <c r="FH33" s="16">
        <v>1</v>
      </c>
    </row>
    <row r="34" spans="2:164">
      <c r="B34" s="4" t="s">
        <v>74</v>
      </c>
      <c r="C34" s="4" t="s">
        <v>22</v>
      </c>
      <c r="D34" s="16">
        <v>1308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5</v>
      </c>
      <c r="K34" s="16">
        <v>336</v>
      </c>
      <c r="L34" s="16">
        <v>69</v>
      </c>
      <c r="M34" s="16">
        <v>13</v>
      </c>
      <c r="N34" s="16">
        <v>1</v>
      </c>
      <c r="O34" s="16">
        <v>0</v>
      </c>
      <c r="P34" s="16">
        <v>0</v>
      </c>
      <c r="Q34" s="16">
        <v>0</v>
      </c>
      <c r="R34" s="16">
        <v>3</v>
      </c>
      <c r="S34" s="16">
        <v>1</v>
      </c>
      <c r="T34" s="16">
        <v>21</v>
      </c>
      <c r="U34" s="16">
        <v>234</v>
      </c>
      <c r="V34" s="16">
        <v>27</v>
      </c>
      <c r="W34" s="16">
        <v>5</v>
      </c>
      <c r="X34" s="16">
        <v>0</v>
      </c>
      <c r="Y34" s="16">
        <v>49</v>
      </c>
      <c r="Z34" s="16">
        <v>6</v>
      </c>
      <c r="AA34" s="16">
        <v>0</v>
      </c>
      <c r="AB34" s="16">
        <v>4</v>
      </c>
      <c r="AC34" s="16">
        <v>74</v>
      </c>
      <c r="AD34" s="16">
        <v>0</v>
      </c>
      <c r="AE34" s="16">
        <v>0</v>
      </c>
      <c r="AF34" s="16">
        <v>275</v>
      </c>
      <c r="AG34" s="16">
        <v>5</v>
      </c>
      <c r="AH34" s="16">
        <v>36</v>
      </c>
      <c r="AI34" s="16">
        <v>0</v>
      </c>
      <c r="AJ34" s="16">
        <v>4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1</v>
      </c>
      <c r="AQ34" s="16">
        <v>0</v>
      </c>
      <c r="AR34" s="16">
        <v>0</v>
      </c>
      <c r="AS34" s="16">
        <v>2</v>
      </c>
      <c r="AT34" s="16">
        <v>2</v>
      </c>
      <c r="AU34" s="16">
        <v>0</v>
      </c>
      <c r="AV34" s="16">
        <v>11</v>
      </c>
      <c r="AW34" s="16">
        <v>0</v>
      </c>
      <c r="AX34" s="16">
        <v>0</v>
      </c>
      <c r="AY34" s="16">
        <v>1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1</v>
      </c>
      <c r="BG34" s="16">
        <v>1</v>
      </c>
      <c r="BH34" s="16">
        <v>3</v>
      </c>
      <c r="BI34" s="16">
        <v>0</v>
      </c>
      <c r="BJ34" s="16">
        <v>0</v>
      </c>
      <c r="BK34" s="16">
        <v>0</v>
      </c>
      <c r="BL34" s="16">
        <v>0</v>
      </c>
      <c r="BM34" s="16">
        <v>0</v>
      </c>
      <c r="BN34" s="16">
        <v>0</v>
      </c>
      <c r="BO34" s="16">
        <v>3</v>
      </c>
      <c r="BP34" s="16">
        <v>0</v>
      </c>
      <c r="BQ34" s="16">
        <v>0</v>
      </c>
      <c r="BR34" s="16">
        <v>0</v>
      </c>
      <c r="BS34" s="16">
        <v>0</v>
      </c>
      <c r="BT34" s="16">
        <v>6</v>
      </c>
      <c r="BU34" s="16">
        <v>0</v>
      </c>
      <c r="BV34" s="16">
        <v>0</v>
      </c>
      <c r="BW34" s="16">
        <v>0</v>
      </c>
      <c r="BX34" s="16">
        <v>1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4</v>
      </c>
      <c r="CH34" s="16">
        <v>0</v>
      </c>
      <c r="CI34" s="16">
        <v>0</v>
      </c>
      <c r="CJ34" s="16">
        <v>1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1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1</v>
      </c>
      <c r="DG34" s="16">
        <v>0</v>
      </c>
      <c r="DH34" s="16">
        <v>1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1</v>
      </c>
      <c r="DV34" s="16">
        <v>0</v>
      </c>
      <c r="DW34" s="16">
        <v>0</v>
      </c>
      <c r="DX34" s="16">
        <v>0</v>
      </c>
      <c r="DY34" s="16">
        <v>0</v>
      </c>
      <c r="DZ34" s="16">
        <v>5</v>
      </c>
      <c r="EA34" s="16">
        <v>0</v>
      </c>
      <c r="EB34" s="16">
        <v>1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44</v>
      </c>
      <c r="EO34" s="16">
        <v>0</v>
      </c>
      <c r="EP34" s="16">
        <v>3</v>
      </c>
      <c r="EQ34" s="16">
        <v>0</v>
      </c>
      <c r="ER34" s="16">
        <v>0</v>
      </c>
      <c r="ES34" s="16">
        <v>1</v>
      </c>
      <c r="ET34" s="16">
        <v>0</v>
      </c>
      <c r="EU34" s="16">
        <v>1</v>
      </c>
      <c r="EV34" s="16">
        <v>28</v>
      </c>
      <c r="EW34" s="16">
        <v>0</v>
      </c>
      <c r="EX34" s="16">
        <v>3</v>
      </c>
      <c r="EY34" s="16">
        <v>0</v>
      </c>
      <c r="EZ34" s="16">
        <v>10</v>
      </c>
      <c r="FA34" s="16">
        <v>0</v>
      </c>
      <c r="FB34" s="16">
        <v>0</v>
      </c>
      <c r="FC34" s="16">
        <v>3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</row>
    <row r="35" spans="2:164">
      <c r="B35" s="4" t="s">
        <v>75</v>
      </c>
      <c r="C35" s="4" t="s">
        <v>23</v>
      </c>
      <c r="D35" s="16">
        <v>1564</v>
      </c>
      <c r="E35" s="16">
        <v>16</v>
      </c>
      <c r="F35" s="16">
        <v>0</v>
      </c>
      <c r="G35" s="16">
        <v>0</v>
      </c>
      <c r="H35" s="16">
        <v>0</v>
      </c>
      <c r="I35" s="16">
        <v>1</v>
      </c>
      <c r="J35" s="16">
        <v>4</v>
      </c>
      <c r="K35" s="16">
        <v>47</v>
      </c>
      <c r="L35" s="16">
        <v>79</v>
      </c>
      <c r="M35" s="16">
        <v>3</v>
      </c>
      <c r="N35" s="16">
        <v>7</v>
      </c>
      <c r="O35" s="16">
        <v>0</v>
      </c>
      <c r="P35" s="16">
        <v>0</v>
      </c>
      <c r="Q35" s="16">
        <v>0</v>
      </c>
      <c r="R35" s="16">
        <v>3</v>
      </c>
      <c r="S35" s="16">
        <v>0</v>
      </c>
      <c r="T35" s="16">
        <v>30</v>
      </c>
      <c r="U35" s="16">
        <v>112</v>
      </c>
      <c r="V35" s="16">
        <v>4</v>
      </c>
      <c r="W35" s="16">
        <v>4</v>
      </c>
      <c r="X35" s="16">
        <v>0</v>
      </c>
      <c r="Y35" s="16">
        <v>28</v>
      </c>
      <c r="Z35" s="16">
        <v>0</v>
      </c>
      <c r="AA35" s="16">
        <v>0</v>
      </c>
      <c r="AB35" s="16">
        <v>1</v>
      </c>
      <c r="AC35" s="16">
        <v>39</v>
      </c>
      <c r="AD35" s="16">
        <v>0</v>
      </c>
      <c r="AE35" s="16">
        <v>0</v>
      </c>
      <c r="AF35" s="16">
        <v>960</v>
      </c>
      <c r="AG35" s="16">
        <v>0</v>
      </c>
      <c r="AH35" s="16">
        <v>39</v>
      </c>
      <c r="AI35" s="16">
        <v>0</v>
      </c>
      <c r="AJ35" s="16">
        <v>1</v>
      </c>
      <c r="AK35" s="16">
        <v>0</v>
      </c>
      <c r="AL35" s="16">
        <v>39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2</v>
      </c>
      <c r="AT35" s="16">
        <v>0</v>
      </c>
      <c r="AU35" s="16">
        <v>1</v>
      </c>
      <c r="AV35" s="16">
        <v>2</v>
      </c>
      <c r="AW35" s="16">
        <v>0</v>
      </c>
      <c r="AX35" s="16">
        <v>0</v>
      </c>
      <c r="AY35" s="16">
        <v>1</v>
      </c>
      <c r="AZ35" s="16">
        <v>0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6">
        <v>0</v>
      </c>
      <c r="BG35" s="16">
        <v>0</v>
      </c>
      <c r="BH35" s="16">
        <v>0</v>
      </c>
      <c r="BI35" s="16">
        <v>0</v>
      </c>
      <c r="BJ35" s="16">
        <v>0</v>
      </c>
      <c r="BK35" s="16">
        <v>0</v>
      </c>
      <c r="BL35" s="16">
        <v>0</v>
      </c>
      <c r="BM35" s="16">
        <v>0</v>
      </c>
      <c r="BN35" s="16">
        <v>0</v>
      </c>
      <c r="BO35" s="16">
        <v>0</v>
      </c>
      <c r="BP35" s="16">
        <v>0</v>
      </c>
      <c r="BQ35" s="16">
        <v>0</v>
      </c>
      <c r="BR35" s="16">
        <v>0</v>
      </c>
      <c r="BS35" s="16">
        <v>0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>
        <v>0</v>
      </c>
      <c r="CA35" s="16">
        <v>0</v>
      </c>
      <c r="CB35" s="16">
        <v>0</v>
      </c>
      <c r="CC35" s="16">
        <v>0</v>
      </c>
      <c r="CD35" s="16">
        <v>0</v>
      </c>
      <c r="CE35" s="16">
        <v>0</v>
      </c>
      <c r="CF35" s="16">
        <v>0</v>
      </c>
      <c r="CG35" s="16">
        <v>1</v>
      </c>
      <c r="CH35" s="16">
        <v>0</v>
      </c>
      <c r="CI35" s="16">
        <v>0</v>
      </c>
      <c r="CJ35" s="16">
        <v>0</v>
      </c>
      <c r="CK35" s="16">
        <v>0</v>
      </c>
      <c r="CL35" s="16">
        <v>0</v>
      </c>
      <c r="CM35" s="16">
        <v>0</v>
      </c>
      <c r="CN35" s="16">
        <v>0</v>
      </c>
      <c r="CO35" s="16">
        <v>0</v>
      </c>
      <c r="CP35" s="16">
        <v>0</v>
      </c>
      <c r="CQ35" s="16">
        <v>0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0</v>
      </c>
      <c r="CZ35" s="16">
        <v>0</v>
      </c>
      <c r="DA35" s="16">
        <v>0</v>
      </c>
      <c r="DB35" s="16">
        <v>0</v>
      </c>
      <c r="DC35" s="16">
        <v>0</v>
      </c>
      <c r="DD35" s="16">
        <v>0</v>
      </c>
      <c r="DE35" s="16">
        <v>0</v>
      </c>
      <c r="DF35" s="16">
        <v>4</v>
      </c>
      <c r="DG35" s="16">
        <v>0</v>
      </c>
      <c r="DH35" s="16">
        <v>1</v>
      </c>
      <c r="DI35" s="16">
        <v>0</v>
      </c>
      <c r="DJ35" s="16">
        <v>0</v>
      </c>
      <c r="DK35" s="16">
        <v>0</v>
      </c>
      <c r="DL35" s="16">
        <v>0</v>
      </c>
      <c r="DM35" s="16">
        <v>0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2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1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5</v>
      </c>
      <c r="EO35" s="16">
        <v>0</v>
      </c>
      <c r="EP35" s="16">
        <v>2</v>
      </c>
      <c r="EQ35" s="16">
        <v>0</v>
      </c>
      <c r="ER35" s="16">
        <v>0</v>
      </c>
      <c r="ES35" s="16">
        <v>1</v>
      </c>
      <c r="ET35" s="16">
        <v>1</v>
      </c>
      <c r="EU35" s="16">
        <v>0</v>
      </c>
      <c r="EV35" s="16">
        <v>109</v>
      </c>
      <c r="EW35" s="16">
        <v>0</v>
      </c>
      <c r="EX35" s="16">
        <v>4</v>
      </c>
      <c r="EY35" s="16">
        <v>7</v>
      </c>
      <c r="EZ35" s="16">
        <v>2</v>
      </c>
      <c r="FA35" s="16">
        <v>0</v>
      </c>
      <c r="FB35" s="16">
        <v>0</v>
      </c>
      <c r="FC35" s="16">
        <v>1</v>
      </c>
      <c r="FD35" s="16">
        <v>0</v>
      </c>
      <c r="FE35" s="16">
        <v>0</v>
      </c>
      <c r="FF35" s="16">
        <v>0</v>
      </c>
      <c r="FG35" s="16">
        <v>0</v>
      </c>
      <c r="FH35" s="16">
        <v>0</v>
      </c>
    </row>
    <row r="36" spans="2:164">
      <c r="B36" s="4" t="s">
        <v>76</v>
      </c>
      <c r="C36" s="4" t="s">
        <v>45</v>
      </c>
      <c r="D36" s="16">
        <v>1078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4</v>
      </c>
      <c r="K36" s="16">
        <v>59</v>
      </c>
      <c r="L36" s="16">
        <v>31</v>
      </c>
      <c r="M36" s="16">
        <v>6</v>
      </c>
      <c r="N36" s="16">
        <v>2</v>
      </c>
      <c r="O36" s="16">
        <v>0</v>
      </c>
      <c r="P36" s="16">
        <v>0</v>
      </c>
      <c r="Q36" s="16">
        <v>0</v>
      </c>
      <c r="R36" s="16">
        <v>1</v>
      </c>
      <c r="S36" s="16">
        <v>2</v>
      </c>
      <c r="T36" s="16">
        <v>35</v>
      </c>
      <c r="U36" s="16">
        <v>59</v>
      </c>
      <c r="V36" s="16">
        <v>2</v>
      </c>
      <c r="W36" s="16">
        <v>5</v>
      </c>
      <c r="X36" s="16">
        <v>0</v>
      </c>
      <c r="Y36" s="16">
        <v>17</v>
      </c>
      <c r="Z36" s="16">
        <v>9</v>
      </c>
      <c r="AA36" s="16">
        <v>0</v>
      </c>
      <c r="AB36" s="16">
        <v>2</v>
      </c>
      <c r="AC36" s="16">
        <v>103</v>
      </c>
      <c r="AD36" s="16">
        <v>0</v>
      </c>
      <c r="AE36" s="16">
        <v>0</v>
      </c>
      <c r="AF36" s="16">
        <v>477</v>
      </c>
      <c r="AG36" s="16">
        <v>0</v>
      </c>
      <c r="AH36" s="16">
        <v>52</v>
      </c>
      <c r="AI36" s="16">
        <v>0</v>
      </c>
      <c r="AJ36" s="16">
        <v>3</v>
      </c>
      <c r="AK36" s="16">
        <v>0</v>
      </c>
      <c r="AL36" s="16">
        <v>2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5</v>
      </c>
      <c r="AW36" s="16">
        <v>0</v>
      </c>
      <c r="AX36" s="16">
        <v>0</v>
      </c>
      <c r="AY36" s="16">
        <v>1</v>
      </c>
      <c r="AZ36" s="16">
        <v>0</v>
      </c>
      <c r="BA36" s="16">
        <v>0</v>
      </c>
      <c r="BB36" s="16">
        <v>0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0</v>
      </c>
      <c r="BI36" s="16">
        <v>0</v>
      </c>
      <c r="BJ36" s="16">
        <v>0</v>
      </c>
      <c r="BK36" s="16">
        <v>0</v>
      </c>
      <c r="BL36" s="16">
        <v>0</v>
      </c>
      <c r="BM36" s="16">
        <v>0</v>
      </c>
      <c r="BN36" s="16">
        <v>0</v>
      </c>
      <c r="BO36" s="16">
        <v>4</v>
      </c>
      <c r="BP36" s="16">
        <v>0</v>
      </c>
      <c r="BQ36" s="16">
        <v>0</v>
      </c>
      <c r="BR36" s="16">
        <v>0</v>
      </c>
      <c r="BS36" s="16">
        <v>0</v>
      </c>
      <c r="BT36" s="16">
        <v>1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>
        <v>0</v>
      </c>
      <c r="CA36" s="16">
        <v>0</v>
      </c>
      <c r="CB36" s="16">
        <v>0</v>
      </c>
      <c r="CC36" s="16">
        <v>0</v>
      </c>
      <c r="CD36" s="16">
        <v>0</v>
      </c>
      <c r="CE36" s="16">
        <v>0</v>
      </c>
      <c r="CF36" s="16">
        <v>0</v>
      </c>
      <c r="CG36" s="16">
        <v>0</v>
      </c>
      <c r="CH36" s="16">
        <v>0</v>
      </c>
      <c r="CI36" s="16">
        <v>0</v>
      </c>
      <c r="CJ36" s="16">
        <v>0</v>
      </c>
      <c r="CK36" s="16">
        <v>0</v>
      </c>
      <c r="CL36" s="16">
        <v>0</v>
      </c>
      <c r="CM36" s="16">
        <v>1</v>
      </c>
      <c r="CN36" s="16">
        <v>0</v>
      </c>
      <c r="CO36" s="16">
        <v>0</v>
      </c>
      <c r="CP36" s="16">
        <v>0</v>
      </c>
      <c r="CQ36" s="16">
        <v>0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1</v>
      </c>
      <c r="DD36" s="16">
        <v>0</v>
      </c>
      <c r="DE36" s="16">
        <v>0</v>
      </c>
      <c r="DF36" s="16">
        <v>0</v>
      </c>
      <c r="DG36" s="16">
        <v>0</v>
      </c>
      <c r="DH36" s="16">
        <v>0</v>
      </c>
      <c r="DI36" s="16">
        <v>0</v>
      </c>
      <c r="DJ36" s="16">
        <v>0</v>
      </c>
      <c r="DK36" s="16">
        <v>0</v>
      </c>
      <c r="DL36" s="16">
        <v>0</v>
      </c>
      <c r="DM36" s="16">
        <v>0</v>
      </c>
      <c r="DN36" s="16">
        <v>0</v>
      </c>
      <c r="DO36" s="16">
        <v>0</v>
      </c>
      <c r="DP36" s="16">
        <v>0</v>
      </c>
      <c r="DQ36" s="16">
        <v>2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4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13</v>
      </c>
      <c r="EO36" s="16">
        <v>0</v>
      </c>
      <c r="EP36" s="16">
        <v>2</v>
      </c>
      <c r="EQ36" s="16">
        <v>0</v>
      </c>
      <c r="ER36" s="16">
        <v>0</v>
      </c>
      <c r="ES36" s="16">
        <v>2</v>
      </c>
      <c r="ET36" s="16">
        <v>0</v>
      </c>
      <c r="EU36" s="16">
        <v>1</v>
      </c>
      <c r="EV36" s="16">
        <v>162</v>
      </c>
      <c r="EW36" s="16">
        <v>0</v>
      </c>
      <c r="EX36" s="16">
        <v>6</v>
      </c>
      <c r="EY36" s="16">
        <v>0</v>
      </c>
      <c r="EZ36" s="16">
        <v>0</v>
      </c>
      <c r="FA36" s="16">
        <v>0</v>
      </c>
      <c r="FB36" s="16">
        <v>0</v>
      </c>
      <c r="FC36" s="16">
        <v>2</v>
      </c>
      <c r="FD36" s="16">
        <v>0</v>
      </c>
      <c r="FE36" s="16">
        <v>0</v>
      </c>
      <c r="FF36" s="16">
        <v>0</v>
      </c>
      <c r="FG36" s="16">
        <v>0</v>
      </c>
      <c r="FH36" s="16">
        <v>0</v>
      </c>
    </row>
    <row r="37" spans="2:164">
      <c r="B37" s="4" t="s">
        <v>77</v>
      </c>
      <c r="C37" s="4" t="s">
        <v>24</v>
      </c>
      <c r="D37" s="16">
        <v>126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5</v>
      </c>
      <c r="L37" s="16">
        <v>7</v>
      </c>
      <c r="M37" s="16">
        <v>1</v>
      </c>
      <c r="N37" s="16">
        <v>3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38</v>
      </c>
      <c r="V37" s="16">
        <v>1</v>
      </c>
      <c r="W37" s="16">
        <v>2</v>
      </c>
      <c r="X37" s="16">
        <v>0</v>
      </c>
      <c r="Y37" s="16">
        <v>5</v>
      </c>
      <c r="Z37" s="16">
        <v>0</v>
      </c>
      <c r="AA37" s="16">
        <v>0</v>
      </c>
      <c r="AB37" s="16">
        <v>0</v>
      </c>
      <c r="AC37" s="16">
        <v>22</v>
      </c>
      <c r="AD37" s="16">
        <v>0</v>
      </c>
      <c r="AE37" s="16">
        <v>0</v>
      </c>
      <c r="AF37" s="16">
        <v>27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0</v>
      </c>
      <c r="BD37" s="16">
        <v>0</v>
      </c>
      <c r="BE37" s="16">
        <v>0</v>
      </c>
      <c r="BF37" s="16">
        <v>0</v>
      </c>
      <c r="BG37" s="16">
        <v>0</v>
      </c>
      <c r="BH37" s="16">
        <v>0</v>
      </c>
      <c r="BI37" s="16">
        <v>0</v>
      </c>
      <c r="BJ37" s="16">
        <v>0</v>
      </c>
      <c r="BK37" s="16">
        <v>0</v>
      </c>
      <c r="BL37" s="16">
        <v>0</v>
      </c>
      <c r="BM37" s="16">
        <v>0</v>
      </c>
      <c r="BN37" s="16">
        <v>0</v>
      </c>
      <c r="BO37" s="16">
        <v>1</v>
      </c>
      <c r="BP37" s="16">
        <v>0</v>
      </c>
      <c r="BQ37" s="16">
        <v>0</v>
      </c>
      <c r="BR37" s="16">
        <v>0</v>
      </c>
      <c r="BS37" s="16">
        <v>0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>
        <v>0</v>
      </c>
      <c r="CB37" s="16">
        <v>0</v>
      </c>
      <c r="CC37" s="16">
        <v>0</v>
      </c>
      <c r="CD37" s="16">
        <v>0</v>
      </c>
      <c r="CE37" s="16">
        <v>0</v>
      </c>
      <c r="CF37" s="16">
        <v>0</v>
      </c>
      <c r="CG37" s="16">
        <v>0</v>
      </c>
      <c r="CH37" s="16">
        <v>0</v>
      </c>
      <c r="CI37" s="16">
        <v>0</v>
      </c>
      <c r="CJ37" s="16">
        <v>0</v>
      </c>
      <c r="CK37" s="16">
        <v>0</v>
      </c>
      <c r="CL37" s="16">
        <v>0</v>
      </c>
      <c r="CM37" s="16">
        <v>0</v>
      </c>
      <c r="CN37" s="16">
        <v>0</v>
      </c>
      <c r="CO37" s="16">
        <v>0</v>
      </c>
      <c r="CP37" s="16">
        <v>0</v>
      </c>
      <c r="CQ37" s="16">
        <v>0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0</v>
      </c>
      <c r="DA37" s="16">
        <v>0</v>
      </c>
      <c r="DB37" s="16">
        <v>0</v>
      </c>
      <c r="DC37" s="16">
        <v>0</v>
      </c>
      <c r="DD37" s="16">
        <v>0</v>
      </c>
      <c r="DE37" s="16">
        <v>0</v>
      </c>
      <c r="DF37" s="16">
        <v>0</v>
      </c>
      <c r="DG37" s="16">
        <v>0</v>
      </c>
      <c r="DH37" s="16">
        <v>0</v>
      </c>
      <c r="DI37" s="16">
        <v>0</v>
      </c>
      <c r="DJ37" s="16">
        <v>0</v>
      </c>
      <c r="DK37" s="16">
        <v>0</v>
      </c>
      <c r="DL37" s="16">
        <v>0</v>
      </c>
      <c r="DM37" s="16">
        <v>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2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6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0</v>
      </c>
      <c r="EV37" s="16">
        <v>4</v>
      </c>
      <c r="EW37" s="16">
        <v>0</v>
      </c>
      <c r="EX37" s="16">
        <v>0</v>
      </c>
      <c r="EY37" s="16">
        <v>0</v>
      </c>
      <c r="EZ37" s="16">
        <v>2</v>
      </c>
      <c r="FA37" s="16">
        <v>0</v>
      </c>
      <c r="FB37" s="16">
        <v>0</v>
      </c>
      <c r="FC37" s="16">
        <v>0</v>
      </c>
      <c r="FD37" s="16">
        <v>0</v>
      </c>
      <c r="FE37" s="16">
        <v>0</v>
      </c>
      <c r="FF37" s="16">
        <v>0</v>
      </c>
      <c r="FG37" s="16">
        <v>0</v>
      </c>
      <c r="FH37" s="16">
        <v>0</v>
      </c>
    </row>
    <row r="38" spans="2:164">
      <c r="B38" s="4" t="s">
        <v>78</v>
      </c>
      <c r="C38" s="4" t="s">
        <v>25</v>
      </c>
      <c r="D38" s="16">
        <v>1277</v>
      </c>
      <c r="E38" s="16">
        <v>0</v>
      </c>
      <c r="F38" s="16">
        <v>0</v>
      </c>
      <c r="G38" s="16">
        <v>1</v>
      </c>
      <c r="H38" s="16">
        <v>0</v>
      </c>
      <c r="I38" s="16">
        <v>0</v>
      </c>
      <c r="J38" s="16">
        <v>11</v>
      </c>
      <c r="K38" s="16">
        <v>59</v>
      </c>
      <c r="L38" s="16">
        <v>50</v>
      </c>
      <c r="M38" s="16">
        <v>2</v>
      </c>
      <c r="N38" s="16">
        <v>22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19</v>
      </c>
      <c r="U38" s="16">
        <v>134</v>
      </c>
      <c r="V38" s="16">
        <v>3</v>
      </c>
      <c r="W38" s="16">
        <v>6</v>
      </c>
      <c r="X38" s="16">
        <v>0</v>
      </c>
      <c r="Y38" s="16">
        <v>13</v>
      </c>
      <c r="Z38" s="16">
        <v>1</v>
      </c>
      <c r="AA38" s="16">
        <v>0</v>
      </c>
      <c r="AB38" s="16">
        <v>2</v>
      </c>
      <c r="AC38" s="16">
        <v>166</v>
      </c>
      <c r="AD38" s="16">
        <v>0</v>
      </c>
      <c r="AE38" s="16">
        <v>0</v>
      </c>
      <c r="AF38" s="16">
        <v>580</v>
      </c>
      <c r="AG38" s="16">
        <v>0</v>
      </c>
      <c r="AH38" s="16">
        <v>78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1</v>
      </c>
      <c r="AT38" s="16">
        <v>0</v>
      </c>
      <c r="AU38" s="16">
        <v>0</v>
      </c>
      <c r="AV38" s="16">
        <v>5</v>
      </c>
      <c r="AW38" s="16">
        <v>0</v>
      </c>
      <c r="AX38" s="16">
        <v>1</v>
      </c>
      <c r="AY38" s="16">
        <v>1</v>
      </c>
      <c r="AZ38" s="16">
        <v>0</v>
      </c>
      <c r="BA38" s="16">
        <v>0</v>
      </c>
      <c r="BB38" s="16">
        <v>0</v>
      </c>
      <c r="BC38" s="16">
        <v>0</v>
      </c>
      <c r="BD38" s="16">
        <v>0</v>
      </c>
      <c r="BE38" s="16">
        <v>0</v>
      </c>
      <c r="BF38" s="16">
        <v>0</v>
      </c>
      <c r="BG38" s="16">
        <v>0</v>
      </c>
      <c r="BH38" s="16">
        <v>0</v>
      </c>
      <c r="BI38" s="16">
        <v>0</v>
      </c>
      <c r="BJ38" s="16">
        <v>0</v>
      </c>
      <c r="BK38" s="16">
        <v>0</v>
      </c>
      <c r="BL38" s="16">
        <v>0</v>
      </c>
      <c r="BM38" s="16">
        <v>0</v>
      </c>
      <c r="BN38" s="16">
        <v>1</v>
      </c>
      <c r="BO38" s="16">
        <v>3</v>
      </c>
      <c r="BP38" s="16">
        <v>0</v>
      </c>
      <c r="BQ38" s="16">
        <v>0</v>
      </c>
      <c r="BR38" s="16">
        <v>0</v>
      </c>
      <c r="BS38" s="16">
        <v>1</v>
      </c>
      <c r="BT38" s="16">
        <v>3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>
        <v>0</v>
      </c>
      <c r="CA38" s="16">
        <v>0</v>
      </c>
      <c r="CB38" s="16">
        <v>0</v>
      </c>
      <c r="CC38" s="16">
        <v>0</v>
      </c>
      <c r="CD38" s="16">
        <v>0</v>
      </c>
      <c r="CE38" s="16">
        <v>0</v>
      </c>
      <c r="CF38" s="16">
        <v>0</v>
      </c>
      <c r="CG38" s="16">
        <v>0</v>
      </c>
      <c r="CH38" s="16">
        <v>0</v>
      </c>
      <c r="CI38" s="16">
        <v>0</v>
      </c>
      <c r="CJ38" s="16">
        <v>0</v>
      </c>
      <c r="CK38" s="16">
        <v>0</v>
      </c>
      <c r="CL38" s="16">
        <v>1</v>
      </c>
      <c r="CM38" s="16">
        <v>0</v>
      </c>
      <c r="CN38" s="16">
        <v>0</v>
      </c>
      <c r="CO38" s="16">
        <v>0</v>
      </c>
      <c r="CP38" s="16">
        <v>0</v>
      </c>
      <c r="CQ38" s="16">
        <v>0</v>
      </c>
      <c r="CR38" s="16">
        <v>0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0</v>
      </c>
      <c r="DA38" s="16">
        <v>0</v>
      </c>
      <c r="DB38" s="16">
        <v>0</v>
      </c>
      <c r="DC38" s="16">
        <v>0</v>
      </c>
      <c r="DD38" s="16">
        <v>0</v>
      </c>
      <c r="DE38" s="16">
        <v>0</v>
      </c>
      <c r="DF38" s="16">
        <v>2</v>
      </c>
      <c r="DG38" s="16">
        <v>0</v>
      </c>
      <c r="DH38" s="16">
        <v>0</v>
      </c>
      <c r="DI38" s="16">
        <v>0</v>
      </c>
      <c r="DJ38" s="16">
        <v>0</v>
      </c>
      <c r="DK38" s="16">
        <v>0</v>
      </c>
      <c r="DL38" s="16">
        <v>0</v>
      </c>
      <c r="DM38" s="16">
        <v>0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0</v>
      </c>
      <c r="DX38" s="16">
        <v>0</v>
      </c>
      <c r="DY38" s="16">
        <v>0</v>
      </c>
      <c r="DZ38" s="16">
        <v>8</v>
      </c>
      <c r="EA38" s="16">
        <v>0</v>
      </c>
      <c r="EB38" s="16">
        <v>0</v>
      </c>
      <c r="EC38" s="16">
        <v>0</v>
      </c>
      <c r="ED38" s="16">
        <v>0</v>
      </c>
      <c r="EE38" s="16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6">
        <v>0</v>
      </c>
      <c r="EL38" s="16">
        <v>0</v>
      </c>
      <c r="EM38" s="16">
        <v>0</v>
      </c>
      <c r="EN38" s="16">
        <v>19</v>
      </c>
      <c r="EO38" s="16">
        <v>0</v>
      </c>
      <c r="EP38" s="16">
        <v>1</v>
      </c>
      <c r="EQ38" s="16">
        <v>1</v>
      </c>
      <c r="ER38" s="16">
        <v>0</v>
      </c>
      <c r="ES38" s="16">
        <v>0</v>
      </c>
      <c r="ET38" s="16">
        <v>0</v>
      </c>
      <c r="EU38" s="16">
        <v>0</v>
      </c>
      <c r="EV38" s="16">
        <v>76</v>
      </c>
      <c r="EW38" s="16">
        <v>0</v>
      </c>
      <c r="EX38" s="16">
        <v>2</v>
      </c>
      <c r="EY38" s="16">
        <v>1</v>
      </c>
      <c r="EZ38" s="16">
        <v>2</v>
      </c>
      <c r="FA38" s="16">
        <v>0</v>
      </c>
      <c r="FB38" s="16">
        <v>0</v>
      </c>
      <c r="FC38" s="16">
        <v>1</v>
      </c>
      <c r="FD38" s="16">
        <v>0</v>
      </c>
      <c r="FE38" s="16">
        <v>0</v>
      </c>
      <c r="FF38" s="16">
        <v>0</v>
      </c>
      <c r="FG38" s="16">
        <v>0</v>
      </c>
      <c r="FH38" s="16">
        <v>0</v>
      </c>
    </row>
    <row r="39" spans="2:164">
      <c r="B39" s="4" t="s">
        <v>79</v>
      </c>
      <c r="C39" s="4" t="s">
        <v>26</v>
      </c>
      <c r="D39" s="16">
        <v>731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10</v>
      </c>
      <c r="K39" s="16">
        <v>28</v>
      </c>
      <c r="L39" s="16">
        <v>52</v>
      </c>
      <c r="M39" s="16">
        <v>0</v>
      </c>
      <c r="N39" s="16">
        <v>2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1</v>
      </c>
      <c r="U39" s="16">
        <v>64</v>
      </c>
      <c r="V39" s="16">
        <v>6</v>
      </c>
      <c r="W39" s="16">
        <v>5</v>
      </c>
      <c r="X39" s="16">
        <v>0</v>
      </c>
      <c r="Y39" s="16">
        <v>19</v>
      </c>
      <c r="Z39" s="16">
        <v>0</v>
      </c>
      <c r="AA39" s="16">
        <v>0</v>
      </c>
      <c r="AB39" s="16">
        <v>0</v>
      </c>
      <c r="AC39" s="16">
        <v>62</v>
      </c>
      <c r="AD39" s="16">
        <v>2</v>
      </c>
      <c r="AE39" s="16">
        <v>0</v>
      </c>
      <c r="AF39" s="16">
        <v>405</v>
      </c>
      <c r="AG39" s="16">
        <v>1</v>
      </c>
      <c r="AH39" s="16">
        <v>30</v>
      </c>
      <c r="AI39" s="16">
        <v>0</v>
      </c>
      <c r="AJ39" s="16">
        <v>4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6">
        <v>0</v>
      </c>
      <c r="BG39" s="16">
        <v>0</v>
      </c>
      <c r="BH39" s="16">
        <v>1</v>
      </c>
      <c r="BI39" s="16">
        <v>0</v>
      </c>
      <c r="BJ39" s="16">
        <v>0</v>
      </c>
      <c r="BK39" s="16">
        <v>0</v>
      </c>
      <c r="BL39" s="16">
        <v>0</v>
      </c>
      <c r="BM39" s="16">
        <v>0</v>
      </c>
      <c r="BN39" s="16">
        <v>0</v>
      </c>
      <c r="BO39" s="16">
        <v>1</v>
      </c>
      <c r="BP39" s="16">
        <v>0</v>
      </c>
      <c r="BQ39" s="16">
        <v>0</v>
      </c>
      <c r="BR39" s="16">
        <v>0</v>
      </c>
      <c r="BS39" s="16">
        <v>0</v>
      </c>
      <c r="BT39" s="16">
        <v>1</v>
      </c>
      <c r="BU39" s="16">
        <v>0</v>
      </c>
      <c r="BV39" s="16">
        <v>0</v>
      </c>
      <c r="BW39" s="16">
        <v>1</v>
      </c>
      <c r="BX39" s="16">
        <v>1</v>
      </c>
      <c r="BY39" s="16">
        <v>0</v>
      </c>
      <c r="BZ39" s="16">
        <v>1</v>
      </c>
      <c r="CA39" s="16">
        <v>0</v>
      </c>
      <c r="CB39" s="16">
        <v>0</v>
      </c>
      <c r="CC39" s="16">
        <v>0</v>
      </c>
      <c r="CD39" s="16">
        <v>0</v>
      </c>
      <c r="CE39" s="16">
        <v>0</v>
      </c>
      <c r="CF39" s="16">
        <v>0</v>
      </c>
      <c r="CG39" s="16">
        <v>1</v>
      </c>
      <c r="CH39" s="16">
        <v>0</v>
      </c>
      <c r="CI39" s="16">
        <v>0</v>
      </c>
      <c r="CJ39" s="16">
        <v>0</v>
      </c>
      <c r="CK39" s="16">
        <v>0</v>
      </c>
      <c r="CL39" s="16">
        <v>0</v>
      </c>
      <c r="CM39" s="16">
        <v>0</v>
      </c>
      <c r="CN39" s="16">
        <v>0</v>
      </c>
      <c r="CO39" s="16">
        <v>0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0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1</v>
      </c>
      <c r="DI39" s="16">
        <v>0</v>
      </c>
      <c r="DJ39" s="16">
        <v>0</v>
      </c>
      <c r="DK39" s="16">
        <v>0</v>
      </c>
      <c r="DL39" s="16">
        <v>0</v>
      </c>
      <c r="DM39" s="16">
        <v>0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3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8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0</v>
      </c>
      <c r="EU39" s="16">
        <v>0</v>
      </c>
      <c r="EV39" s="16">
        <v>11</v>
      </c>
      <c r="EW39" s="16">
        <v>5</v>
      </c>
      <c r="EX39" s="16">
        <v>3</v>
      </c>
      <c r="EY39" s="16">
        <v>0</v>
      </c>
      <c r="EZ39" s="16">
        <v>2</v>
      </c>
      <c r="FA39" s="16">
        <v>0</v>
      </c>
      <c r="FB39" s="16">
        <v>0</v>
      </c>
      <c r="FC39" s="16">
        <v>0</v>
      </c>
      <c r="FD39" s="16">
        <v>0</v>
      </c>
      <c r="FE39" s="16">
        <v>0</v>
      </c>
      <c r="FF39" s="16">
        <v>0</v>
      </c>
      <c r="FG39" s="16">
        <v>0</v>
      </c>
      <c r="FH39" s="16">
        <v>0</v>
      </c>
    </row>
    <row r="40" spans="2:164">
      <c r="B40" s="4" t="s">
        <v>80</v>
      </c>
      <c r="C40" s="4" t="s">
        <v>27</v>
      </c>
      <c r="D40" s="16">
        <v>450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15</v>
      </c>
      <c r="L40" s="16">
        <v>36</v>
      </c>
      <c r="M40" s="16">
        <v>0</v>
      </c>
      <c r="N40" s="16">
        <v>3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2</v>
      </c>
      <c r="U40" s="16">
        <v>84</v>
      </c>
      <c r="V40" s="16">
        <v>2</v>
      </c>
      <c r="W40" s="16">
        <v>0</v>
      </c>
      <c r="X40" s="16">
        <v>0</v>
      </c>
      <c r="Y40" s="16">
        <v>15</v>
      </c>
      <c r="Z40" s="16">
        <v>0</v>
      </c>
      <c r="AA40" s="16">
        <v>0</v>
      </c>
      <c r="AB40" s="16">
        <v>0</v>
      </c>
      <c r="AC40" s="16">
        <v>88</v>
      </c>
      <c r="AD40" s="16">
        <v>0</v>
      </c>
      <c r="AE40" s="16">
        <v>0</v>
      </c>
      <c r="AF40" s="16">
        <v>158</v>
      </c>
      <c r="AG40" s="16">
        <v>0</v>
      </c>
      <c r="AH40" s="16">
        <v>16</v>
      </c>
      <c r="AI40" s="16">
        <v>0</v>
      </c>
      <c r="AJ40" s="16">
        <v>1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6">
        <v>0</v>
      </c>
      <c r="BG40" s="16">
        <v>0</v>
      </c>
      <c r="BH40" s="16">
        <v>0</v>
      </c>
      <c r="BI40" s="16">
        <v>0</v>
      </c>
      <c r="BJ40" s="16">
        <v>0</v>
      </c>
      <c r="BK40" s="16">
        <v>0</v>
      </c>
      <c r="BL40" s="16">
        <v>0</v>
      </c>
      <c r="BM40" s="16">
        <v>0</v>
      </c>
      <c r="BN40" s="16">
        <v>0</v>
      </c>
      <c r="BO40" s="16">
        <v>0</v>
      </c>
      <c r="BP40" s="16">
        <v>0</v>
      </c>
      <c r="BQ40" s="16">
        <v>0</v>
      </c>
      <c r="BR40" s="16">
        <v>0</v>
      </c>
      <c r="BS40" s="16">
        <v>0</v>
      </c>
      <c r="BT40" s="16">
        <v>2</v>
      </c>
      <c r="BU40" s="16">
        <v>0</v>
      </c>
      <c r="BV40" s="16">
        <v>0</v>
      </c>
      <c r="BW40" s="16">
        <v>0</v>
      </c>
      <c r="BX40" s="16">
        <v>1</v>
      </c>
      <c r="BY40" s="16">
        <v>0</v>
      </c>
      <c r="BZ40" s="16">
        <v>0</v>
      </c>
      <c r="CA40" s="16">
        <v>0</v>
      </c>
      <c r="CB40" s="16">
        <v>0</v>
      </c>
      <c r="CC40" s="16">
        <v>0</v>
      </c>
      <c r="CD40" s="16">
        <v>0</v>
      </c>
      <c r="CE40" s="16">
        <v>0</v>
      </c>
      <c r="CF40" s="16">
        <v>0</v>
      </c>
      <c r="CG40" s="16">
        <v>0</v>
      </c>
      <c r="CH40" s="16">
        <v>0</v>
      </c>
      <c r="CI40" s="16">
        <v>0</v>
      </c>
      <c r="CJ40" s="16">
        <v>0</v>
      </c>
      <c r="CK40" s="16">
        <v>0</v>
      </c>
      <c r="CL40" s="16">
        <v>0</v>
      </c>
      <c r="CM40" s="16">
        <v>0</v>
      </c>
      <c r="CN40" s="16">
        <v>0</v>
      </c>
      <c r="CO40" s="16">
        <v>0</v>
      </c>
      <c r="CP40" s="16">
        <v>0</v>
      </c>
      <c r="CQ40" s="16">
        <v>0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1</v>
      </c>
      <c r="DI40" s="16">
        <v>0</v>
      </c>
      <c r="DJ40" s="16">
        <v>0</v>
      </c>
      <c r="DK40" s="16">
        <v>0</v>
      </c>
      <c r="DL40" s="16">
        <v>0</v>
      </c>
      <c r="DM40" s="16">
        <v>0</v>
      </c>
      <c r="DN40" s="16">
        <v>0</v>
      </c>
      <c r="DO40" s="16">
        <v>0</v>
      </c>
      <c r="DP40" s="16">
        <v>0</v>
      </c>
      <c r="DQ40" s="16">
        <v>2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1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12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0</v>
      </c>
      <c r="EV40" s="16">
        <v>9</v>
      </c>
      <c r="EW40" s="16">
        <v>0</v>
      </c>
      <c r="EX40" s="16">
        <v>0</v>
      </c>
      <c r="EY40" s="16">
        <v>0</v>
      </c>
      <c r="EZ40" s="16">
        <v>1</v>
      </c>
      <c r="FA40" s="16">
        <v>0</v>
      </c>
      <c r="FB40" s="16">
        <v>0</v>
      </c>
      <c r="FC40" s="16">
        <v>1</v>
      </c>
      <c r="FD40" s="16">
        <v>0</v>
      </c>
      <c r="FE40" s="16">
        <v>0</v>
      </c>
      <c r="FF40" s="16">
        <v>0</v>
      </c>
      <c r="FG40" s="16">
        <v>0</v>
      </c>
      <c r="FH40" s="16">
        <v>0</v>
      </c>
    </row>
    <row r="41" spans="2:164">
      <c r="B41" s="4" t="s">
        <v>81</v>
      </c>
      <c r="C41" s="4" t="s">
        <v>28</v>
      </c>
      <c r="D41" s="16">
        <v>707</v>
      </c>
      <c r="E41" s="16">
        <v>0</v>
      </c>
      <c r="F41" s="16">
        <v>0</v>
      </c>
      <c r="G41" s="16">
        <v>1</v>
      </c>
      <c r="H41" s="16">
        <v>0</v>
      </c>
      <c r="I41" s="16">
        <v>1</v>
      </c>
      <c r="J41" s="16">
        <v>7</v>
      </c>
      <c r="K41" s="16">
        <v>63</v>
      </c>
      <c r="L41" s="16">
        <v>31</v>
      </c>
      <c r="M41" s="16">
        <v>2</v>
      </c>
      <c r="N41" s="16">
        <v>2</v>
      </c>
      <c r="O41" s="16">
        <v>0</v>
      </c>
      <c r="P41" s="16">
        <v>0</v>
      </c>
      <c r="Q41" s="16">
        <v>0</v>
      </c>
      <c r="R41" s="16">
        <v>0</v>
      </c>
      <c r="S41" s="16">
        <v>1</v>
      </c>
      <c r="T41" s="16">
        <v>32</v>
      </c>
      <c r="U41" s="16">
        <v>61</v>
      </c>
      <c r="V41" s="16">
        <v>12</v>
      </c>
      <c r="W41" s="16">
        <v>1</v>
      </c>
      <c r="X41" s="16">
        <v>1</v>
      </c>
      <c r="Y41" s="16">
        <v>25</v>
      </c>
      <c r="Z41" s="16">
        <v>2</v>
      </c>
      <c r="AA41" s="16">
        <v>0</v>
      </c>
      <c r="AB41" s="16">
        <v>2</v>
      </c>
      <c r="AC41" s="16">
        <v>46</v>
      </c>
      <c r="AD41" s="16">
        <v>0</v>
      </c>
      <c r="AE41" s="16">
        <v>0</v>
      </c>
      <c r="AF41" s="16">
        <v>227</v>
      </c>
      <c r="AG41" s="16">
        <v>2</v>
      </c>
      <c r="AH41" s="16">
        <v>86</v>
      </c>
      <c r="AI41" s="16">
        <v>0</v>
      </c>
      <c r="AJ41" s="16">
        <v>4</v>
      </c>
      <c r="AK41" s="16">
        <v>0</v>
      </c>
      <c r="AL41" s="16">
        <v>1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2</v>
      </c>
      <c r="AT41" s="16">
        <v>11</v>
      </c>
      <c r="AU41" s="16">
        <v>0</v>
      </c>
      <c r="AV41" s="16">
        <v>7</v>
      </c>
      <c r="AW41" s="16">
        <v>0</v>
      </c>
      <c r="AX41" s="16">
        <v>1</v>
      </c>
      <c r="AY41" s="16">
        <v>0</v>
      </c>
      <c r="AZ41" s="16">
        <v>1</v>
      </c>
      <c r="BA41" s="16">
        <v>0</v>
      </c>
      <c r="BB41" s="16">
        <v>0</v>
      </c>
      <c r="BC41" s="16">
        <v>2</v>
      </c>
      <c r="BD41" s="16">
        <v>0</v>
      </c>
      <c r="BE41" s="16">
        <v>0</v>
      </c>
      <c r="BF41" s="16">
        <v>3</v>
      </c>
      <c r="BG41" s="16">
        <v>1</v>
      </c>
      <c r="BH41" s="16">
        <v>1</v>
      </c>
      <c r="BI41" s="16">
        <v>0</v>
      </c>
      <c r="BJ41" s="16">
        <v>0</v>
      </c>
      <c r="BK41" s="16">
        <v>0</v>
      </c>
      <c r="BL41" s="16">
        <v>0</v>
      </c>
      <c r="BM41" s="16">
        <v>0</v>
      </c>
      <c r="BN41" s="16">
        <v>0</v>
      </c>
      <c r="BO41" s="16">
        <v>3</v>
      </c>
      <c r="BP41" s="16">
        <v>0</v>
      </c>
      <c r="BQ41" s="16">
        <v>1</v>
      </c>
      <c r="BR41" s="16">
        <v>1</v>
      </c>
      <c r="BS41" s="16">
        <v>1</v>
      </c>
      <c r="BT41" s="16">
        <v>7</v>
      </c>
      <c r="BU41" s="16">
        <v>0</v>
      </c>
      <c r="BV41" s="16">
        <v>0</v>
      </c>
      <c r="BW41" s="16">
        <v>0</v>
      </c>
      <c r="BX41" s="16">
        <v>1</v>
      </c>
      <c r="BY41" s="16">
        <v>0</v>
      </c>
      <c r="BZ41" s="16">
        <v>0</v>
      </c>
      <c r="CA41" s="16">
        <v>0</v>
      </c>
      <c r="CB41" s="16">
        <v>0</v>
      </c>
      <c r="CC41" s="16">
        <v>0</v>
      </c>
      <c r="CD41" s="16">
        <v>1</v>
      </c>
      <c r="CE41" s="16">
        <v>0</v>
      </c>
      <c r="CF41" s="16">
        <v>0</v>
      </c>
      <c r="CG41" s="16">
        <v>2</v>
      </c>
      <c r="CH41" s="16">
        <v>0</v>
      </c>
      <c r="CI41" s="16">
        <v>0</v>
      </c>
      <c r="CJ41" s="16">
        <v>0</v>
      </c>
      <c r="CK41" s="16">
        <v>2</v>
      </c>
      <c r="CL41" s="16">
        <v>0</v>
      </c>
      <c r="CM41" s="16">
        <v>0</v>
      </c>
      <c r="CN41" s="16">
        <v>0</v>
      </c>
      <c r="CO41" s="16">
        <v>0</v>
      </c>
      <c r="CP41" s="16">
        <v>0</v>
      </c>
      <c r="CQ41" s="16">
        <v>0</v>
      </c>
      <c r="CR41" s="16">
        <v>0</v>
      </c>
      <c r="CS41" s="16">
        <v>0</v>
      </c>
      <c r="CT41" s="16">
        <v>0</v>
      </c>
      <c r="CU41" s="16">
        <v>0</v>
      </c>
      <c r="CV41" s="16">
        <v>0</v>
      </c>
      <c r="CW41" s="16">
        <v>0</v>
      </c>
      <c r="CX41" s="16">
        <v>0</v>
      </c>
      <c r="CY41" s="16">
        <v>1</v>
      </c>
      <c r="CZ41" s="16">
        <v>0</v>
      </c>
      <c r="DA41" s="16">
        <v>0</v>
      </c>
      <c r="DB41" s="16">
        <v>0</v>
      </c>
      <c r="DC41" s="16">
        <v>0</v>
      </c>
      <c r="DD41" s="16">
        <v>0</v>
      </c>
      <c r="DE41" s="16">
        <v>0</v>
      </c>
      <c r="DF41" s="16">
        <v>0</v>
      </c>
      <c r="DG41" s="16">
        <v>0</v>
      </c>
      <c r="DH41" s="16">
        <v>0</v>
      </c>
      <c r="DI41" s="16">
        <v>0</v>
      </c>
      <c r="DJ41" s="16">
        <v>0</v>
      </c>
      <c r="DK41" s="16">
        <v>0</v>
      </c>
      <c r="DL41" s="16">
        <v>0</v>
      </c>
      <c r="DM41" s="16">
        <v>2</v>
      </c>
      <c r="DN41" s="16">
        <v>0</v>
      </c>
      <c r="DO41" s="16">
        <v>0</v>
      </c>
      <c r="DP41" s="16">
        <v>0</v>
      </c>
      <c r="DQ41" s="16">
        <v>1</v>
      </c>
      <c r="DR41" s="16">
        <v>0</v>
      </c>
      <c r="DS41" s="16">
        <v>0</v>
      </c>
      <c r="DT41" s="16">
        <v>0</v>
      </c>
      <c r="DU41" s="16">
        <v>1</v>
      </c>
      <c r="DV41" s="16">
        <v>0</v>
      </c>
      <c r="DW41" s="16">
        <v>0</v>
      </c>
      <c r="DX41" s="16">
        <v>0</v>
      </c>
      <c r="DY41" s="16">
        <v>0</v>
      </c>
      <c r="DZ41" s="16">
        <v>5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27</v>
      </c>
      <c r="EO41" s="16">
        <v>1</v>
      </c>
      <c r="EP41" s="16">
        <v>3</v>
      </c>
      <c r="EQ41" s="16">
        <v>0</v>
      </c>
      <c r="ER41" s="16">
        <v>0</v>
      </c>
      <c r="ES41" s="16">
        <v>1</v>
      </c>
      <c r="ET41" s="16">
        <v>0</v>
      </c>
      <c r="EU41" s="16">
        <v>0</v>
      </c>
      <c r="EV41" s="16">
        <v>2</v>
      </c>
      <c r="EW41" s="16">
        <v>0</v>
      </c>
      <c r="EX41" s="16">
        <v>1</v>
      </c>
      <c r="EY41" s="16">
        <v>0</v>
      </c>
      <c r="EZ41" s="16">
        <v>2</v>
      </c>
      <c r="FA41" s="16">
        <v>0</v>
      </c>
      <c r="FB41" s="16">
        <v>0</v>
      </c>
      <c r="FC41" s="16">
        <v>1</v>
      </c>
      <c r="FD41" s="16">
        <v>0</v>
      </c>
      <c r="FE41" s="16">
        <v>0</v>
      </c>
      <c r="FF41" s="16">
        <v>0</v>
      </c>
      <c r="FG41" s="16">
        <v>0</v>
      </c>
      <c r="FH41" s="16">
        <v>1</v>
      </c>
    </row>
    <row r="42" spans="2:164">
      <c r="B42" s="4" t="s">
        <v>82</v>
      </c>
      <c r="C42" s="4" t="s">
        <v>29</v>
      </c>
      <c r="D42" s="16">
        <v>402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20</v>
      </c>
      <c r="L42" s="16">
        <v>6</v>
      </c>
      <c r="M42" s="16">
        <v>1</v>
      </c>
      <c r="N42" s="16">
        <v>14</v>
      </c>
      <c r="O42" s="16">
        <v>0</v>
      </c>
      <c r="P42" s="16">
        <v>0</v>
      </c>
      <c r="Q42" s="16">
        <v>0</v>
      </c>
      <c r="R42" s="16">
        <v>0</v>
      </c>
      <c r="S42" s="16">
        <v>1</v>
      </c>
      <c r="T42" s="16">
        <v>19</v>
      </c>
      <c r="U42" s="16">
        <v>43</v>
      </c>
      <c r="V42" s="16">
        <v>3</v>
      </c>
      <c r="W42" s="16">
        <v>0</v>
      </c>
      <c r="X42" s="16">
        <v>0</v>
      </c>
      <c r="Y42" s="16">
        <v>25</v>
      </c>
      <c r="Z42" s="16">
        <v>0</v>
      </c>
      <c r="AA42" s="16">
        <v>0</v>
      </c>
      <c r="AB42" s="16">
        <v>0</v>
      </c>
      <c r="AC42" s="16">
        <v>60</v>
      </c>
      <c r="AD42" s="16">
        <v>0</v>
      </c>
      <c r="AE42" s="16">
        <v>0</v>
      </c>
      <c r="AF42" s="16">
        <v>154</v>
      </c>
      <c r="AG42" s="16">
        <v>0</v>
      </c>
      <c r="AH42" s="16">
        <v>23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0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  <c r="BI42" s="16">
        <v>0</v>
      </c>
      <c r="BJ42" s="16">
        <v>0</v>
      </c>
      <c r="BK42" s="16">
        <v>0</v>
      </c>
      <c r="BL42" s="16">
        <v>0</v>
      </c>
      <c r="BM42" s="16">
        <v>0</v>
      </c>
      <c r="BN42" s="16">
        <v>0</v>
      </c>
      <c r="BO42" s="16">
        <v>0</v>
      </c>
      <c r="BP42" s="16">
        <v>0</v>
      </c>
      <c r="BQ42" s="16">
        <v>0</v>
      </c>
      <c r="BR42" s="16">
        <v>0</v>
      </c>
      <c r="BS42" s="16">
        <v>0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>
        <v>0</v>
      </c>
      <c r="CB42" s="16">
        <v>0</v>
      </c>
      <c r="CC42" s="16">
        <v>0</v>
      </c>
      <c r="CD42" s="16">
        <v>0</v>
      </c>
      <c r="CE42" s="16">
        <v>1</v>
      </c>
      <c r="CF42" s="16">
        <v>0</v>
      </c>
      <c r="CG42" s="16">
        <v>1</v>
      </c>
      <c r="CH42" s="16">
        <v>0</v>
      </c>
      <c r="CI42" s="16">
        <v>0</v>
      </c>
      <c r="CJ42" s="16">
        <v>0</v>
      </c>
      <c r="CK42" s="16">
        <v>0</v>
      </c>
      <c r="CL42" s="16">
        <v>0</v>
      </c>
      <c r="CM42" s="16">
        <v>0</v>
      </c>
      <c r="CN42" s="16">
        <v>0</v>
      </c>
      <c r="CO42" s="16">
        <v>0</v>
      </c>
      <c r="CP42" s="16">
        <v>0</v>
      </c>
      <c r="CQ42" s="16">
        <v>0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1</v>
      </c>
      <c r="DI42" s="16">
        <v>0</v>
      </c>
      <c r="DJ42" s="16">
        <v>0</v>
      </c>
      <c r="DK42" s="16">
        <v>0</v>
      </c>
      <c r="DL42" s="16">
        <v>0</v>
      </c>
      <c r="DM42" s="16">
        <v>0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15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0</v>
      </c>
      <c r="EV42" s="16">
        <v>7</v>
      </c>
      <c r="EW42" s="16">
        <v>0</v>
      </c>
      <c r="EX42" s="16">
        <v>7</v>
      </c>
      <c r="EY42" s="16">
        <v>0</v>
      </c>
      <c r="EZ42" s="16">
        <v>1</v>
      </c>
      <c r="FA42" s="16">
        <v>0</v>
      </c>
      <c r="FB42" s="16">
        <v>0</v>
      </c>
      <c r="FC42" s="16">
        <v>0</v>
      </c>
      <c r="FD42" s="16">
        <v>0</v>
      </c>
      <c r="FE42" s="16">
        <v>0</v>
      </c>
      <c r="FF42" s="16">
        <v>0</v>
      </c>
      <c r="FG42" s="16">
        <v>0</v>
      </c>
      <c r="FH42" s="16">
        <v>0</v>
      </c>
    </row>
    <row r="43" spans="2:164">
      <c r="B43" s="4" t="s">
        <v>83</v>
      </c>
      <c r="C43" s="4" t="s">
        <v>30</v>
      </c>
      <c r="D43" s="16">
        <v>1843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6</v>
      </c>
      <c r="K43" s="16">
        <v>43</v>
      </c>
      <c r="L43" s="16">
        <v>104</v>
      </c>
      <c r="M43" s="16">
        <v>7</v>
      </c>
      <c r="N43" s="16">
        <v>4</v>
      </c>
      <c r="O43" s="16">
        <v>0</v>
      </c>
      <c r="P43" s="16">
        <v>0</v>
      </c>
      <c r="Q43" s="16">
        <v>0</v>
      </c>
      <c r="R43" s="16">
        <v>2</v>
      </c>
      <c r="S43" s="16">
        <v>1</v>
      </c>
      <c r="T43" s="16">
        <v>6</v>
      </c>
      <c r="U43" s="16">
        <v>109</v>
      </c>
      <c r="V43" s="16">
        <v>8</v>
      </c>
      <c r="W43" s="16">
        <v>13</v>
      </c>
      <c r="X43" s="16">
        <v>0</v>
      </c>
      <c r="Y43" s="16">
        <v>24</v>
      </c>
      <c r="Z43" s="16">
        <v>2</v>
      </c>
      <c r="AA43" s="16">
        <v>0</v>
      </c>
      <c r="AB43" s="16">
        <v>1</v>
      </c>
      <c r="AC43" s="16">
        <v>59</v>
      </c>
      <c r="AD43" s="16">
        <v>6</v>
      </c>
      <c r="AE43" s="16">
        <v>0</v>
      </c>
      <c r="AF43" s="16">
        <v>1317</v>
      </c>
      <c r="AG43" s="16">
        <v>2</v>
      </c>
      <c r="AH43" s="16">
        <v>21</v>
      </c>
      <c r="AI43" s="16">
        <v>0</v>
      </c>
      <c r="AJ43" s="16">
        <v>1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1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3</v>
      </c>
      <c r="BG43" s="16">
        <v>0</v>
      </c>
      <c r="BH43" s="16">
        <v>0</v>
      </c>
      <c r="BI43" s="16">
        <v>0</v>
      </c>
      <c r="BJ43" s="16">
        <v>0</v>
      </c>
      <c r="BK43" s="16">
        <v>0</v>
      </c>
      <c r="BL43" s="16">
        <v>0</v>
      </c>
      <c r="BM43" s="16">
        <v>0</v>
      </c>
      <c r="BN43" s="16">
        <v>1</v>
      </c>
      <c r="BO43" s="16">
        <v>1</v>
      </c>
      <c r="BP43" s="16">
        <v>0</v>
      </c>
      <c r="BQ43" s="16">
        <v>0</v>
      </c>
      <c r="BR43" s="16">
        <v>0</v>
      </c>
      <c r="BS43" s="16">
        <v>0</v>
      </c>
      <c r="BT43" s="16">
        <v>1</v>
      </c>
      <c r="BU43" s="16">
        <v>0</v>
      </c>
      <c r="BV43" s="16">
        <v>0</v>
      </c>
      <c r="BW43" s="16">
        <v>1</v>
      </c>
      <c r="BX43" s="16">
        <v>1</v>
      </c>
      <c r="BY43" s="16">
        <v>0</v>
      </c>
      <c r="BZ43" s="16">
        <v>0</v>
      </c>
      <c r="CA43" s="16">
        <v>0</v>
      </c>
      <c r="CB43" s="16">
        <v>0</v>
      </c>
      <c r="CC43" s="16">
        <v>0</v>
      </c>
      <c r="CD43" s="16">
        <v>0</v>
      </c>
      <c r="CE43" s="16">
        <v>0</v>
      </c>
      <c r="CF43" s="16">
        <v>0</v>
      </c>
      <c r="CG43" s="16">
        <v>2</v>
      </c>
      <c r="CH43" s="16">
        <v>0</v>
      </c>
      <c r="CI43" s="16">
        <v>0</v>
      </c>
      <c r="CJ43" s="16">
        <v>0</v>
      </c>
      <c r="CK43" s="16">
        <v>0</v>
      </c>
      <c r="CL43" s="16">
        <v>0</v>
      </c>
      <c r="CM43" s="16">
        <v>0</v>
      </c>
      <c r="CN43" s="16">
        <v>0</v>
      </c>
      <c r="CO43" s="16">
        <v>0</v>
      </c>
      <c r="CP43" s="16">
        <v>0</v>
      </c>
      <c r="CQ43" s="16">
        <v>0</v>
      </c>
      <c r="CR43" s="16">
        <v>4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0</v>
      </c>
      <c r="CZ43" s="16">
        <v>0</v>
      </c>
      <c r="DA43" s="16">
        <v>0</v>
      </c>
      <c r="DB43" s="16">
        <v>0</v>
      </c>
      <c r="DC43" s="16">
        <v>3</v>
      </c>
      <c r="DD43" s="16">
        <v>0</v>
      </c>
      <c r="DE43" s="16">
        <v>0</v>
      </c>
      <c r="DF43" s="16">
        <v>0</v>
      </c>
      <c r="DG43" s="16">
        <v>0</v>
      </c>
      <c r="DH43" s="16">
        <v>0</v>
      </c>
      <c r="DI43" s="16">
        <v>0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2</v>
      </c>
      <c r="DZ43" s="16">
        <v>0</v>
      </c>
      <c r="EA43" s="16">
        <v>0</v>
      </c>
      <c r="EB43" s="16">
        <v>2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1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4</v>
      </c>
      <c r="EO43" s="16">
        <v>0</v>
      </c>
      <c r="EP43" s="16">
        <v>0</v>
      </c>
      <c r="EQ43" s="16">
        <v>3</v>
      </c>
      <c r="ER43" s="16">
        <v>0</v>
      </c>
      <c r="ES43" s="16">
        <v>0</v>
      </c>
      <c r="ET43" s="16">
        <v>1</v>
      </c>
      <c r="EU43" s="16">
        <v>0</v>
      </c>
      <c r="EV43" s="16">
        <v>32</v>
      </c>
      <c r="EW43" s="16">
        <v>0</v>
      </c>
      <c r="EX43" s="16">
        <v>24</v>
      </c>
      <c r="EY43" s="16">
        <v>15</v>
      </c>
      <c r="EZ43" s="16">
        <v>1</v>
      </c>
      <c r="FA43" s="16">
        <v>0</v>
      </c>
      <c r="FB43" s="16">
        <v>0</v>
      </c>
      <c r="FC43" s="16">
        <v>4</v>
      </c>
      <c r="FD43" s="16">
        <v>0</v>
      </c>
      <c r="FE43" s="16">
        <v>0</v>
      </c>
      <c r="FF43" s="16">
        <v>0</v>
      </c>
      <c r="FG43" s="16">
        <v>0</v>
      </c>
      <c r="FH43" s="16">
        <v>0</v>
      </c>
    </row>
    <row r="44" spans="2:164">
      <c r="B44" s="4" t="s">
        <v>84</v>
      </c>
      <c r="C44" s="4" t="s">
        <v>31</v>
      </c>
      <c r="D44" s="16">
        <v>1011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2</v>
      </c>
      <c r="K44" s="16">
        <v>72</v>
      </c>
      <c r="L44" s="16">
        <v>209</v>
      </c>
      <c r="M44" s="16">
        <v>15</v>
      </c>
      <c r="N44" s="16">
        <v>23</v>
      </c>
      <c r="O44" s="16">
        <v>0</v>
      </c>
      <c r="P44" s="16">
        <v>0</v>
      </c>
      <c r="Q44" s="16">
        <v>0</v>
      </c>
      <c r="R44" s="16">
        <v>0</v>
      </c>
      <c r="S44" s="16">
        <v>1</v>
      </c>
      <c r="T44" s="16">
        <v>15</v>
      </c>
      <c r="U44" s="16">
        <v>113</v>
      </c>
      <c r="V44" s="16">
        <v>6</v>
      </c>
      <c r="W44" s="16">
        <v>1</v>
      </c>
      <c r="X44" s="16">
        <v>1</v>
      </c>
      <c r="Y44" s="16">
        <v>32</v>
      </c>
      <c r="Z44" s="16">
        <v>0</v>
      </c>
      <c r="AA44" s="16">
        <v>0</v>
      </c>
      <c r="AB44" s="16">
        <v>0</v>
      </c>
      <c r="AC44" s="16">
        <v>51</v>
      </c>
      <c r="AD44" s="16">
        <v>0</v>
      </c>
      <c r="AE44" s="16">
        <v>0</v>
      </c>
      <c r="AF44" s="16">
        <v>325</v>
      </c>
      <c r="AG44" s="16">
        <v>2</v>
      </c>
      <c r="AH44" s="16">
        <v>17</v>
      </c>
      <c r="AI44" s="16">
        <v>0</v>
      </c>
      <c r="AJ44" s="16">
        <v>1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8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0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0</v>
      </c>
      <c r="BI44" s="16">
        <v>0</v>
      </c>
      <c r="BJ44" s="16">
        <v>0</v>
      </c>
      <c r="BK44" s="16">
        <v>0</v>
      </c>
      <c r="BL44" s="16">
        <v>0</v>
      </c>
      <c r="BM44" s="16">
        <v>0</v>
      </c>
      <c r="BN44" s="16">
        <v>0</v>
      </c>
      <c r="BO44" s="16">
        <v>0</v>
      </c>
      <c r="BP44" s="16">
        <v>0</v>
      </c>
      <c r="BQ44" s="16">
        <v>0</v>
      </c>
      <c r="BR44" s="16">
        <v>0</v>
      </c>
      <c r="BS44" s="16">
        <v>0</v>
      </c>
      <c r="BT44" s="16">
        <v>4</v>
      </c>
      <c r="BU44" s="16">
        <v>0</v>
      </c>
      <c r="BV44" s="16">
        <v>0</v>
      </c>
      <c r="BW44" s="16">
        <v>1</v>
      </c>
      <c r="BX44" s="16">
        <v>0</v>
      </c>
      <c r="BY44" s="16">
        <v>0</v>
      </c>
      <c r="BZ44" s="16">
        <v>0</v>
      </c>
      <c r="CA44" s="16">
        <v>0</v>
      </c>
      <c r="CB44" s="16">
        <v>0</v>
      </c>
      <c r="CC44" s="16">
        <v>0</v>
      </c>
      <c r="CD44" s="16">
        <v>0</v>
      </c>
      <c r="CE44" s="16">
        <v>0</v>
      </c>
      <c r="CF44" s="16">
        <v>0</v>
      </c>
      <c r="CG44" s="16">
        <v>0</v>
      </c>
      <c r="CH44" s="16">
        <v>0</v>
      </c>
      <c r="CI44" s="16">
        <v>0</v>
      </c>
      <c r="CJ44" s="16">
        <v>0</v>
      </c>
      <c r="CK44" s="16">
        <v>0</v>
      </c>
      <c r="CL44" s="16">
        <v>0</v>
      </c>
      <c r="CM44" s="16">
        <v>4</v>
      </c>
      <c r="CN44" s="16">
        <v>0</v>
      </c>
      <c r="CO44" s="16">
        <v>0</v>
      </c>
      <c r="CP44" s="16">
        <v>2</v>
      </c>
      <c r="CQ44" s="16">
        <v>0</v>
      </c>
      <c r="CR44" s="16">
        <v>0</v>
      </c>
      <c r="CS44" s="16">
        <v>0</v>
      </c>
      <c r="CT44" s="16">
        <v>0</v>
      </c>
      <c r="CU44" s="16">
        <v>1</v>
      </c>
      <c r="CV44" s="16">
        <v>0</v>
      </c>
      <c r="CW44" s="16">
        <v>0</v>
      </c>
      <c r="CX44" s="16">
        <v>0</v>
      </c>
      <c r="CY44" s="16">
        <v>0</v>
      </c>
      <c r="CZ44" s="16">
        <v>0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0</v>
      </c>
      <c r="DH44" s="16">
        <v>6</v>
      </c>
      <c r="DI44" s="16">
        <v>0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1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16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11</v>
      </c>
      <c r="EW44" s="16">
        <v>0</v>
      </c>
      <c r="EX44" s="16">
        <v>65</v>
      </c>
      <c r="EY44" s="16">
        <v>5</v>
      </c>
      <c r="EZ44" s="16">
        <v>1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</row>
    <row r="45" spans="2:164">
      <c r="B45" s="4" t="s">
        <v>85</v>
      </c>
      <c r="C45" s="4" t="s">
        <v>32</v>
      </c>
      <c r="D45" s="16">
        <v>231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3</v>
      </c>
      <c r="K45" s="16">
        <v>80</v>
      </c>
      <c r="L45" s="16">
        <v>2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4</v>
      </c>
      <c r="U45" s="16">
        <v>24</v>
      </c>
      <c r="V45" s="16">
        <v>2</v>
      </c>
      <c r="W45" s="16">
        <v>4</v>
      </c>
      <c r="X45" s="16">
        <v>2</v>
      </c>
      <c r="Y45" s="16">
        <v>2</v>
      </c>
      <c r="Z45" s="16">
        <v>0</v>
      </c>
      <c r="AA45" s="16">
        <v>0</v>
      </c>
      <c r="AB45" s="16">
        <v>0</v>
      </c>
      <c r="AC45" s="16">
        <v>14</v>
      </c>
      <c r="AD45" s="16">
        <v>0</v>
      </c>
      <c r="AE45" s="16">
        <v>0</v>
      </c>
      <c r="AF45" s="16">
        <v>69</v>
      </c>
      <c r="AG45" s="16">
        <v>1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1</v>
      </c>
      <c r="AU45" s="16">
        <v>0</v>
      </c>
      <c r="AV45" s="16">
        <v>3</v>
      </c>
      <c r="AW45" s="16">
        <v>0</v>
      </c>
      <c r="AX45" s="16">
        <v>0</v>
      </c>
      <c r="AY45" s="16">
        <v>1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1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1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2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4</v>
      </c>
      <c r="EO45" s="16">
        <v>0</v>
      </c>
      <c r="EP45" s="16">
        <v>2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4</v>
      </c>
      <c r="EW45" s="16">
        <v>0</v>
      </c>
      <c r="EX45" s="16">
        <v>0</v>
      </c>
      <c r="EY45" s="16">
        <v>0</v>
      </c>
      <c r="EZ45" s="16">
        <v>5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</row>
    <row r="46" spans="2:164">
      <c r="B46" s="4" t="s">
        <v>86</v>
      </c>
      <c r="C46" s="4" t="s">
        <v>33</v>
      </c>
      <c r="D46" s="16">
        <v>403</v>
      </c>
      <c r="E46" s="16">
        <v>0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13</v>
      </c>
      <c r="L46" s="16">
        <v>25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3</v>
      </c>
      <c r="U46" s="16">
        <v>30</v>
      </c>
      <c r="V46" s="16">
        <v>1</v>
      </c>
      <c r="W46" s="16">
        <v>1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55</v>
      </c>
      <c r="AD46" s="16">
        <v>0</v>
      </c>
      <c r="AE46" s="16">
        <v>0</v>
      </c>
      <c r="AF46" s="16">
        <v>219</v>
      </c>
      <c r="AG46" s="16">
        <v>0</v>
      </c>
      <c r="AH46" s="16">
        <v>42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1</v>
      </c>
      <c r="AT46" s="16">
        <v>0</v>
      </c>
      <c r="AU46" s="16">
        <v>0</v>
      </c>
      <c r="AV46" s="16">
        <v>2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6">
        <v>0</v>
      </c>
      <c r="BG46" s="16">
        <v>0</v>
      </c>
      <c r="BH46" s="16">
        <v>0</v>
      </c>
      <c r="BI46" s="16">
        <v>0</v>
      </c>
      <c r="BJ46" s="16">
        <v>0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1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1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3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4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1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</row>
    <row r="47" spans="2:164">
      <c r="B47" s="4" t="s">
        <v>87</v>
      </c>
      <c r="C47" s="4" t="s">
        <v>34</v>
      </c>
      <c r="D47" s="16">
        <v>630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3</v>
      </c>
      <c r="K47" s="16">
        <v>38</v>
      </c>
      <c r="L47" s="16">
        <v>23</v>
      </c>
      <c r="M47" s="16">
        <v>1</v>
      </c>
      <c r="N47" s="16">
        <v>15</v>
      </c>
      <c r="O47" s="16">
        <v>0</v>
      </c>
      <c r="P47" s="16">
        <v>0</v>
      </c>
      <c r="Q47" s="16">
        <v>0</v>
      </c>
      <c r="R47" s="16">
        <v>13</v>
      </c>
      <c r="S47" s="16">
        <v>0</v>
      </c>
      <c r="T47" s="16">
        <v>24</v>
      </c>
      <c r="U47" s="16">
        <v>58</v>
      </c>
      <c r="V47" s="16">
        <v>7</v>
      </c>
      <c r="W47" s="16">
        <v>0</v>
      </c>
      <c r="X47" s="16">
        <v>1</v>
      </c>
      <c r="Y47" s="16">
        <v>7</v>
      </c>
      <c r="Z47" s="16">
        <v>22</v>
      </c>
      <c r="AA47" s="16">
        <v>0</v>
      </c>
      <c r="AB47" s="16">
        <v>0</v>
      </c>
      <c r="AC47" s="16">
        <v>84</v>
      </c>
      <c r="AD47" s="16">
        <v>0</v>
      </c>
      <c r="AE47" s="16">
        <v>0</v>
      </c>
      <c r="AF47" s="16">
        <v>264</v>
      </c>
      <c r="AG47" s="16">
        <v>2</v>
      </c>
      <c r="AH47" s="16">
        <v>23</v>
      </c>
      <c r="AI47" s="16">
        <v>0</v>
      </c>
      <c r="AJ47" s="16">
        <v>0</v>
      </c>
      <c r="AK47" s="16">
        <v>4</v>
      </c>
      <c r="AL47" s="16">
        <v>4</v>
      </c>
      <c r="AM47" s="16">
        <v>2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2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4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1</v>
      </c>
      <c r="CK47" s="16">
        <v>1</v>
      </c>
      <c r="CL47" s="16">
        <v>1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1</v>
      </c>
      <c r="DF47" s="16">
        <v>0</v>
      </c>
      <c r="DG47" s="16">
        <v>0</v>
      </c>
      <c r="DH47" s="16">
        <v>1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1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1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2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1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14</v>
      </c>
      <c r="EW47" s="16">
        <v>0</v>
      </c>
      <c r="EX47" s="16">
        <v>3</v>
      </c>
      <c r="EY47" s="16">
        <v>0</v>
      </c>
      <c r="EZ47" s="16">
        <v>1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1</v>
      </c>
    </row>
    <row r="48" spans="2:164">
      <c r="B48" s="4" t="s">
        <v>88</v>
      </c>
      <c r="C48" s="4" t="s">
        <v>35</v>
      </c>
      <c r="D48" s="16">
        <v>581</v>
      </c>
      <c r="E48" s="16">
        <v>0</v>
      </c>
      <c r="F48" s="16">
        <v>0</v>
      </c>
      <c r="G48" s="16">
        <v>0</v>
      </c>
      <c r="H48" s="16">
        <v>0</v>
      </c>
      <c r="I48" s="16">
        <v>2</v>
      </c>
      <c r="J48" s="16">
        <v>9</v>
      </c>
      <c r="K48" s="16">
        <v>84</v>
      </c>
      <c r="L48" s="16">
        <v>27</v>
      </c>
      <c r="M48" s="16">
        <v>5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2</v>
      </c>
      <c r="U48" s="16">
        <v>51</v>
      </c>
      <c r="V48" s="16">
        <v>2</v>
      </c>
      <c r="W48" s="16">
        <v>0</v>
      </c>
      <c r="X48" s="16">
        <v>1</v>
      </c>
      <c r="Y48" s="16">
        <v>5</v>
      </c>
      <c r="Z48" s="16">
        <v>0</v>
      </c>
      <c r="AA48" s="16">
        <v>0</v>
      </c>
      <c r="AB48" s="16">
        <v>0</v>
      </c>
      <c r="AC48" s="16">
        <v>96</v>
      </c>
      <c r="AD48" s="16">
        <v>0</v>
      </c>
      <c r="AE48" s="16">
        <v>0</v>
      </c>
      <c r="AF48" s="16">
        <v>165</v>
      </c>
      <c r="AG48" s="16">
        <v>0</v>
      </c>
      <c r="AH48" s="16">
        <v>22</v>
      </c>
      <c r="AI48" s="16">
        <v>0</v>
      </c>
      <c r="AJ48" s="16">
        <v>0</v>
      </c>
      <c r="AK48" s="16">
        <v>0</v>
      </c>
      <c r="AL48" s="16">
        <v>1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1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1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3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1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1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1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2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8</v>
      </c>
      <c r="EO48" s="16">
        <v>0</v>
      </c>
      <c r="EP48" s="16">
        <v>1</v>
      </c>
      <c r="EQ48" s="16">
        <v>0</v>
      </c>
      <c r="ER48" s="16">
        <v>0</v>
      </c>
      <c r="ES48" s="16">
        <v>1</v>
      </c>
      <c r="ET48" s="16">
        <v>0</v>
      </c>
      <c r="EU48" s="16">
        <v>0</v>
      </c>
      <c r="EV48" s="16">
        <v>68</v>
      </c>
      <c r="EW48" s="16">
        <v>0</v>
      </c>
      <c r="EX48" s="16">
        <v>17</v>
      </c>
      <c r="EY48" s="16">
        <v>0</v>
      </c>
      <c r="EZ48" s="16">
        <v>4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</row>
    <row r="49" spans="1:164">
      <c r="B49" s="4" t="s">
        <v>89</v>
      </c>
      <c r="C49" s="4" t="s">
        <v>36</v>
      </c>
      <c r="D49" s="16">
        <v>157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4</v>
      </c>
      <c r="K49" s="16">
        <v>2</v>
      </c>
      <c r="L49" s="16">
        <v>8</v>
      </c>
      <c r="M49" s="16">
        <v>0</v>
      </c>
      <c r="N49" s="16">
        <v>15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3</v>
      </c>
      <c r="U49" s="16">
        <v>28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12</v>
      </c>
      <c r="AD49" s="16">
        <v>0</v>
      </c>
      <c r="AE49" s="16">
        <v>0</v>
      </c>
      <c r="AF49" s="16">
        <v>64</v>
      </c>
      <c r="AG49" s="16">
        <v>0</v>
      </c>
      <c r="AH49" s="16">
        <v>14</v>
      </c>
      <c r="AI49" s="16">
        <v>0</v>
      </c>
      <c r="AJ49" s="16">
        <v>0</v>
      </c>
      <c r="AK49" s="16">
        <v>0</v>
      </c>
      <c r="AL49" s="16">
        <v>2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6">
        <v>0</v>
      </c>
      <c r="AT49" s="16">
        <v>0</v>
      </c>
      <c r="AU49" s="16">
        <v>0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0</v>
      </c>
      <c r="BC49" s="16">
        <v>0</v>
      </c>
      <c r="BD49" s="16">
        <v>0</v>
      </c>
      <c r="BE49" s="16">
        <v>0</v>
      </c>
      <c r="BF49" s="16">
        <v>0</v>
      </c>
      <c r="BG49" s="16">
        <v>0</v>
      </c>
      <c r="BH49" s="16">
        <v>0</v>
      </c>
      <c r="BI49" s="16">
        <v>0</v>
      </c>
      <c r="BJ49" s="16">
        <v>0</v>
      </c>
      <c r="BK49" s="16">
        <v>0</v>
      </c>
      <c r="BL49" s="16">
        <v>0</v>
      </c>
      <c r="BM49" s="16">
        <v>0</v>
      </c>
      <c r="BN49" s="16">
        <v>0</v>
      </c>
      <c r="BO49" s="16">
        <v>0</v>
      </c>
      <c r="BP49" s="16">
        <v>0</v>
      </c>
      <c r="BQ49" s="16">
        <v>0</v>
      </c>
      <c r="BR49" s="16">
        <v>0</v>
      </c>
      <c r="BS49" s="16">
        <v>0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>
        <v>0</v>
      </c>
      <c r="CA49" s="16">
        <v>0</v>
      </c>
      <c r="CB49" s="16">
        <v>0</v>
      </c>
      <c r="CC49" s="16">
        <v>0</v>
      </c>
      <c r="CD49" s="16">
        <v>0</v>
      </c>
      <c r="CE49" s="16">
        <v>0</v>
      </c>
      <c r="CF49" s="16">
        <v>0</v>
      </c>
      <c r="CG49" s="16">
        <v>0</v>
      </c>
      <c r="CH49" s="16">
        <v>0</v>
      </c>
      <c r="CI49" s="16">
        <v>0</v>
      </c>
      <c r="CJ49" s="16">
        <v>0</v>
      </c>
      <c r="CK49" s="16">
        <v>0</v>
      </c>
      <c r="CL49" s="16">
        <v>0</v>
      </c>
      <c r="CM49" s="16">
        <v>0</v>
      </c>
      <c r="CN49" s="16">
        <v>0</v>
      </c>
      <c r="CO49" s="16">
        <v>0</v>
      </c>
      <c r="CP49" s="16">
        <v>0</v>
      </c>
      <c r="CQ49" s="16">
        <v>0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0</v>
      </c>
      <c r="DC49" s="16">
        <v>0</v>
      </c>
      <c r="DD49" s="16">
        <v>0</v>
      </c>
      <c r="DE49" s="16">
        <v>0</v>
      </c>
      <c r="DF49" s="16">
        <v>0</v>
      </c>
      <c r="DG49" s="16">
        <v>0</v>
      </c>
      <c r="DH49" s="16">
        <v>0</v>
      </c>
      <c r="DI49" s="16">
        <v>0</v>
      </c>
      <c r="DJ49" s="16">
        <v>0</v>
      </c>
      <c r="DK49" s="16">
        <v>0</v>
      </c>
      <c r="DL49" s="16">
        <v>0</v>
      </c>
      <c r="DM49" s="16">
        <v>0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3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0</v>
      </c>
      <c r="EU49" s="16">
        <v>0</v>
      </c>
      <c r="EV49" s="16">
        <v>2</v>
      </c>
      <c r="EW49" s="16">
        <v>0</v>
      </c>
      <c r="EX49" s="16">
        <v>0</v>
      </c>
      <c r="EY49" s="16">
        <v>0</v>
      </c>
      <c r="EZ49" s="16">
        <v>0</v>
      </c>
      <c r="FA49" s="16">
        <v>0</v>
      </c>
      <c r="FB49" s="16">
        <v>0</v>
      </c>
      <c r="FC49" s="16">
        <v>0</v>
      </c>
      <c r="FD49" s="16">
        <v>0</v>
      </c>
      <c r="FE49" s="16">
        <v>0</v>
      </c>
      <c r="FF49" s="16">
        <v>0</v>
      </c>
      <c r="FG49" s="16">
        <v>0</v>
      </c>
      <c r="FH49" s="16">
        <v>0</v>
      </c>
    </row>
    <row r="50" spans="1:164">
      <c r="B50" s="4" t="s">
        <v>90</v>
      </c>
      <c r="C50" s="4" t="s">
        <v>37</v>
      </c>
      <c r="D50" s="16">
        <v>541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1</v>
      </c>
      <c r="K50" s="16">
        <v>14</v>
      </c>
      <c r="L50" s="16">
        <v>29</v>
      </c>
      <c r="M50" s="16">
        <v>6</v>
      </c>
      <c r="N50" s="16">
        <v>2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25</v>
      </c>
      <c r="U50" s="16">
        <v>92</v>
      </c>
      <c r="V50" s="16">
        <v>0</v>
      </c>
      <c r="W50" s="16">
        <v>5</v>
      </c>
      <c r="X50" s="16">
        <v>0</v>
      </c>
      <c r="Y50" s="16">
        <v>27</v>
      </c>
      <c r="Z50" s="16">
        <v>0</v>
      </c>
      <c r="AA50" s="16">
        <v>0</v>
      </c>
      <c r="AB50" s="16">
        <v>1</v>
      </c>
      <c r="AC50" s="16">
        <v>36</v>
      </c>
      <c r="AD50" s="16">
        <v>0</v>
      </c>
      <c r="AE50" s="16">
        <v>0</v>
      </c>
      <c r="AF50" s="16">
        <v>269</v>
      </c>
      <c r="AG50" s="16">
        <v>8</v>
      </c>
      <c r="AH50" s="16">
        <v>8</v>
      </c>
      <c r="AI50" s="16">
        <v>0</v>
      </c>
      <c r="AJ50" s="16">
        <v>1</v>
      </c>
      <c r="AK50" s="16">
        <v>0</v>
      </c>
      <c r="AL50" s="16">
        <v>6</v>
      </c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>
        <v>0</v>
      </c>
      <c r="AT50" s="16">
        <v>0</v>
      </c>
      <c r="AU50" s="16">
        <v>0</v>
      </c>
      <c r="AV50" s="16">
        <v>1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0</v>
      </c>
      <c r="BC50" s="16">
        <v>0</v>
      </c>
      <c r="BD50" s="16">
        <v>0</v>
      </c>
      <c r="BE50" s="16">
        <v>0</v>
      </c>
      <c r="BF50" s="16">
        <v>0</v>
      </c>
      <c r="BG50" s="16">
        <v>0</v>
      </c>
      <c r="BH50" s="16">
        <v>0</v>
      </c>
      <c r="BI50" s="16">
        <v>0</v>
      </c>
      <c r="BJ50" s="16">
        <v>0</v>
      </c>
      <c r="BK50" s="16">
        <v>0</v>
      </c>
      <c r="BL50" s="16">
        <v>0</v>
      </c>
      <c r="BM50" s="16">
        <v>0</v>
      </c>
      <c r="BN50" s="16">
        <v>0</v>
      </c>
      <c r="BO50" s="16">
        <v>0</v>
      </c>
      <c r="BP50" s="16">
        <v>0</v>
      </c>
      <c r="BQ50" s="16">
        <v>0</v>
      </c>
      <c r="BR50" s="16">
        <v>0</v>
      </c>
      <c r="BS50" s="16">
        <v>0</v>
      </c>
      <c r="BT50" s="16">
        <v>1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>
        <v>0</v>
      </c>
      <c r="CA50" s="16">
        <v>0</v>
      </c>
      <c r="CB50" s="16">
        <v>0</v>
      </c>
      <c r="CC50" s="16">
        <v>0</v>
      </c>
      <c r="CD50" s="16">
        <v>0</v>
      </c>
      <c r="CE50" s="16">
        <v>0</v>
      </c>
      <c r="CF50" s="16">
        <v>0</v>
      </c>
      <c r="CG50" s="16">
        <v>0</v>
      </c>
      <c r="CH50" s="16">
        <v>0</v>
      </c>
      <c r="CI50" s="16">
        <v>0</v>
      </c>
      <c r="CJ50" s="16">
        <v>1</v>
      </c>
      <c r="CK50" s="16">
        <v>0</v>
      </c>
      <c r="CL50" s="16">
        <v>0</v>
      </c>
      <c r="CM50" s="16">
        <v>0</v>
      </c>
      <c r="CN50" s="16">
        <v>0</v>
      </c>
      <c r="CO50" s="16">
        <v>0</v>
      </c>
      <c r="CP50" s="16">
        <v>0</v>
      </c>
      <c r="CQ50" s="16">
        <v>0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0</v>
      </c>
      <c r="DC50" s="16">
        <v>1</v>
      </c>
      <c r="DD50" s="16">
        <v>0</v>
      </c>
      <c r="DE50" s="16">
        <v>0</v>
      </c>
      <c r="DF50" s="16">
        <v>0</v>
      </c>
      <c r="DG50" s="16">
        <v>0</v>
      </c>
      <c r="DH50" s="16">
        <v>0</v>
      </c>
      <c r="DI50" s="16">
        <v>0</v>
      </c>
      <c r="DJ50" s="16">
        <v>0</v>
      </c>
      <c r="DK50" s="16">
        <v>0</v>
      </c>
      <c r="DL50" s="16">
        <v>0</v>
      </c>
      <c r="DM50" s="16">
        <v>0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1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3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0</v>
      </c>
      <c r="EU50" s="16">
        <v>0</v>
      </c>
      <c r="EV50" s="16">
        <v>3</v>
      </c>
      <c r="EW50" s="16">
        <v>0</v>
      </c>
      <c r="EX50" s="16">
        <v>0</v>
      </c>
      <c r="EY50" s="16">
        <v>0</v>
      </c>
      <c r="EZ50" s="16">
        <v>0</v>
      </c>
      <c r="FA50" s="16">
        <v>0</v>
      </c>
      <c r="FB50" s="16">
        <v>0</v>
      </c>
      <c r="FC50" s="16">
        <v>0</v>
      </c>
      <c r="FD50" s="16">
        <v>0</v>
      </c>
      <c r="FE50" s="16">
        <v>0</v>
      </c>
      <c r="FF50" s="16">
        <v>0</v>
      </c>
      <c r="FG50" s="16">
        <v>0</v>
      </c>
      <c r="FH50" s="16">
        <v>0</v>
      </c>
    </row>
    <row r="51" spans="1:164">
      <c r="B51" s="4" t="s">
        <v>91</v>
      </c>
      <c r="C51" s="4" t="s">
        <v>38</v>
      </c>
      <c r="D51" s="16">
        <v>115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1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13</v>
      </c>
      <c r="U51" s="16">
        <v>9</v>
      </c>
      <c r="V51" s="16">
        <v>1</v>
      </c>
      <c r="W51" s="16">
        <v>0</v>
      </c>
      <c r="X51" s="16">
        <v>0</v>
      </c>
      <c r="Y51" s="16">
        <v>9</v>
      </c>
      <c r="Z51" s="16">
        <v>0</v>
      </c>
      <c r="AA51" s="16">
        <v>0</v>
      </c>
      <c r="AB51" s="16">
        <v>0</v>
      </c>
      <c r="AC51" s="16">
        <v>19</v>
      </c>
      <c r="AD51" s="16">
        <v>0</v>
      </c>
      <c r="AE51" s="16">
        <v>0</v>
      </c>
      <c r="AF51" s="16">
        <v>42</v>
      </c>
      <c r="AG51" s="16">
        <v>0</v>
      </c>
      <c r="AH51" s="16">
        <v>8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0</v>
      </c>
      <c r="BC51" s="16">
        <v>0</v>
      </c>
      <c r="BD51" s="16">
        <v>0</v>
      </c>
      <c r="BE51" s="16">
        <v>0</v>
      </c>
      <c r="BF51" s="16">
        <v>0</v>
      </c>
      <c r="BG51" s="16">
        <v>0</v>
      </c>
      <c r="BH51" s="16">
        <v>0</v>
      </c>
      <c r="BI51" s="16">
        <v>0</v>
      </c>
      <c r="BJ51" s="16">
        <v>0</v>
      </c>
      <c r="BK51" s="16">
        <v>0</v>
      </c>
      <c r="BL51" s="16">
        <v>0</v>
      </c>
      <c r="BM51" s="16">
        <v>2</v>
      </c>
      <c r="BN51" s="16">
        <v>0</v>
      </c>
      <c r="BO51" s="16">
        <v>0</v>
      </c>
      <c r="BP51" s="16">
        <v>0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>
        <v>0</v>
      </c>
      <c r="CA51" s="16">
        <v>0</v>
      </c>
      <c r="CB51" s="16">
        <v>0</v>
      </c>
      <c r="CC51" s="16">
        <v>0</v>
      </c>
      <c r="CD51" s="16">
        <v>0</v>
      </c>
      <c r="CE51" s="16">
        <v>0</v>
      </c>
      <c r="CF51" s="16">
        <v>0</v>
      </c>
      <c r="CG51" s="16">
        <v>0</v>
      </c>
      <c r="CH51" s="16">
        <v>0</v>
      </c>
      <c r="CI51" s="16">
        <v>0</v>
      </c>
      <c r="CJ51" s="16">
        <v>0</v>
      </c>
      <c r="CK51" s="16">
        <v>0</v>
      </c>
      <c r="CL51" s="16">
        <v>0</v>
      </c>
      <c r="CM51" s="16">
        <v>0</v>
      </c>
      <c r="CN51" s="16">
        <v>0</v>
      </c>
      <c r="CO51" s="16">
        <v>0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0</v>
      </c>
      <c r="DE51" s="16">
        <v>0</v>
      </c>
      <c r="DF51" s="16">
        <v>0</v>
      </c>
      <c r="DG51" s="16">
        <v>0</v>
      </c>
      <c r="DH51" s="16">
        <v>0</v>
      </c>
      <c r="DI51" s="16">
        <v>0</v>
      </c>
      <c r="DJ51" s="16">
        <v>0</v>
      </c>
      <c r="DK51" s="16">
        <v>0</v>
      </c>
      <c r="DL51" s="16">
        <v>0</v>
      </c>
      <c r="DM51" s="16">
        <v>0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1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2</v>
      </c>
      <c r="EO51" s="16">
        <v>0</v>
      </c>
      <c r="EP51" s="16">
        <v>1</v>
      </c>
      <c r="EQ51" s="16">
        <v>0</v>
      </c>
      <c r="ER51" s="16">
        <v>0</v>
      </c>
      <c r="ES51" s="16">
        <v>0</v>
      </c>
      <c r="ET51" s="16">
        <v>0</v>
      </c>
      <c r="EU51" s="16">
        <v>0</v>
      </c>
      <c r="EV51" s="16">
        <v>5</v>
      </c>
      <c r="EW51" s="16">
        <v>0</v>
      </c>
      <c r="EX51" s="16">
        <v>1</v>
      </c>
      <c r="EY51" s="16">
        <v>0</v>
      </c>
      <c r="EZ51" s="16">
        <v>1</v>
      </c>
      <c r="FA51" s="16">
        <v>0</v>
      </c>
      <c r="FB51" s="16">
        <v>0</v>
      </c>
      <c r="FC51" s="16">
        <v>0</v>
      </c>
      <c r="FD51" s="16">
        <v>0</v>
      </c>
      <c r="FE51" s="16">
        <v>0</v>
      </c>
      <c r="FF51" s="16">
        <v>0</v>
      </c>
      <c r="FG51" s="16">
        <v>0</v>
      </c>
      <c r="FH51" s="16">
        <v>0</v>
      </c>
    </row>
    <row r="52" spans="1:164">
      <c r="B52" s="4" t="s">
        <v>92</v>
      </c>
      <c r="C52" s="4" t="s">
        <v>2</v>
      </c>
      <c r="D52" s="16">
        <v>333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61</v>
      </c>
      <c r="L52" s="16">
        <v>25</v>
      </c>
      <c r="M52" s="16">
        <v>6</v>
      </c>
      <c r="N52" s="16">
        <v>1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11</v>
      </c>
      <c r="U52" s="16">
        <v>29</v>
      </c>
      <c r="V52" s="16">
        <v>1</v>
      </c>
      <c r="W52" s="16">
        <v>1</v>
      </c>
      <c r="X52" s="16">
        <v>0</v>
      </c>
      <c r="Y52" s="16">
        <v>13</v>
      </c>
      <c r="Z52" s="16">
        <v>0</v>
      </c>
      <c r="AA52" s="16">
        <v>0</v>
      </c>
      <c r="AB52" s="16">
        <v>0</v>
      </c>
      <c r="AC52" s="16">
        <v>23</v>
      </c>
      <c r="AD52" s="16">
        <v>0</v>
      </c>
      <c r="AE52" s="16">
        <v>0</v>
      </c>
      <c r="AF52" s="16">
        <v>122</v>
      </c>
      <c r="AG52" s="16">
        <v>1</v>
      </c>
      <c r="AH52" s="16">
        <v>13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6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1</v>
      </c>
      <c r="BJ52" s="16">
        <v>0</v>
      </c>
      <c r="BK52" s="16">
        <v>0</v>
      </c>
      <c r="BL52" s="16">
        <v>0</v>
      </c>
      <c r="BM52" s="16">
        <v>0</v>
      </c>
      <c r="BN52" s="16">
        <v>0</v>
      </c>
      <c r="BO52" s="16">
        <v>0</v>
      </c>
      <c r="BP52" s="16">
        <v>0</v>
      </c>
      <c r="BQ52" s="16">
        <v>0</v>
      </c>
      <c r="BR52" s="16">
        <v>0</v>
      </c>
      <c r="BS52" s="16">
        <v>0</v>
      </c>
      <c r="BT52" s="16">
        <v>0</v>
      </c>
      <c r="BU52" s="16">
        <v>0</v>
      </c>
      <c r="BV52" s="16">
        <v>0</v>
      </c>
      <c r="BW52" s="16">
        <v>0</v>
      </c>
      <c r="BX52" s="16">
        <v>0</v>
      </c>
      <c r="BY52" s="16">
        <v>0</v>
      </c>
      <c r="BZ52" s="16">
        <v>0</v>
      </c>
      <c r="CA52" s="16">
        <v>0</v>
      </c>
      <c r="CB52" s="16">
        <v>0</v>
      </c>
      <c r="CC52" s="16">
        <v>0</v>
      </c>
      <c r="CD52" s="16">
        <v>0</v>
      </c>
      <c r="CE52" s="16">
        <v>0</v>
      </c>
      <c r="CF52" s="16">
        <v>0</v>
      </c>
      <c r="CG52" s="16">
        <v>1</v>
      </c>
      <c r="CH52" s="16">
        <v>0</v>
      </c>
      <c r="CI52" s="16">
        <v>0</v>
      </c>
      <c r="CJ52" s="16">
        <v>0</v>
      </c>
      <c r="CK52" s="16">
        <v>0</v>
      </c>
      <c r="CL52" s="16">
        <v>0</v>
      </c>
      <c r="CM52" s="16">
        <v>1</v>
      </c>
      <c r="CN52" s="16">
        <v>0</v>
      </c>
      <c r="CO52" s="16">
        <v>0</v>
      </c>
      <c r="CP52" s="16">
        <v>0</v>
      </c>
      <c r="CQ52" s="16">
        <v>0</v>
      </c>
      <c r="CR52" s="16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0</v>
      </c>
      <c r="DE52" s="16">
        <v>0</v>
      </c>
      <c r="DF52" s="16">
        <v>0</v>
      </c>
      <c r="DG52" s="16">
        <v>0</v>
      </c>
      <c r="DH52" s="16">
        <v>3</v>
      </c>
      <c r="DI52" s="16">
        <v>0</v>
      </c>
      <c r="DJ52" s="16">
        <v>0</v>
      </c>
      <c r="DK52" s="16">
        <v>0</v>
      </c>
      <c r="DL52" s="16">
        <v>0</v>
      </c>
      <c r="DM52" s="16">
        <v>0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0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5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0</v>
      </c>
      <c r="EU52" s="16">
        <v>3</v>
      </c>
      <c r="EV52" s="16">
        <v>9</v>
      </c>
      <c r="EW52" s="16">
        <v>0</v>
      </c>
      <c r="EX52" s="16">
        <v>2</v>
      </c>
      <c r="EY52" s="16">
        <v>0</v>
      </c>
      <c r="EZ52" s="16">
        <v>0</v>
      </c>
      <c r="FA52" s="16">
        <v>0</v>
      </c>
      <c r="FB52" s="16">
        <v>0</v>
      </c>
      <c r="FC52" s="16">
        <v>0</v>
      </c>
      <c r="FD52" s="16">
        <v>0</v>
      </c>
      <c r="FE52" s="16">
        <v>0</v>
      </c>
      <c r="FF52" s="16">
        <v>0</v>
      </c>
      <c r="FG52" s="16">
        <v>0</v>
      </c>
      <c r="FH52" s="16">
        <v>1</v>
      </c>
    </row>
    <row r="53" spans="1:164">
      <c r="B53" s="4" t="s">
        <v>93</v>
      </c>
      <c r="C53" s="4" t="s">
        <v>39</v>
      </c>
      <c r="D53" s="16">
        <v>277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27</v>
      </c>
      <c r="L53" s="16">
        <v>21</v>
      </c>
      <c r="M53" s="16">
        <v>1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4</v>
      </c>
      <c r="U53" s="16">
        <v>19</v>
      </c>
      <c r="V53" s="16">
        <v>5</v>
      </c>
      <c r="W53" s="16">
        <v>1</v>
      </c>
      <c r="X53" s="16">
        <v>0</v>
      </c>
      <c r="Y53" s="16">
        <v>7</v>
      </c>
      <c r="Z53" s="16">
        <v>0</v>
      </c>
      <c r="AA53" s="16">
        <v>0</v>
      </c>
      <c r="AB53" s="16">
        <v>0</v>
      </c>
      <c r="AC53" s="16">
        <v>52</v>
      </c>
      <c r="AD53" s="16">
        <v>0</v>
      </c>
      <c r="AE53" s="16">
        <v>0</v>
      </c>
      <c r="AF53" s="16">
        <v>121</v>
      </c>
      <c r="AG53" s="16">
        <v>0</v>
      </c>
      <c r="AH53" s="16">
        <v>2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0</v>
      </c>
      <c r="BD53" s="16">
        <v>0</v>
      </c>
      <c r="BE53" s="16">
        <v>0</v>
      </c>
      <c r="BF53" s="16">
        <v>0</v>
      </c>
      <c r="BG53" s="16">
        <v>0</v>
      </c>
      <c r="BH53" s="16">
        <v>0</v>
      </c>
      <c r="BI53" s="16">
        <v>0</v>
      </c>
      <c r="BJ53" s="16">
        <v>0</v>
      </c>
      <c r="BK53" s="16">
        <v>0</v>
      </c>
      <c r="BL53" s="16">
        <v>0</v>
      </c>
      <c r="BM53" s="16">
        <v>0</v>
      </c>
      <c r="BN53" s="16">
        <v>0</v>
      </c>
      <c r="BO53" s="16">
        <v>3</v>
      </c>
      <c r="BP53" s="16">
        <v>0</v>
      </c>
      <c r="BQ53" s="16">
        <v>0</v>
      </c>
      <c r="BR53" s="16">
        <v>0</v>
      </c>
      <c r="BS53" s="16">
        <v>0</v>
      </c>
      <c r="BT53" s="16">
        <v>2</v>
      </c>
      <c r="BU53" s="16">
        <v>0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>
        <v>0</v>
      </c>
      <c r="CB53" s="16">
        <v>0</v>
      </c>
      <c r="CC53" s="16">
        <v>0</v>
      </c>
      <c r="CD53" s="16">
        <v>0</v>
      </c>
      <c r="CE53" s="16">
        <v>3</v>
      </c>
      <c r="CF53" s="16">
        <v>1</v>
      </c>
      <c r="CG53" s="16">
        <v>2</v>
      </c>
      <c r="CH53" s="16">
        <v>0</v>
      </c>
      <c r="CI53" s="16">
        <v>0</v>
      </c>
      <c r="CJ53" s="16">
        <v>0</v>
      </c>
      <c r="CK53" s="16">
        <v>0</v>
      </c>
      <c r="CL53" s="16">
        <v>0</v>
      </c>
      <c r="CM53" s="16">
        <v>0</v>
      </c>
      <c r="CN53" s="16">
        <v>0</v>
      </c>
      <c r="CO53" s="16">
        <v>0</v>
      </c>
      <c r="CP53" s="16">
        <v>0</v>
      </c>
      <c r="CQ53" s="16">
        <v>0</v>
      </c>
      <c r="CR53" s="16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0</v>
      </c>
      <c r="DE53" s="16">
        <v>0</v>
      </c>
      <c r="DF53" s="16">
        <v>0</v>
      </c>
      <c r="DG53" s="16">
        <v>0</v>
      </c>
      <c r="DH53" s="16">
        <v>0</v>
      </c>
      <c r="DI53" s="16">
        <v>0</v>
      </c>
      <c r="DJ53" s="16">
        <v>0</v>
      </c>
      <c r="DK53" s="16">
        <v>0</v>
      </c>
      <c r="DL53" s="16">
        <v>0</v>
      </c>
      <c r="DM53" s="16">
        <v>0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6">
        <v>1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3</v>
      </c>
      <c r="EO53" s="16">
        <v>0</v>
      </c>
      <c r="EP53" s="16">
        <v>2</v>
      </c>
      <c r="EQ53" s="16">
        <v>0</v>
      </c>
      <c r="ER53" s="16">
        <v>0</v>
      </c>
      <c r="ES53" s="16">
        <v>0</v>
      </c>
      <c r="ET53" s="16">
        <v>0</v>
      </c>
      <c r="EU53" s="16">
        <v>0</v>
      </c>
      <c r="EV53" s="16">
        <v>0</v>
      </c>
      <c r="EW53" s="16">
        <v>0</v>
      </c>
      <c r="EX53" s="16">
        <v>0</v>
      </c>
      <c r="EY53" s="16">
        <v>0</v>
      </c>
      <c r="EZ53" s="16">
        <v>0</v>
      </c>
      <c r="FA53" s="16">
        <v>0</v>
      </c>
      <c r="FB53" s="16">
        <v>0</v>
      </c>
      <c r="FC53" s="16">
        <v>0</v>
      </c>
      <c r="FD53" s="16">
        <v>0</v>
      </c>
      <c r="FE53" s="16">
        <v>0</v>
      </c>
      <c r="FF53" s="16">
        <v>0</v>
      </c>
      <c r="FG53" s="16">
        <v>0</v>
      </c>
      <c r="FH53" s="16">
        <v>0</v>
      </c>
    </row>
    <row r="54" spans="1:164">
      <c r="B54" s="4" t="s">
        <v>94</v>
      </c>
      <c r="C54" s="4" t="s">
        <v>40</v>
      </c>
      <c r="D54" s="16">
        <v>265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11</v>
      </c>
      <c r="L54" s="16">
        <v>18</v>
      </c>
      <c r="M54" s="16">
        <v>3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23</v>
      </c>
      <c r="U54" s="16">
        <v>12</v>
      </c>
      <c r="V54" s="16">
        <v>7</v>
      </c>
      <c r="W54" s="16">
        <v>0</v>
      </c>
      <c r="X54" s="16">
        <v>1</v>
      </c>
      <c r="Y54" s="16">
        <v>14</v>
      </c>
      <c r="Z54" s="16">
        <v>1</v>
      </c>
      <c r="AA54" s="16">
        <v>0</v>
      </c>
      <c r="AB54" s="16">
        <v>42</v>
      </c>
      <c r="AC54" s="16">
        <v>10</v>
      </c>
      <c r="AD54" s="16">
        <v>0</v>
      </c>
      <c r="AE54" s="16">
        <v>0</v>
      </c>
      <c r="AF54" s="16">
        <v>100</v>
      </c>
      <c r="AG54" s="16">
        <v>0</v>
      </c>
      <c r="AH54" s="16">
        <v>15</v>
      </c>
      <c r="AI54" s="16">
        <v>0</v>
      </c>
      <c r="AJ54" s="16">
        <v>1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1</v>
      </c>
      <c r="AW54" s="16">
        <v>0</v>
      </c>
      <c r="AX54" s="16">
        <v>1</v>
      </c>
      <c r="AY54" s="16">
        <v>0</v>
      </c>
      <c r="AZ54" s="16">
        <v>0</v>
      </c>
      <c r="BA54" s="16">
        <v>0</v>
      </c>
      <c r="BB54" s="16">
        <v>0</v>
      </c>
      <c r="BC54" s="16">
        <v>0</v>
      </c>
      <c r="BD54" s="16">
        <v>0</v>
      </c>
      <c r="BE54" s="16">
        <v>0</v>
      </c>
      <c r="BF54" s="16">
        <v>0</v>
      </c>
      <c r="BG54" s="16">
        <v>0</v>
      </c>
      <c r="BH54" s="16">
        <v>0</v>
      </c>
      <c r="BI54" s="16">
        <v>0</v>
      </c>
      <c r="BJ54" s="16">
        <v>0</v>
      </c>
      <c r="BK54" s="16">
        <v>0</v>
      </c>
      <c r="BL54" s="16">
        <v>0</v>
      </c>
      <c r="BM54" s="16">
        <v>0</v>
      </c>
      <c r="BN54" s="16">
        <v>0</v>
      </c>
      <c r="BO54" s="16">
        <v>0</v>
      </c>
      <c r="BP54" s="16">
        <v>0</v>
      </c>
      <c r="BQ54" s="16">
        <v>0</v>
      </c>
      <c r="BR54" s="16">
        <v>0</v>
      </c>
      <c r="BS54" s="16">
        <v>0</v>
      </c>
      <c r="BT54" s="16">
        <v>1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>
        <v>0</v>
      </c>
      <c r="CB54" s="16">
        <v>0</v>
      </c>
      <c r="CC54" s="16">
        <v>0</v>
      </c>
      <c r="CD54" s="16">
        <v>0</v>
      </c>
      <c r="CE54" s="16">
        <v>0</v>
      </c>
      <c r="CF54" s="16">
        <v>0</v>
      </c>
      <c r="CG54" s="16">
        <v>0</v>
      </c>
      <c r="CH54" s="16">
        <v>0</v>
      </c>
      <c r="CI54" s="16">
        <v>0</v>
      </c>
      <c r="CJ54" s="16">
        <v>0</v>
      </c>
      <c r="CK54" s="16">
        <v>0</v>
      </c>
      <c r="CL54" s="16">
        <v>0</v>
      </c>
      <c r="CM54" s="16">
        <v>0</v>
      </c>
      <c r="CN54" s="16">
        <v>0</v>
      </c>
      <c r="CO54" s="16">
        <v>0</v>
      </c>
      <c r="CP54" s="16">
        <v>0</v>
      </c>
      <c r="CQ54" s="16">
        <v>0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  <c r="DE54" s="16">
        <v>0</v>
      </c>
      <c r="DF54" s="16">
        <v>0</v>
      </c>
      <c r="DG54" s="16">
        <v>0</v>
      </c>
      <c r="DH54" s="16">
        <v>0</v>
      </c>
      <c r="DI54" s="16">
        <v>0</v>
      </c>
      <c r="DJ54" s="16">
        <v>0</v>
      </c>
      <c r="DK54" s="16">
        <v>0</v>
      </c>
      <c r="DL54" s="16">
        <v>0</v>
      </c>
      <c r="DM54" s="16">
        <v>0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1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0</v>
      </c>
      <c r="EV54" s="16">
        <v>2</v>
      </c>
      <c r="EW54" s="16">
        <v>0</v>
      </c>
      <c r="EX54" s="16">
        <v>1</v>
      </c>
      <c r="EY54" s="16">
        <v>0</v>
      </c>
      <c r="EZ54" s="16">
        <v>0</v>
      </c>
      <c r="FA54" s="16">
        <v>0</v>
      </c>
      <c r="FB54" s="16">
        <v>0</v>
      </c>
      <c r="FC54" s="16">
        <v>0</v>
      </c>
      <c r="FD54" s="16">
        <v>0</v>
      </c>
      <c r="FE54" s="16">
        <v>0</v>
      </c>
      <c r="FF54" s="16">
        <v>0</v>
      </c>
      <c r="FG54" s="16">
        <v>0</v>
      </c>
      <c r="FH54" s="16">
        <v>0</v>
      </c>
    </row>
    <row r="55" spans="1:164">
      <c r="B55" s="4" t="s">
        <v>95</v>
      </c>
      <c r="C55" s="4" t="s">
        <v>41</v>
      </c>
      <c r="D55" s="16">
        <v>189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4</v>
      </c>
      <c r="L55" s="16">
        <v>30</v>
      </c>
      <c r="M55" s="16">
        <v>0</v>
      </c>
      <c r="N55" s="16">
        <v>10</v>
      </c>
      <c r="O55" s="16">
        <v>0</v>
      </c>
      <c r="P55" s="16">
        <v>0</v>
      </c>
      <c r="Q55" s="16">
        <v>0</v>
      </c>
      <c r="R55" s="16">
        <v>0</v>
      </c>
      <c r="S55" s="16">
        <v>1</v>
      </c>
      <c r="T55" s="16">
        <v>5</v>
      </c>
      <c r="U55" s="16">
        <v>12</v>
      </c>
      <c r="V55" s="16">
        <v>0</v>
      </c>
      <c r="W55" s="16">
        <v>0</v>
      </c>
      <c r="X55" s="16">
        <v>0</v>
      </c>
      <c r="Y55" s="16">
        <v>2</v>
      </c>
      <c r="Z55" s="16">
        <v>0</v>
      </c>
      <c r="AA55" s="16">
        <v>0</v>
      </c>
      <c r="AB55" s="16">
        <v>0</v>
      </c>
      <c r="AC55" s="16">
        <v>26</v>
      </c>
      <c r="AD55" s="16">
        <v>0</v>
      </c>
      <c r="AE55" s="16">
        <v>0</v>
      </c>
      <c r="AF55" s="16">
        <v>80</v>
      </c>
      <c r="AG55" s="16">
        <v>0</v>
      </c>
      <c r="AH55" s="16">
        <v>12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  <c r="BI55" s="16">
        <v>0</v>
      </c>
      <c r="BJ55" s="16">
        <v>0</v>
      </c>
      <c r="BK55" s="16">
        <v>0</v>
      </c>
      <c r="BL55" s="16">
        <v>0</v>
      </c>
      <c r="BM55" s="16">
        <v>0</v>
      </c>
      <c r="BN55" s="16">
        <v>0</v>
      </c>
      <c r="BO55" s="16">
        <v>0</v>
      </c>
      <c r="BP55" s="16">
        <v>0</v>
      </c>
      <c r="BQ55" s="16">
        <v>0</v>
      </c>
      <c r="BR55" s="16">
        <v>0</v>
      </c>
      <c r="BS55" s="16">
        <v>0</v>
      </c>
      <c r="BT55" s="16">
        <v>0</v>
      </c>
      <c r="BU55" s="16">
        <v>0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>
        <v>0</v>
      </c>
      <c r="CB55" s="16">
        <v>0</v>
      </c>
      <c r="CC55" s="16">
        <v>0</v>
      </c>
      <c r="CD55" s="16">
        <v>0</v>
      </c>
      <c r="CE55" s="16">
        <v>0</v>
      </c>
      <c r="CF55" s="16">
        <v>0</v>
      </c>
      <c r="CG55" s="16">
        <v>0</v>
      </c>
      <c r="CH55" s="16">
        <v>0</v>
      </c>
      <c r="CI55" s="16">
        <v>0</v>
      </c>
      <c r="CJ55" s="16">
        <v>0</v>
      </c>
      <c r="CK55" s="16">
        <v>0</v>
      </c>
      <c r="CL55" s="16">
        <v>0</v>
      </c>
      <c r="CM55" s="16">
        <v>0</v>
      </c>
      <c r="CN55" s="16">
        <v>0</v>
      </c>
      <c r="CO55" s="16">
        <v>0</v>
      </c>
      <c r="CP55" s="16">
        <v>0</v>
      </c>
      <c r="CQ55" s="16">
        <v>0</v>
      </c>
      <c r="CR55" s="16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0</v>
      </c>
      <c r="DC55" s="16">
        <v>0</v>
      </c>
      <c r="DD55" s="16">
        <v>0</v>
      </c>
      <c r="DE55" s="16">
        <v>0</v>
      </c>
      <c r="DF55" s="16">
        <v>0</v>
      </c>
      <c r="DG55" s="16">
        <v>0</v>
      </c>
      <c r="DH55" s="16">
        <v>0</v>
      </c>
      <c r="DI55" s="16">
        <v>0</v>
      </c>
      <c r="DJ55" s="16">
        <v>0</v>
      </c>
      <c r="DK55" s="16">
        <v>0</v>
      </c>
      <c r="DL55" s="16">
        <v>0</v>
      </c>
      <c r="DM55" s="16">
        <v>0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6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0</v>
      </c>
      <c r="EU55" s="16">
        <v>0</v>
      </c>
      <c r="EV55" s="16">
        <v>0</v>
      </c>
      <c r="EW55" s="16">
        <v>0</v>
      </c>
      <c r="EX55" s="16">
        <v>0</v>
      </c>
      <c r="EY55" s="16">
        <v>0</v>
      </c>
      <c r="EZ55" s="16">
        <v>1</v>
      </c>
      <c r="FA55" s="16">
        <v>0</v>
      </c>
      <c r="FB55" s="16">
        <v>0</v>
      </c>
      <c r="FC55" s="16">
        <v>0</v>
      </c>
      <c r="FD55" s="16">
        <v>0</v>
      </c>
      <c r="FE55" s="16">
        <v>0</v>
      </c>
      <c r="FF55" s="16">
        <v>0</v>
      </c>
      <c r="FG55" s="16">
        <v>0</v>
      </c>
      <c r="FH55" s="16">
        <v>0</v>
      </c>
    </row>
    <row r="56" spans="1:164">
      <c r="B56" s="4" t="s">
        <v>96</v>
      </c>
      <c r="C56" s="4" t="s">
        <v>42</v>
      </c>
      <c r="D56" s="16">
        <v>176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</v>
      </c>
      <c r="L56" s="16">
        <v>61</v>
      </c>
      <c r="M56" s="16">
        <v>1</v>
      </c>
      <c r="N56" s="16">
        <v>11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25</v>
      </c>
      <c r="V56" s="16">
        <v>0</v>
      </c>
      <c r="W56" s="16">
        <v>0</v>
      </c>
      <c r="X56" s="16">
        <v>0</v>
      </c>
      <c r="Y56" s="16">
        <v>7</v>
      </c>
      <c r="Z56" s="16">
        <v>0</v>
      </c>
      <c r="AA56" s="16">
        <v>0</v>
      </c>
      <c r="AB56" s="16">
        <v>0</v>
      </c>
      <c r="AC56" s="16">
        <v>4</v>
      </c>
      <c r="AD56" s="16">
        <v>0</v>
      </c>
      <c r="AE56" s="16">
        <v>0</v>
      </c>
      <c r="AF56" s="16">
        <v>37</v>
      </c>
      <c r="AG56" s="16">
        <v>0</v>
      </c>
      <c r="AH56" s="16">
        <v>12</v>
      </c>
      <c r="AI56" s="16">
        <v>0</v>
      </c>
      <c r="AJ56" s="16">
        <v>2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1</v>
      </c>
      <c r="AT56" s="16">
        <v>0</v>
      </c>
      <c r="AU56" s="16">
        <v>0</v>
      </c>
      <c r="AV56" s="16">
        <v>1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v>0</v>
      </c>
      <c r="BL56" s="16">
        <v>0</v>
      </c>
      <c r="BM56" s="16">
        <v>0</v>
      </c>
      <c r="BN56" s="16">
        <v>0</v>
      </c>
      <c r="BO56" s="16">
        <v>0</v>
      </c>
      <c r="BP56" s="16">
        <v>0</v>
      </c>
      <c r="BQ56" s="16">
        <v>0</v>
      </c>
      <c r="BR56" s="16">
        <v>0</v>
      </c>
      <c r="BS56" s="16">
        <v>0</v>
      </c>
      <c r="BT56" s="16">
        <v>0</v>
      </c>
      <c r="BU56" s="16">
        <v>0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>
        <v>0</v>
      </c>
      <c r="CB56" s="16">
        <v>0</v>
      </c>
      <c r="CC56" s="16">
        <v>0</v>
      </c>
      <c r="CD56" s="16">
        <v>0</v>
      </c>
      <c r="CE56" s="16">
        <v>0</v>
      </c>
      <c r="CF56" s="16">
        <v>0</v>
      </c>
      <c r="CG56" s="16">
        <v>0</v>
      </c>
      <c r="CH56" s="16">
        <v>0</v>
      </c>
      <c r="CI56" s="16">
        <v>0</v>
      </c>
      <c r="CJ56" s="16">
        <v>0</v>
      </c>
      <c r="CK56" s="16">
        <v>0</v>
      </c>
      <c r="CL56" s="16">
        <v>0</v>
      </c>
      <c r="CM56" s="16">
        <v>0</v>
      </c>
      <c r="CN56" s="16">
        <v>0</v>
      </c>
      <c r="CO56" s="16">
        <v>0</v>
      </c>
      <c r="CP56" s="16">
        <v>0</v>
      </c>
      <c r="CQ56" s="16">
        <v>0</v>
      </c>
      <c r="CR56" s="16">
        <v>0</v>
      </c>
      <c r="CS56" s="16">
        <v>0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0</v>
      </c>
      <c r="DE56" s="16">
        <v>0</v>
      </c>
      <c r="DF56" s="16">
        <v>0</v>
      </c>
      <c r="DG56" s="16">
        <v>0</v>
      </c>
      <c r="DH56" s="16">
        <v>0</v>
      </c>
      <c r="DI56" s="16">
        <v>0</v>
      </c>
      <c r="DJ56" s="16">
        <v>0</v>
      </c>
      <c r="DK56" s="16">
        <v>0</v>
      </c>
      <c r="DL56" s="16">
        <v>0</v>
      </c>
      <c r="DM56" s="16">
        <v>0</v>
      </c>
      <c r="DN56" s="16">
        <v>0</v>
      </c>
      <c r="DO56" s="16">
        <v>0</v>
      </c>
      <c r="DP56" s="16">
        <v>0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3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0</v>
      </c>
      <c r="EU56" s="16">
        <v>0</v>
      </c>
      <c r="EV56" s="16">
        <v>0</v>
      </c>
      <c r="EW56" s="16">
        <v>0</v>
      </c>
      <c r="EX56" s="16">
        <v>0</v>
      </c>
      <c r="EY56" s="16">
        <v>0</v>
      </c>
      <c r="EZ56" s="16">
        <v>1</v>
      </c>
      <c r="FA56" s="16">
        <v>0</v>
      </c>
      <c r="FB56" s="16">
        <v>0</v>
      </c>
      <c r="FC56" s="16">
        <v>2</v>
      </c>
      <c r="FD56" s="16">
        <v>0</v>
      </c>
      <c r="FE56" s="16">
        <v>0</v>
      </c>
      <c r="FF56" s="16">
        <v>0</v>
      </c>
      <c r="FG56" s="16">
        <v>0</v>
      </c>
      <c r="FH56" s="16">
        <v>0</v>
      </c>
    </row>
    <row r="57" spans="1:164">
      <c r="A57" s="4" t="s">
        <v>973</v>
      </c>
      <c r="D57" s="16">
        <v>131756</v>
      </c>
      <c r="E57" s="16">
        <v>105</v>
      </c>
      <c r="F57" s="16">
        <v>7</v>
      </c>
      <c r="G57" s="16">
        <v>31</v>
      </c>
      <c r="H57" s="16">
        <v>6</v>
      </c>
      <c r="I57" s="16">
        <v>104</v>
      </c>
      <c r="J57" s="16">
        <v>1688</v>
      </c>
      <c r="K57" s="16">
        <v>35144</v>
      </c>
      <c r="L57" s="16">
        <v>4084</v>
      </c>
      <c r="M57" s="16">
        <v>2275</v>
      </c>
      <c r="N57" s="16">
        <v>709</v>
      </c>
      <c r="O57" s="16">
        <v>2</v>
      </c>
      <c r="P57" s="16">
        <v>1</v>
      </c>
      <c r="Q57" s="16">
        <v>5</v>
      </c>
      <c r="R57" s="16">
        <v>263</v>
      </c>
      <c r="S57" s="16">
        <v>131</v>
      </c>
      <c r="T57" s="16">
        <v>1407</v>
      </c>
      <c r="U57" s="16">
        <v>23396</v>
      </c>
      <c r="V57" s="16">
        <v>2192</v>
      </c>
      <c r="W57" s="16">
        <v>792</v>
      </c>
      <c r="X57" s="16">
        <v>106</v>
      </c>
      <c r="Y57" s="16">
        <v>6423</v>
      </c>
      <c r="Z57" s="16">
        <v>500</v>
      </c>
      <c r="AA57" s="16">
        <v>8</v>
      </c>
      <c r="AB57" s="16">
        <v>1528</v>
      </c>
      <c r="AC57" s="16">
        <v>6227</v>
      </c>
      <c r="AD57" s="16">
        <v>22</v>
      </c>
      <c r="AE57" s="16">
        <v>2</v>
      </c>
      <c r="AF57" s="16">
        <v>28905</v>
      </c>
      <c r="AG57" s="16">
        <v>266</v>
      </c>
      <c r="AH57" s="16">
        <v>3071</v>
      </c>
      <c r="AI57" s="16">
        <v>3</v>
      </c>
      <c r="AJ57" s="16">
        <v>322</v>
      </c>
      <c r="AK57" s="16">
        <v>18</v>
      </c>
      <c r="AL57" s="16">
        <v>135</v>
      </c>
      <c r="AM57" s="16">
        <v>47</v>
      </c>
      <c r="AN57" s="16">
        <v>4</v>
      </c>
      <c r="AO57" s="16">
        <v>52</v>
      </c>
      <c r="AP57" s="16">
        <v>3</v>
      </c>
      <c r="AQ57" s="16">
        <v>2</v>
      </c>
      <c r="AR57" s="16">
        <v>4</v>
      </c>
      <c r="AS57" s="16">
        <v>209</v>
      </c>
      <c r="AT57" s="16">
        <v>203</v>
      </c>
      <c r="AU57" s="16">
        <v>141</v>
      </c>
      <c r="AV57" s="16">
        <v>754</v>
      </c>
      <c r="AW57" s="16">
        <v>10</v>
      </c>
      <c r="AX57" s="16">
        <v>29</v>
      </c>
      <c r="AY57" s="16">
        <v>65</v>
      </c>
      <c r="AZ57" s="16">
        <v>23</v>
      </c>
      <c r="BA57" s="16">
        <v>2</v>
      </c>
      <c r="BB57" s="16">
        <v>18</v>
      </c>
      <c r="BC57" s="16">
        <v>41</v>
      </c>
      <c r="BD57" s="16">
        <v>3</v>
      </c>
      <c r="BE57" s="16">
        <v>12</v>
      </c>
      <c r="BF57" s="16">
        <v>68</v>
      </c>
      <c r="BG57" s="16">
        <v>44</v>
      </c>
      <c r="BH57" s="16">
        <v>153</v>
      </c>
      <c r="BI57" s="16">
        <v>18</v>
      </c>
      <c r="BJ57" s="16">
        <v>3</v>
      </c>
      <c r="BK57" s="16">
        <v>14</v>
      </c>
      <c r="BL57" s="16">
        <v>17</v>
      </c>
      <c r="BM57" s="16">
        <v>20</v>
      </c>
      <c r="BN57" s="16">
        <v>41</v>
      </c>
      <c r="BO57" s="16">
        <v>312</v>
      </c>
      <c r="BP57" s="16">
        <v>1</v>
      </c>
      <c r="BQ57" s="16">
        <v>47</v>
      </c>
      <c r="BR57" s="16">
        <v>29</v>
      </c>
      <c r="BS57" s="16">
        <v>40</v>
      </c>
      <c r="BT57" s="16">
        <v>456</v>
      </c>
      <c r="BU57" s="16">
        <v>25</v>
      </c>
      <c r="BV57" s="16">
        <v>21</v>
      </c>
      <c r="BW57" s="16">
        <v>70</v>
      </c>
      <c r="BX57" s="16">
        <v>68</v>
      </c>
      <c r="BY57" s="16">
        <v>2</v>
      </c>
      <c r="BZ57" s="16">
        <v>32</v>
      </c>
      <c r="CA57" s="16">
        <v>4</v>
      </c>
      <c r="CB57" s="16">
        <v>1</v>
      </c>
      <c r="CC57" s="16">
        <v>5</v>
      </c>
      <c r="CD57" s="16">
        <v>11</v>
      </c>
      <c r="CE57" s="16">
        <v>59</v>
      </c>
      <c r="CF57" s="16">
        <v>3</v>
      </c>
      <c r="CG57" s="16">
        <v>317</v>
      </c>
      <c r="CH57" s="16">
        <v>22</v>
      </c>
      <c r="CI57" s="16">
        <v>1</v>
      </c>
      <c r="CJ57" s="16">
        <v>29</v>
      </c>
      <c r="CK57" s="16">
        <v>98</v>
      </c>
      <c r="CL57" s="16">
        <v>7</v>
      </c>
      <c r="CM57" s="16">
        <v>48</v>
      </c>
      <c r="CN57" s="16">
        <v>1</v>
      </c>
      <c r="CO57" s="16">
        <v>2</v>
      </c>
      <c r="CP57" s="16">
        <v>37</v>
      </c>
      <c r="CQ57" s="16">
        <v>2</v>
      </c>
      <c r="CR57" s="16">
        <v>9</v>
      </c>
      <c r="CS57" s="16">
        <v>14</v>
      </c>
      <c r="CT57" s="16">
        <v>10</v>
      </c>
      <c r="CU57" s="16">
        <v>1</v>
      </c>
      <c r="CV57" s="16">
        <v>20</v>
      </c>
      <c r="CW57" s="16">
        <v>11</v>
      </c>
      <c r="CX57" s="16">
        <v>1</v>
      </c>
      <c r="CY57" s="16">
        <v>1</v>
      </c>
      <c r="CZ57" s="16">
        <v>15</v>
      </c>
      <c r="DA57" s="16">
        <v>10</v>
      </c>
      <c r="DB57" s="16">
        <v>1</v>
      </c>
      <c r="DC57" s="16">
        <v>20</v>
      </c>
      <c r="DD57" s="16">
        <v>1</v>
      </c>
      <c r="DE57" s="16">
        <v>26</v>
      </c>
      <c r="DF57" s="16">
        <v>37</v>
      </c>
      <c r="DG57" s="16">
        <v>3</v>
      </c>
      <c r="DH57" s="16">
        <v>138</v>
      </c>
      <c r="DI57" s="16">
        <v>5</v>
      </c>
      <c r="DJ57" s="16">
        <v>1</v>
      </c>
      <c r="DK57" s="16">
        <v>6</v>
      </c>
      <c r="DL57" s="16">
        <v>1</v>
      </c>
      <c r="DM57" s="16">
        <v>9</v>
      </c>
      <c r="DN57" s="16">
        <v>2</v>
      </c>
      <c r="DO57" s="16">
        <v>6</v>
      </c>
      <c r="DP57" s="16">
        <v>2</v>
      </c>
      <c r="DQ57" s="16">
        <v>66</v>
      </c>
      <c r="DR57" s="16">
        <v>5</v>
      </c>
      <c r="DS57" s="16">
        <v>3</v>
      </c>
      <c r="DT57" s="16">
        <v>3</v>
      </c>
      <c r="DU57" s="16">
        <v>30</v>
      </c>
      <c r="DV57" s="16">
        <v>11</v>
      </c>
      <c r="DW57" s="16">
        <v>2</v>
      </c>
      <c r="DX57" s="16">
        <v>7</v>
      </c>
      <c r="DY57" s="16">
        <v>13</v>
      </c>
      <c r="DZ57" s="16">
        <v>551</v>
      </c>
      <c r="EA57" s="16">
        <v>10</v>
      </c>
      <c r="EB57" s="16">
        <v>9</v>
      </c>
      <c r="EC57" s="16">
        <v>6</v>
      </c>
      <c r="ED57" s="16">
        <v>44</v>
      </c>
      <c r="EE57" s="16">
        <v>2</v>
      </c>
      <c r="EF57" s="16">
        <v>1</v>
      </c>
      <c r="EG57" s="16">
        <v>7</v>
      </c>
      <c r="EH57" s="16">
        <v>32</v>
      </c>
      <c r="EI57" s="16">
        <v>14</v>
      </c>
      <c r="EJ57" s="16">
        <v>2</v>
      </c>
      <c r="EK57" s="16">
        <v>1</v>
      </c>
      <c r="EL57" s="16">
        <v>2</v>
      </c>
      <c r="EM57" s="16">
        <v>3</v>
      </c>
      <c r="EN57" s="16">
        <v>2604</v>
      </c>
      <c r="EO57" s="16">
        <v>3</v>
      </c>
      <c r="EP57" s="16">
        <v>109</v>
      </c>
      <c r="EQ57" s="16">
        <v>53</v>
      </c>
      <c r="ER57" s="16">
        <v>10</v>
      </c>
      <c r="ES57" s="16">
        <v>51</v>
      </c>
      <c r="ET57" s="16">
        <v>19</v>
      </c>
      <c r="EU57" s="16">
        <v>53</v>
      </c>
      <c r="EV57" s="16">
        <v>2423</v>
      </c>
      <c r="EW57" s="16">
        <v>13</v>
      </c>
      <c r="EX57" s="16">
        <v>818</v>
      </c>
      <c r="EY57" s="16">
        <v>95</v>
      </c>
      <c r="EZ57" s="16">
        <v>461</v>
      </c>
      <c r="FA57" s="16">
        <v>1</v>
      </c>
      <c r="FB57" s="16">
        <v>2</v>
      </c>
      <c r="FC57" s="16">
        <v>183</v>
      </c>
      <c r="FD57" s="16">
        <v>2</v>
      </c>
      <c r="FE57" s="16">
        <v>1</v>
      </c>
      <c r="FF57" s="16">
        <v>2</v>
      </c>
      <c r="FG57" s="16">
        <v>7</v>
      </c>
      <c r="FH57" s="16">
        <v>44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614D-5C7F-42A5-B78A-63437490B1C4}">
  <sheetPr>
    <tabColor theme="7" tint="0.59999389629810485"/>
  </sheetPr>
  <dimension ref="A1:D16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0" sqref="H20"/>
    </sheetView>
  </sheetViews>
  <sheetFormatPr defaultColWidth="9" defaultRowHeight="13"/>
  <cols>
    <col min="1" max="1" width="5.25" style="4" customWidth="1"/>
    <col min="2" max="2" width="14.33203125" style="4" customWidth="1"/>
    <col min="3" max="16384" width="9" style="4"/>
  </cols>
  <sheetData>
    <row r="1" spans="1:4">
      <c r="A1" s="398" t="s">
        <v>999</v>
      </c>
    </row>
    <row r="3" spans="1:4">
      <c r="A3" s="15"/>
      <c r="B3" s="15" t="s">
        <v>973</v>
      </c>
      <c r="C3" s="19">
        <v>131756</v>
      </c>
      <c r="D3" s="15"/>
    </row>
    <row r="4" spans="1:4">
      <c r="A4" s="417">
        <v>1</v>
      </c>
      <c r="B4" s="417" t="s">
        <v>777</v>
      </c>
      <c r="C4" s="17">
        <v>35144</v>
      </c>
    </row>
    <row r="5" spans="1:4">
      <c r="A5" s="417">
        <v>2</v>
      </c>
      <c r="B5" s="417" t="s">
        <v>776</v>
      </c>
      <c r="C5" s="17">
        <v>28905</v>
      </c>
    </row>
    <row r="6" spans="1:4">
      <c r="A6" s="417">
        <v>3</v>
      </c>
      <c r="B6" s="417" t="s">
        <v>0</v>
      </c>
      <c r="C6" s="17">
        <v>23396</v>
      </c>
    </row>
    <row r="7" spans="1:4">
      <c r="A7" s="417">
        <v>4</v>
      </c>
      <c r="B7" s="417" t="s">
        <v>43</v>
      </c>
      <c r="C7" s="17">
        <v>6423</v>
      </c>
    </row>
    <row r="8" spans="1:4">
      <c r="A8" s="417">
        <v>5</v>
      </c>
      <c r="B8" s="417" t="s">
        <v>1</v>
      </c>
      <c r="C8" s="17">
        <v>6227</v>
      </c>
    </row>
    <row r="9" spans="1:4">
      <c r="A9" s="418">
        <v>6</v>
      </c>
      <c r="B9" s="418" t="s">
        <v>779</v>
      </c>
      <c r="C9" s="18">
        <v>4084</v>
      </c>
      <c r="D9" s="38"/>
    </row>
    <row r="10" spans="1:4">
      <c r="A10" s="4">
        <v>7</v>
      </c>
      <c r="B10" s="4" t="s">
        <v>780</v>
      </c>
      <c r="C10" s="16">
        <v>3071</v>
      </c>
    </row>
    <row r="11" spans="1:4">
      <c r="A11" s="4">
        <v>8</v>
      </c>
      <c r="B11" s="4" t="s">
        <v>781</v>
      </c>
      <c r="C11" s="16">
        <v>2604</v>
      </c>
    </row>
    <row r="12" spans="1:4">
      <c r="A12" s="4">
        <v>9</v>
      </c>
      <c r="B12" s="4" t="s">
        <v>778</v>
      </c>
      <c r="C12" s="16">
        <v>2423</v>
      </c>
    </row>
    <row r="13" spans="1:4">
      <c r="A13" s="4">
        <v>10</v>
      </c>
      <c r="B13" s="4" t="s">
        <v>833</v>
      </c>
      <c r="C13" s="16">
        <v>2275</v>
      </c>
    </row>
    <row r="14" spans="1:4">
      <c r="A14" s="4">
        <v>11</v>
      </c>
      <c r="B14" s="4" t="s">
        <v>782</v>
      </c>
      <c r="C14" s="16">
        <v>2192</v>
      </c>
    </row>
    <row r="15" spans="1:4">
      <c r="A15" s="4">
        <v>12</v>
      </c>
      <c r="B15" s="4" t="s">
        <v>157</v>
      </c>
      <c r="C15" s="16">
        <v>1688</v>
      </c>
    </row>
    <row r="16" spans="1:4">
      <c r="A16" s="4">
        <v>13</v>
      </c>
      <c r="B16" s="4" t="s">
        <v>845</v>
      </c>
      <c r="C16" s="16">
        <v>1528</v>
      </c>
    </row>
    <row r="17" spans="1:3">
      <c r="A17" s="4">
        <v>14</v>
      </c>
      <c r="B17" s="4" t="s">
        <v>840</v>
      </c>
      <c r="C17" s="16">
        <v>1407</v>
      </c>
    </row>
    <row r="18" spans="1:3">
      <c r="A18" s="4">
        <v>15</v>
      </c>
      <c r="B18" s="4" t="s">
        <v>964</v>
      </c>
      <c r="C18" s="16">
        <v>818</v>
      </c>
    </row>
    <row r="19" spans="1:3">
      <c r="A19" s="4">
        <v>16</v>
      </c>
      <c r="B19" s="4" t="s">
        <v>841</v>
      </c>
      <c r="C19" s="16">
        <v>792</v>
      </c>
    </row>
    <row r="20" spans="1:3">
      <c r="A20" s="4">
        <v>17</v>
      </c>
      <c r="B20" s="4" t="s">
        <v>861</v>
      </c>
      <c r="C20" s="16">
        <v>754</v>
      </c>
    </row>
    <row r="21" spans="1:3">
      <c r="A21" s="4">
        <v>18</v>
      </c>
      <c r="B21" s="4" t="s">
        <v>834</v>
      </c>
      <c r="C21" s="16">
        <v>709</v>
      </c>
    </row>
    <row r="22" spans="1:3">
      <c r="A22" s="4">
        <v>19</v>
      </c>
      <c r="B22" s="4" t="s">
        <v>942</v>
      </c>
      <c r="C22" s="16">
        <v>551</v>
      </c>
    </row>
    <row r="23" spans="1:3">
      <c r="A23" s="4">
        <v>20</v>
      </c>
      <c r="B23" s="4" t="s">
        <v>843</v>
      </c>
      <c r="C23" s="16">
        <v>500</v>
      </c>
    </row>
    <row r="24" spans="1:3">
      <c r="A24" s="4">
        <v>21</v>
      </c>
      <c r="B24" s="4" t="s">
        <v>965</v>
      </c>
      <c r="C24" s="16">
        <v>461</v>
      </c>
    </row>
    <row r="25" spans="1:3">
      <c r="A25" s="4">
        <v>22</v>
      </c>
      <c r="B25" s="4" t="s">
        <v>884</v>
      </c>
      <c r="C25" s="16">
        <v>456</v>
      </c>
    </row>
    <row r="26" spans="1:3">
      <c r="A26" s="4">
        <v>23</v>
      </c>
      <c r="B26" s="4" t="s">
        <v>849</v>
      </c>
      <c r="C26" s="16">
        <v>322</v>
      </c>
    </row>
    <row r="27" spans="1:3">
      <c r="A27" s="4">
        <v>24</v>
      </c>
      <c r="B27" s="4" t="s">
        <v>897</v>
      </c>
      <c r="C27" s="16">
        <v>317</v>
      </c>
    </row>
    <row r="28" spans="1:3">
      <c r="A28" s="4">
        <v>25</v>
      </c>
      <c r="B28" s="4" t="s">
        <v>156</v>
      </c>
      <c r="C28" s="16">
        <v>312</v>
      </c>
    </row>
    <row r="29" spans="1:3">
      <c r="A29" s="4">
        <v>26</v>
      </c>
      <c r="B29" s="4" t="s">
        <v>203</v>
      </c>
      <c r="C29" s="16">
        <v>266</v>
      </c>
    </row>
    <row r="30" spans="1:3">
      <c r="A30" s="4">
        <v>27</v>
      </c>
      <c r="B30" s="4" t="s">
        <v>838</v>
      </c>
      <c r="C30" s="16">
        <v>263</v>
      </c>
    </row>
    <row r="31" spans="1:3">
      <c r="A31" s="4">
        <v>28</v>
      </c>
      <c r="B31" s="4" t="s">
        <v>858</v>
      </c>
      <c r="C31" s="16">
        <v>209</v>
      </c>
    </row>
    <row r="32" spans="1:3">
      <c r="A32" s="4">
        <v>29</v>
      </c>
      <c r="B32" s="4" t="s">
        <v>859</v>
      </c>
      <c r="C32" s="16">
        <v>203</v>
      </c>
    </row>
    <row r="33" spans="1:3">
      <c r="A33" s="4">
        <v>30</v>
      </c>
      <c r="B33" s="4" t="s">
        <v>968</v>
      </c>
      <c r="C33" s="16">
        <v>183</v>
      </c>
    </row>
    <row r="34" spans="1:3">
      <c r="A34" s="4">
        <v>31</v>
      </c>
      <c r="B34" s="4" t="s">
        <v>873</v>
      </c>
      <c r="C34" s="16">
        <v>153</v>
      </c>
    </row>
    <row r="35" spans="1:3">
      <c r="A35" s="4">
        <v>32</v>
      </c>
      <c r="B35" s="4" t="s">
        <v>860</v>
      </c>
      <c r="C35" s="16">
        <v>141</v>
      </c>
    </row>
    <row r="36" spans="1:3">
      <c r="A36" s="4">
        <v>33</v>
      </c>
      <c r="B36" s="4" t="s">
        <v>924</v>
      </c>
      <c r="C36" s="16">
        <v>138</v>
      </c>
    </row>
    <row r="37" spans="1:3">
      <c r="A37" s="4">
        <v>34</v>
      </c>
      <c r="B37" s="4" t="s">
        <v>851</v>
      </c>
      <c r="C37" s="16">
        <v>135</v>
      </c>
    </row>
    <row r="38" spans="1:3">
      <c r="A38" s="4">
        <v>35</v>
      </c>
      <c r="B38" s="4" t="s">
        <v>839</v>
      </c>
      <c r="C38" s="16">
        <v>131</v>
      </c>
    </row>
    <row r="39" spans="1:3">
      <c r="A39" s="4">
        <v>36</v>
      </c>
      <c r="B39" s="4" t="s">
        <v>957</v>
      </c>
      <c r="C39" s="16">
        <v>109</v>
      </c>
    </row>
    <row r="40" spans="1:3">
      <c r="A40" s="4">
        <v>37</v>
      </c>
      <c r="B40" s="4" t="s">
        <v>842</v>
      </c>
      <c r="C40" s="16">
        <v>106</v>
      </c>
    </row>
    <row r="41" spans="1:3">
      <c r="A41" s="4">
        <v>38</v>
      </c>
      <c r="B41" s="4" t="s">
        <v>828</v>
      </c>
      <c r="C41" s="16">
        <v>105</v>
      </c>
    </row>
    <row r="42" spans="1:3">
      <c r="A42" s="4">
        <v>39</v>
      </c>
      <c r="B42" s="4" t="s">
        <v>832</v>
      </c>
      <c r="C42" s="16">
        <v>104</v>
      </c>
    </row>
    <row r="43" spans="1:3">
      <c r="A43" s="4">
        <v>40</v>
      </c>
      <c r="B43" s="4" t="s">
        <v>901</v>
      </c>
      <c r="C43" s="16">
        <v>98</v>
      </c>
    </row>
    <row r="44" spans="1:3">
      <c r="A44" s="4">
        <v>41</v>
      </c>
      <c r="B44" s="4" t="s">
        <v>204</v>
      </c>
      <c r="C44" s="16">
        <v>95</v>
      </c>
    </row>
    <row r="45" spans="1:3">
      <c r="A45" s="4">
        <v>42</v>
      </c>
      <c r="B45" s="4" t="s">
        <v>887</v>
      </c>
      <c r="C45" s="16">
        <v>70</v>
      </c>
    </row>
    <row r="46" spans="1:3">
      <c r="A46" s="4">
        <v>43</v>
      </c>
      <c r="B46" s="4" t="s">
        <v>871</v>
      </c>
      <c r="C46" s="16">
        <v>68</v>
      </c>
    </row>
    <row r="47" spans="1:3">
      <c r="A47" s="4">
        <v>44</v>
      </c>
      <c r="B47" s="4" t="s">
        <v>888</v>
      </c>
      <c r="C47" s="16">
        <v>68</v>
      </c>
    </row>
    <row r="48" spans="1:3">
      <c r="A48" s="4">
        <v>45</v>
      </c>
      <c r="B48" s="4" t="s">
        <v>933</v>
      </c>
      <c r="C48" s="16">
        <v>66</v>
      </c>
    </row>
    <row r="49" spans="1:3">
      <c r="A49" s="4">
        <v>46</v>
      </c>
      <c r="B49" s="4" t="s">
        <v>864</v>
      </c>
      <c r="C49" s="16">
        <v>65</v>
      </c>
    </row>
    <row r="50" spans="1:3">
      <c r="A50" s="4">
        <v>47</v>
      </c>
      <c r="B50" s="4" t="s">
        <v>895</v>
      </c>
      <c r="C50" s="16">
        <v>59</v>
      </c>
    </row>
    <row r="51" spans="1:3">
      <c r="A51" s="4">
        <v>48</v>
      </c>
      <c r="B51" s="4" t="s">
        <v>958</v>
      </c>
      <c r="C51" s="16">
        <v>53</v>
      </c>
    </row>
    <row r="52" spans="1:3">
      <c r="A52" s="4">
        <v>49</v>
      </c>
      <c r="B52" s="4" t="s">
        <v>962</v>
      </c>
      <c r="C52" s="16">
        <v>53</v>
      </c>
    </row>
    <row r="53" spans="1:3">
      <c r="A53" s="4">
        <v>50</v>
      </c>
      <c r="B53" s="4" t="s">
        <v>854</v>
      </c>
      <c r="C53" s="16">
        <v>52</v>
      </c>
    </row>
    <row r="54" spans="1:3">
      <c r="A54" s="4">
        <v>51</v>
      </c>
      <c r="B54" s="4" t="s">
        <v>960</v>
      </c>
      <c r="C54" s="16">
        <v>51</v>
      </c>
    </row>
    <row r="55" spans="1:3">
      <c r="A55" s="4">
        <v>52</v>
      </c>
      <c r="B55" s="4" t="s">
        <v>903</v>
      </c>
      <c r="C55" s="16">
        <v>48</v>
      </c>
    </row>
    <row r="56" spans="1:3">
      <c r="A56" s="4">
        <v>53</v>
      </c>
      <c r="B56" s="4" t="s">
        <v>852</v>
      </c>
      <c r="C56" s="16">
        <v>47</v>
      </c>
    </row>
    <row r="57" spans="1:3">
      <c r="A57" s="4">
        <v>54</v>
      </c>
      <c r="B57" s="4" t="s">
        <v>881</v>
      </c>
      <c r="C57" s="16">
        <v>47</v>
      </c>
    </row>
    <row r="58" spans="1:3">
      <c r="A58" s="4">
        <v>55</v>
      </c>
      <c r="B58" s="4" t="s">
        <v>872</v>
      </c>
      <c r="C58" s="16">
        <v>44</v>
      </c>
    </row>
    <row r="59" spans="1:3">
      <c r="A59" s="4">
        <v>56</v>
      </c>
      <c r="B59" s="4" t="s">
        <v>946</v>
      </c>
      <c r="C59" s="16">
        <v>44</v>
      </c>
    </row>
    <row r="60" spans="1:3">
      <c r="A60" s="4">
        <v>57</v>
      </c>
      <c r="B60" s="4" t="s">
        <v>868</v>
      </c>
      <c r="C60" s="16">
        <v>41</v>
      </c>
    </row>
    <row r="61" spans="1:3">
      <c r="A61" s="4">
        <v>58</v>
      </c>
      <c r="B61" s="4" t="s">
        <v>879</v>
      </c>
      <c r="C61" s="16">
        <v>41</v>
      </c>
    </row>
    <row r="62" spans="1:3">
      <c r="A62" s="4">
        <v>59</v>
      </c>
      <c r="B62" s="4" t="s">
        <v>883</v>
      </c>
      <c r="C62" s="16">
        <v>40</v>
      </c>
    </row>
    <row r="63" spans="1:3">
      <c r="A63" s="4">
        <v>60</v>
      </c>
      <c r="B63" s="4" t="s">
        <v>906</v>
      </c>
      <c r="C63" s="16">
        <v>37</v>
      </c>
    </row>
    <row r="64" spans="1:3">
      <c r="A64" s="4">
        <v>61</v>
      </c>
      <c r="B64" s="4" t="s">
        <v>922</v>
      </c>
      <c r="C64" s="16">
        <v>37</v>
      </c>
    </row>
    <row r="65" spans="1:3">
      <c r="A65" s="4">
        <v>62</v>
      </c>
      <c r="B65" s="4" t="s">
        <v>890</v>
      </c>
      <c r="C65" s="16">
        <v>32</v>
      </c>
    </row>
    <row r="66" spans="1:3">
      <c r="A66" s="4">
        <v>63</v>
      </c>
      <c r="B66" s="4" t="s">
        <v>950</v>
      </c>
      <c r="C66" s="16">
        <v>32</v>
      </c>
    </row>
    <row r="67" spans="1:3">
      <c r="A67" s="4">
        <v>64</v>
      </c>
      <c r="B67" s="4" t="s">
        <v>830</v>
      </c>
      <c r="C67" s="16">
        <v>31</v>
      </c>
    </row>
    <row r="68" spans="1:3">
      <c r="A68" s="4">
        <v>65</v>
      </c>
      <c r="B68" s="4" t="s">
        <v>937</v>
      </c>
      <c r="C68" s="16">
        <v>30</v>
      </c>
    </row>
    <row r="69" spans="1:3">
      <c r="A69" s="4">
        <v>66</v>
      </c>
      <c r="B69" s="4" t="s">
        <v>863</v>
      </c>
      <c r="C69" s="16">
        <v>29</v>
      </c>
    </row>
    <row r="70" spans="1:3">
      <c r="A70" s="4">
        <v>67</v>
      </c>
      <c r="B70" s="4" t="s">
        <v>882</v>
      </c>
      <c r="C70" s="16">
        <v>29</v>
      </c>
    </row>
    <row r="71" spans="1:3">
      <c r="A71" s="4">
        <v>68</v>
      </c>
      <c r="B71" s="4" t="s">
        <v>900</v>
      </c>
      <c r="C71" s="16">
        <v>29</v>
      </c>
    </row>
    <row r="72" spans="1:3">
      <c r="A72" s="4">
        <v>69</v>
      </c>
      <c r="B72" s="4" t="s">
        <v>921</v>
      </c>
      <c r="C72" s="16">
        <v>26</v>
      </c>
    </row>
    <row r="73" spans="1:3">
      <c r="A73" s="4">
        <v>70</v>
      </c>
      <c r="B73" s="4" t="s">
        <v>885</v>
      </c>
      <c r="C73" s="16">
        <v>25</v>
      </c>
    </row>
    <row r="74" spans="1:3">
      <c r="A74" s="4">
        <v>71</v>
      </c>
      <c r="B74" s="4" t="s">
        <v>865</v>
      </c>
      <c r="C74" s="16">
        <v>23</v>
      </c>
    </row>
    <row r="75" spans="1:3">
      <c r="A75" s="4">
        <v>72</v>
      </c>
      <c r="B75" s="4" t="s">
        <v>846</v>
      </c>
      <c r="C75" s="16">
        <v>22</v>
      </c>
    </row>
    <row r="76" spans="1:3">
      <c r="A76" s="4">
        <v>73</v>
      </c>
      <c r="B76" s="4" t="s">
        <v>898</v>
      </c>
      <c r="C76" s="16">
        <v>22</v>
      </c>
    </row>
    <row r="77" spans="1:3">
      <c r="A77" s="4">
        <v>74</v>
      </c>
      <c r="B77" s="4" t="s">
        <v>886</v>
      </c>
      <c r="C77" s="16">
        <v>21</v>
      </c>
    </row>
    <row r="78" spans="1:3">
      <c r="A78" s="4">
        <v>75</v>
      </c>
      <c r="B78" s="4" t="s">
        <v>878</v>
      </c>
      <c r="C78" s="16">
        <v>20</v>
      </c>
    </row>
    <row r="79" spans="1:3">
      <c r="A79" s="4">
        <v>76</v>
      </c>
      <c r="B79" s="4" t="s">
        <v>912</v>
      </c>
      <c r="C79" s="16">
        <v>20</v>
      </c>
    </row>
    <row r="80" spans="1:3">
      <c r="A80" s="4">
        <v>77</v>
      </c>
      <c r="B80" s="4" t="s">
        <v>919</v>
      </c>
      <c r="C80" s="16">
        <v>20</v>
      </c>
    </row>
    <row r="81" spans="1:3">
      <c r="A81" s="4">
        <v>78</v>
      </c>
      <c r="B81" s="4" t="s">
        <v>961</v>
      </c>
      <c r="C81" s="16">
        <v>19</v>
      </c>
    </row>
    <row r="82" spans="1:3">
      <c r="A82" s="4">
        <v>79</v>
      </c>
      <c r="B82" s="4" t="s">
        <v>850</v>
      </c>
      <c r="C82" s="16">
        <v>18</v>
      </c>
    </row>
    <row r="83" spans="1:3">
      <c r="A83" s="4">
        <v>80</v>
      </c>
      <c r="B83" s="4" t="s">
        <v>867</v>
      </c>
      <c r="C83" s="16">
        <v>18</v>
      </c>
    </row>
    <row r="84" spans="1:3">
      <c r="A84" s="4">
        <v>81</v>
      </c>
      <c r="B84" s="4" t="s">
        <v>874</v>
      </c>
      <c r="C84" s="16">
        <v>18</v>
      </c>
    </row>
    <row r="85" spans="1:3">
      <c r="A85" s="4">
        <v>82</v>
      </c>
      <c r="B85" s="4" t="s">
        <v>877</v>
      </c>
      <c r="C85" s="16">
        <v>17</v>
      </c>
    </row>
    <row r="86" spans="1:3">
      <c r="A86" s="4">
        <v>83</v>
      </c>
      <c r="B86" s="4" t="s">
        <v>916</v>
      </c>
      <c r="C86" s="16">
        <v>15</v>
      </c>
    </row>
    <row r="87" spans="1:3">
      <c r="A87" s="4">
        <v>84</v>
      </c>
      <c r="B87" s="4" t="s">
        <v>876</v>
      </c>
      <c r="C87" s="16">
        <v>14</v>
      </c>
    </row>
    <row r="88" spans="1:3">
      <c r="A88" s="4">
        <v>85</v>
      </c>
      <c r="B88" s="4" t="s">
        <v>909</v>
      </c>
      <c r="C88" s="16">
        <v>14</v>
      </c>
    </row>
    <row r="89" spans="1:3">
      <c r="A89" s="4">
        <v>86</v>
      </c>
      <c r="B89" s="4" t="s">
        <v>951</v>
      </c>
      <c r="C89" s="16">
        <v>14</v>
      </c>
    </row>
    <row r="90" spans="1:3">
      <c r="A90" s="4">
        <v>87</v>
      </c>
      <c r="B90" s="4" t="s">
        <v>941</v>
      </c>
      <c r="C90" s="16">
        <v>13</v>
      </c>
    </row>
    <row r="91" spans="1:3">
      <c r="A91" s="4">
        <v>88</v>
      </c>
      <c r="B91" s="4" t="s">
        <v>963</v>
      </c>
      <c r="C91" s="16">
        <v>13</v>
      </c>
    </row>
    <row r="92" spans="1:3">
      <c r="A92" s="4">
        <v>89</v>
      </c>
      <c r="B92" s="4" t="s">
        <v>870</v>
      </c>
      <c r="C92" s="16">
        <v>12</v>
      </c>
    </row>
    <row r="93" spans="1:3">
      <c r="A93" s="4">
        <v>90</v>
      </c>
      <c r="B93" s="4" t="s">
        <v>894</v>
      </c>
      <c r="C93" s="16">
        <v>11</v>
      </c>
    </row>
    <row r="94" spans="1:3">
      <c r="A94" s="4">
        <v>91</v>
      </c>
      <c r="B94" s="4" t="s">
        <v>913</v>
      </c>
      <c r="C94" s="16">
        <v>11</v>
      </c>
    </row>
    <row r="95" spans="1:3">
      <c r="A95" s="4">
        <v>92</v>
      </c>
      <c r="B95" s="4" t="s">
        <v>938</v>
      </c>
      <c r="C95" s="16">
        <v>11</v>
      </c>
    </row>
    <row r="96" spans="1:3">
      <c r="A96" s="4">
        <v>93</v>
      </c>
      <c r="B96" s="4" t="s">
        <v>862</v>
      </c>
      <c r="C96" s="16">
        <v>10</v>
      </c>
    </row>
    <row r="97" spans="1:3">
      <c r="A97" s="4">
        <v>94</v>
      </c>
      <c r="B97" s="4" t="s">
        <v>910</v>
      </c>
      <c r="C97" s="16">
        <v>10</v>
      </c>
    </row>
    <row r="98" spans="1:3">
      <c r="A98" s="4">
        <v>95</v>
      </c>
      <c r="B98" s="4" t="s">
        <v>917</v>
      </c>
      <c r="C98" s="16">
        <v>10</v>
      </c>
    </row>
    <row r="99" spans="1:3">
      <c r="A99" s="4">
        <v>96</v>
      </c>
      <c r="B99" s="4" t="s">
        <v>943</v>
      </c>
      <c r="C99" s="16">
        <v>10</v>
      </c>
    </row>
    <row r="100" spans="1:3">
      <c r="A100" s="4">
        <v>97</v>
      </c>
      <c r="B100" s="4" t="s">
        <v>959</v>
      </c>
      <c r="C100" s="16">
        <v>10</v>
      </c>
    </row>
    <row r="101" spans="1:3">
      <c r="A101" s="4">
        <v>98</v>
      </c>
      <c r="B101" s="4" t="s">
        <v>908</v>
      </c>
      <c r="C101" s="16">
        <v>9</v>
      </c>
    </row>
    <row r="102" spans="1:3">
      <c r="A102" s="4">
        <v>99</v>
      </c>
      <c r="B102" s="4" t="s">
        <v>929</v>
      </c>
      <c r="C102" s="16">
        <v>9</v>
      </c>
    </row>
    <row r="103" spans="1:3">
      <c r="A103" s="4">
        <v>100</v>
      </c>
      <c r="B103" s="4" t="s">
        <v>944</v>
      </c>
      <c r="C103" s="16">
        <v>9</v>
      </c>
    </row>
    <row r="104" spans="1:3">
      <c r="A104" s="4">
        <v>101</v>
      </c>
      <c r="B104" s="4" t="s">
        <v>844</v>
      </c>
      <c r="C104" s="16">
        <v>8</v>
      </c>
    </row>
    <row r="105" spans="1:3">
      <c r="A105" s="4">
        <v>102</v>
      </c>
      <c r="B105" s="4" t="s">
        <v>829</v>
      </c>
      <c r="C105" s="16">
        <v>7</v>
      </c>
    </row>
    <row r="106" spans="1:3">
      <c r="A106" s="4">
        <v>103</v>
      </c>
      <c r="B106" s="4" t="s">
        <v>902</v>
      </c>
      <c r="C106" s="16">
        <v>7</v>
      </c>
    </row>
    <row r="107" spans="1:3">
      <c r="A107" s="4">
        <v>104</v>
      </c>
      <c r="B107" s="4" t="s">
        <v>940</v>
      </c>
      <c r="C107" s="16">
        <v>7</v>
      </c>
    </row>
    <row r="108" spans="1:3">
      <c r="A108" s="4">
        <v>105</v>
      </c>
      <c r="B108" s="4" t="s">
        <v>949</v>
      </c>
      <c r="C108" s="16">
        <v>7</v>
      </c>
    </row>
    <row r="109" spans="1:3">
      <c r="A109" s="4">
        <v>106</v>
      </c>
      <c r="B109" s="4" t="s">
        <v>972</v>
      </c>
      <c r="C109" s="16">
        <v>7</v>
      </c>
    </row>
    <row r="110" spans="1:3">
      <c r="A110" s="4">
        <v>107</v>
      </c>
      <c r="B110" s="4" t="s">
        <v>831</v>
      </c>
      <c r="C110" s="16">
        <v>6</v>
      </c>
    </row>
    <row r="111" spans="1:3">
      <c r="A111" s="4">
        <v>108</v>
      </c>
      <c r="B111" s="4" t="s">
        <v>927</v>
      </c>
      <c r="C111" s="16">
        <v>6</v>
      </c>
    </row>
    <row r="112" spans="1:3">
      <c r="A112" s="4">
        <v>109</v>
      </c>
      <c r="B112" s="4" t="s">
        <v>931</v>
      </c>
      <c r="C112" s="16">
        <v>6</v>
      </c>
    </row>
    <row r="113" spans="1:3">
      <c r="A113" s="4">
        <v>110</v>
      </c>
      <c r="B113" s="4" t="s">
        <v>945</v>
      </c>
      <c r="C113" s="16">
        <v>6</v>
      </c>
    </row>
    <row r="114" spans="1:3">
      <c r="A114" s="4">
        <v>111</v>
      </c>
      <c r="B114" s="4" t="s">
        <v>837</v>
      </c>
      <c r="C114" s="16">
        <v>5</v>
      </c>
    </row>
    <row r="115" spans="1:3">
      <c r="A115" s="4">
        <v>112</v>
      </c>
      <c r="B115" s="4" t="s">
        <v>893</v>
      </c>
      <c r="C115" s="16">
        <v>5</v>
      </c>
    </row>
    <row r="116" spans="1:3">
      <c r="A116" s="4">
        <v>113</v>
      </c>
      <c r="B116" s="4" t="s">
        <v>925</v>
      </c>
      <c r="C116" s="16">
        <v>5</v>
      </c>
    </row>
    <row r="117" spans="1:3">
      <c r="A117" s="4">
        <v>114</v>
      </c>
      <c r="B117" s="4" t="s">
        <v>934</v>
      </c>
      <c r="C117" s="16">
        <v>5</v>
      </c>
    </row>
    <row r="118" spans="1:3">
      <c r="A118" s="4">
        <v>115</v>
      </c>
      <c r="B118" s="4" t="s">
        <v>853</v>
      </c>
      <c r="C118" s="16">
        <v>4</v>
      </c>
    </row>
    <row r="119" spans="1:3">
      <c r="A119" s="4">
        <v>116</v>
      </c>
      <c r="B119" s="4" t="s">
        <v>857</v>
      </c>
      <c r="C119" s="16">
        <v>4</v>
      </c>
    </row>
    <row r="120" spans="1:3">
      <c r="A120" s="4">
        <v>117</v>
      </c>
      <c r="B120" s="4" t="s">
        <v>891</v>
      </c>
      <c r="C120" s="16">
        <v>4</v>
      </c>
    </row>
    <row r="121" spans="1:3">
      <c r="A121" s="4">
        <v>118</v>
      </c>
      <c r="B121" s="4" t="s">
        <v>848</v>
      </c>
      <c r="C121" s="16">
        <v>3</v>
      </c>
    </row>
    <row r="122" spans="1:3">
      <c r="A122" s="4">
        <v>119</v>
      </c>
      <c r="B122" s="4" t="s">
        <v>855</v>
      </c>
      <c r="C122" s="16">
        <v>3</v>
      </c>
    </row>
    <row r="123" spans="1:3">
      <c r="A123" s="4">
        <v>120</v>
      </c>
      <c r="B123" s="4" t="s">
        <v>869</v>
      </c>
      <c r="C123" s="16">
        <v>3</v>
      </c>
    </row>
    <row r="124" spans="1:3">
      <c r="A124" s="4">
        <v>121</v>
      </c>
      <c r="B124" s="4" t="s">
        <v>875</v>
      </c>
      <c r="C124" s="16">
        <v>3</v>
      </c>
    </row>
    <row r="125" spans="1:3">
      <c r="A125" s="4">
        <v>122</v>
      </c>
      <c r="B125" s="4" t="s">
        <v>896</v>
      </c>
      <c r="C125" s="16">
        <v>3</v>
      </c>
    </row>
    <row r="126" spans="1:3">
      <c r="A126" s="4">
        <v>123</v>
      </c>
      <c r="B126" s="4" t="s">
        <v>923</v>
      </c>
      <c r="C126" s="16">
        <v>3</v>
      </c>
    </row>
    <row r="127" spans="1:3">
      <c r="A127" s="4">
        <v>124</v>
      </c>
      <c r="B127" s="4" t="s">
        <v>935</v>
      </c>
      <c r="C127" s="16">
        <v>3</v>
      </c>
    </row>
    <row r="128" spans="1:3">
      <c r="A128" s="4">
        <v>125</v>
      </c>
      <c r="B128" s="4" t="s">
        <v>936</v>
      </c>
      <c r="C128" s="16">
        <v>3</v>
      </c>
    </row>
    <row r="129" spans="1:3">
      <c r="A129" s="4">
        <v>126</v>
      </c>
      <c r="B129" s="4" t="s">
        <v>955</v>
      </c>
      <c r="C129" s="16">
        <v>3</v>
      </c>
    </row>
    <row r="130" spans="1:3">
      <c r="A130" s="4">
        <v>127</v>
      </c>
      <c r="B130" s="4" t="s">
        <v>956</v>
      </c>
      <c r="C130" s="16">
        <v>3</v>
      </c>
    </row>
    <row r="131" spans="1:3">
      <c r="A131" s="4">
        <v>128</v>
      </c>
      <c r="B131" s="4" t="s">
        <v>835</v>
      </c>
      <c r="C131" s="16">
        <v>2</v>
      </c>
    </row>
    <row r="132" spans="1:3">
      <c r="A132" s="4">
        <v>129</v>
      </c>
      <c r="B132" s="4" t="s">
        <v>847</v>
      </c>
      <c r="C132" s="16">
        <v>2</v>
      </c>
    </row>
    <row r="133" spans="1:3">
      <c r="A133" s="4">
        <v>130</v>
      </c>
      <c r="B133" s="4" t="s">
        <v>856</v>
      </c>
      <c r="C133" s="16">
        <v>2</v>
      </c>
    </row>
    <row r="134" spans="1:3">
      <c r="A134" s="4">
        <v>131</v>
      </c>
      <c r="B134" s="4" t="s">
        <v>866</v>
      </c>
      <c r="C134" s="16">
        <v>2</v>
      </c>
    </row>
    <row r="135" spans="1:3">
      <c r="A135" s="4">
        <v>132</v>
      </c>
      <c r="B135" s="4" t="s">
        <v>889</v>
      </c>
      <c r="C135" s="16">
        <v>2</v>
      </c>
    </row>
    <row r="136" spans="1:3">
      <c r="A136" s="4">
        <v>133</v>
      </c>
      <c r="B136" s="4" t="s">
        <v>905</v>
      </c>
      <c r="C136" s="16">
        <v>2</v>
      </c>
    </row>
    <row r="137" spans="1:3">
      <c r="A137" s="4">
        <v>134</v>
      </c>
      <c r="B137" s="4" t="s">
        <v>907</v>
      </c>
      <c r="C137" s="16">
        <v>2</v>
      </c>
    </row>
    <row r="138" spans="1:3">
      <c r="A138" s="4">
        <v>135</v>
      </c>
      <c r="B138" s="4" t="s">
        <v>930</v>
      </c>
      <c r="C138" s="16">
        <v>2</v>
      </c>
    </row>
    <row r="139" spans="1:3">
      <c r="A139" s="4">
        <v>136</v>
      </c>
      <c r="B139" s="4" t="s">
        <v>932</v>
      </c>
      <c r="C139" s="16">
        <v>2</v>
      </c>
    </row>
    <row r="140" spans="1:3">
      <c r="A140" s="4">
        <v>137</v>
      </c>
      <c r="B140" s="4" t="s">
        <v>939</v>
      </c>
      <c r="C140" s="16">
        <v>2</v>
      </c>
    </row>
    <row r="141" spans="1:3">
      <c r="A141" s="4">
        <v>138</v>
      </c>
      <c r="B141" s="4" t="s">
        <v>947</v>
      </c>
      <c r="C141" s="16">
        <v>2</v>
      </c>
    </row>
    <row r="142" spans="1:3">
      <c r="A142" s="4">
        <v>139</v>
      </c>
      <c r="B142" s="4" t="s">
        <v>952</v>
      </c>
      <c r="C142" s="16">
        <v>2</v>
      </c>
    </row>
    <row r="143" spans="1:3">
      <c r="A143" s="4">
        <v>140</v>
      </c>
      <c r="B143" s="4" t="s">
        <v>954</v>
      </c>
      <c r="C143" s="16">
        <v>2</v>
      </c>
    </row>
    <row r="144" spans="1:3">
      <c r="A144" s="4">
        <v>141</v>
      </c>
      <c r="B144" s="4" t="s">
        <v>967</v>
      </c>
      <c r="C144" s="16">
        <v>2</v>
      </c>
    </row>
    <row r="145" spans="1:3">
      <c r="A145" s="4">
        <v>142</v>
      </c>
      <c r="B145" s="4" t="s">
        <v>969</v>
      </c>
      <c r="C145" s="16">
        <v>2</v>
      </c>
    </row>
    <row r="146" spans="1:3">
      <c r="A146" s="4">
        <v>143</v>
      </c>
      <c r="B146" s="4" t="s">
        <v>971</v>
      </c>
      <c r="C146" s="16">
        <v>2</v>
      </c>
    </row>
    <row r="147" spans="1:3">
      <c r="A147" s="4">
        <v>144</v>
      </c>
      <c r="B147" s="4" t="s">
        <v>836</v>
      </c>
      <c r="C147" s="16">
        <v>1</v>
      </c>
    </row>
    <row r="148" spans="1:3">
      <c r="A148" s="4">
        <v>145</v>
      </c>
      <c r="B148" s="4" t="s">
        <v>880</v>
      </c>
      <c r="C148" s="16">
        <v>1</v>
      </c>
    </row>
    <row r="149" spans="1:3">
      <c r="A149" s="4">
        <v>146</v>
      </c>
      <c r="B149" s="4" t="s">
        <v>892</v>
      </c>
      <c r="C149" s="16">
        <v>1</v>
      </c>
    </row>
    <row r="150" spans="1:3">
      <c r="A150" s="4">
        <v>147</v>
      </c>
      <c r="B150" s="4" t="s">
        <v>899</v>
      </c>
      <c r="C150" s="16">
        <v>1</v>
      </c>
    </row>
    <row r="151" spans="1:3">
      <c r="A151" s="4">
        <v>148</v>
      </c>
      <c r="B151" s="4" t="s">
        <v>904</v>
      </c>
      <c r="C151" s="16">
        <v>1</v>
      </c>
    </row>
    <row r="152" spans="1:3">
      <c r="A152" s="4">
        <v>149</v>
      </c>
      <c r="B152" s="4" t="s">
        <v>911</v>
      </c>
      <c r="C152" s="16">
        <v>1</v>
      </c>
    </row>
    <row r="153" spans="1:3">
      <c r="A153" s="4">
        <v>150</v>
      </c>
      <c r="B153" s="4" t="s">
        <v>914</v>
      </c>
      <c r="C153" s="16">
        <v>1</v>
      </c>
    </row>
    <row r="154" spans="1:3">
      <c r="A154" s="4">
        <v>151</v>
      </c>
      <c r="B154" s="4" t="s">
        <v>915</v>
      </c>
      <c r="C154" s="16">
        <v>1</v>
      </c>
    </row>
    <row r="155" spans="1:3">
      <c r="A155" s="4">
        <v>152</v>
      </c>
      <c r="B155" s="4" t="s">
        <v>918</v>
      </c>
      <c r="C155" s="16">
        <v>1</v>
      </c>
    </row>
    <row r="156" spans="1:3">
      <c r="A156" s="4">
        <v>153</v>
      </c>
      <c r="B156" s="4" t="s">
        <v>920</v>
      </c>
      <c r="C156" s="16">
        <v>1</v>
      </c>
    </row>
    <row r="157" spans="1:3">
      <c r="A157" s="4">
        <v>154</v>
      </c>
      <c r="B157" s="4" t="s">
        <v>926</v>
      </c>
      <c r="C157" s="16">
        <v>1</v>
      </c>
    </row>
    <row r="158" spans="1:3">
      <c r="A158" s="4">
        <v>155</v>
      </c>
      <c r="B158" s="4" t="s">
        <v>928</v>
      </c>
      <c r="C158" s="16">
        <v>1</v>
      </c>
    </row>
    <row r="159" spans="1:3">
      <c r="A159" s="4">
        <v>156</v>
      </c>
      <c r="B159" s="4" t="s">
        <v>948</v>
      </c>
      <c r="C159" s="16">
        <v>1</v>
      </c>
    </row>
    <row r="160" spans="1:3">
      <c r="A160" s="4">
        <v>157</v>
      </c>
      <c r="B160" s="4" t="s">
        <v>953</v>
      </c>
      <c r="C160" s="16">
        <v>1</v>
      </c>
    </row>
    <row r="161" spans="1:3">
      <c r="A161" s="4">
        <v>158</v>
      </c>
      <c r="B161" s="4" t="s">
        <v>966</v>
      </c>
      <c r="C161" s="16">
        <v>1</v>
      </c>
    </row>
    <row r="162" spans="1:3">
      <c r="A162" s="4">
        <v>159</v>
      </c>
      <c r="B162" s="4" t="s">
        <v>970</v>
      </c>
      <c r="C162" s="16">
        <v>1</v>
      </c>
    </row>
    <row r="163" spans="1:3">
      <c r="B163" s="4" t="s">
        <v>162</v>
      </c>
      <c r="C163" s="16">
        <v>44</v>
      </c>
    </row>
  </sheetData>
  <sortState xmlns:xlrd2="http://schemas.microsoft.com/office/spreadsheetml/2017/richdata2" ref="A4:C162">
    <sortCondition descending="1" ref="C4:C162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5BC2-E598-4866-9863-A810F03AF70D}">
  <dimension ref="A1:AC140"/>
  <sheetViews>
    <sheetView workbookViewId="0">
      <pane xSplit="2" ySplit="5" topLeftCell="S92" activePane="bottomRight" state="frozen"/>
      <selection pane="topRight" activeCell="C1" sqref="C1"/>
      <selection pane="bottomLeft" activeCell="A6" sqref="A6"/>
      <selection pane="bottomRight" activeCell="AE102" sqref="AE102"/>
    </sheetView>
  </sheetViews>
  <sheetFormatPr defaultColWidth="9.75" defaultRowHeight="14.25" customHeight="1"/>
  <cols>
    <col min="1" max="1" width="4.08203125" style="228" customWidth="1"/>
    <col min="2" max="2" width="9.5" style="228" customWidth="1"/>
    <col min="3" max="18" width="9.25" style="228" hidden="1" customWidth="1"/>
    <col min="19" max="19" width="9.25" style="228" customWidth="1"/>
    <col min="20" max="20" width="9.58203125" style="228" customWidth="1"/>
    <col min="21" max="23" width="9.25" style="228" customWidth="1"/>
    <col min="24" max="24" width="8.33203125" style="228" hidden="1" customWidth="1"/>
    <col min="25" max="25" width="7" style="228" hidden="1" customWidth="1"/>
    <col min="26" max="26" width="8.33203125" style="228" customWidth="1"/>
    <col min="27" max="27" width="7" style="228" customWidth="1"/>
    <col min="28" max="28" width="8.33203125" style="228" hidden="1" customWidth="1"/>
    <col min="29" max="29" width="7" style="228" hidden="1" customWidth="1"/>
    <col min="30" max="30" width="9.75" style="228"/>
    <col min="31" max="31" width="16.33203125" style="228" customWidth="1"/>
    <col min="32" max="252" width="9.75" style="228"/>
    <col min="253" max="253" width="5.58203125" style="228" customWidth="1"/>
    <col min="254" max="254" width="9.25" style="228" bestFit="1" customWidth="1"/>
    <col min="255" max="271" width="9.25" style="228" customWidth="1"/>
    <col min="272" max="272" width="9.58203125" style="228" customWidth="1"/>
    <col min="273" max="273" width="9.25" style="228" customWidth="1"/>
    <col min="274" max="274" width="8.58203125" style="228" customWidth="1"/>
    <col min="275" max="275" width="3.08203125" style="228" customWidth="1"/>
    <col min="276" max="276" width="7.58203125" style="228" customWidth="1"/>
    <col min="277" max="508" width="9.75" style="228"/>
    <col min="509" max="509" width="5.58203125" style="228" customWidth="1"/>
    <col min="510" max="510" width="9.25" style="228" bestFit="1" customWidth="1"/>
    <col min="511" max="527" width="9.25" style="228" customWidth="1"/>
    <col min="528" max="528" width="9.58203125" style="228" customWidth="1"/>
    <col min="529" max="529" width="9.25" style="228" customWidth="1"/>
    <col min="530" max="530" width="8.58203125" style="228" customWidth="1"/>
    <col min="531" max="531" width="3.08203125" style="228" customWidth="1"/>
    <col min="532" max="532" width="7.58203125" style="228" customWidth="1"/>
    <col min="533" max="764" width="9.75" style="228"/>
    <col min="765" max="765" width="5.58203125" style="228" customWidth="1"/>
    <col min="766" max="766" width="9.25" style="228" bestFit="1" customWidth="1"/>
    <col min="767" max="783" width="9.25" style="228" customWidth="1"/>
    <col min="784" max="784" width="9.58203125" style="228" customWidth="1"/>
    <col min="785" max="785" width="9.25" style="228" customWidth="1"/>
    <col min="786" max="786" width="8.58203125" style="228" customWidth="1"/>
    <col min="787" max="787" width="3.08203125" style="228" customWidth="1"/>
    <col min="788" max="788" width="7.58203125" style="228" customWidth="1"/>
    <col min="789" max="1020" width="9.75" style="228"/>
    <col min="1021" max="1021" width="5.58203125" style="228" customWidth="1"/>
    <col min="1022" max="1022" width="9.25" style="228" bestFit="1" customWidth="1"/>
    <col min="1023" max="1039" width="9.25" style="228" customWidth="1"/>
    <col min="1040" max="1040" width="9.58203125" style="228" customWidth="1"/>
    <col min="1041" max="1041" width="9.25" style="228" customWidth="1"/>
    <col min="1042" max="1042" width="8.58203125" style="228" customWidth="1"/>
    <col min="1043" max="1043" width="3.08203125" style="228" customWidth="1"/>
    <col min="1044" max="1044" width="7.58203125" style="228" customWidth="1"/>
    <col min="1045" max="1276" width="9.75" style="228"/>
    <col min="1277" max="1277" width="5.58203125" style="228" customWidth="1"/>
    <col min="1278" max="1278" width="9.25" style="228" bestFit="1" customWidth="1"/>
    <col min="1279" max="1295" width="9.25" style="228" customWidth="1"/>
    <col min="1296" max="1296" width="9.58203125" style="228" customWidth="1"/>
    <col min="1297" max="1297" width="9.25" style="228" customWidth="1"/>
    <col min="1298" max="1298" width="8.58203125" style="228" customWidth="1"/>
    <col min="1299" max="1299" width="3.08203125" style="228" customWidth="1"/>
    <col min="1300" max="1300" width="7.58203125" style="228" customWidth="1"/>
    <col min="1301" max="1532" width="9.75" style="228"/>
    <col min="1533" max="1533" width="5.58203125" style="228" customWidth="1"/>
    <col min="1534" max="1534" width="9.25" style="228" bestFit="1" customWidth="1"/>
    <col min="1535" max="1551" width="9.25" style="228" customWidth="1"/>
    <col min="1552" max="1552" width="9.58203125" style="228" customWidth="1"/>
    <col min="1553" max="1553" width="9.25" style="228" customWidth="1"/>
    <col min="1554" max="1554" width="8.58203125" style="228" customWidth="1"/>
    <col min="1555" max="1555" width="3.08203125" style="228" customWidth="1"/>
    <col min="1556" max="1556" width="7.58203125" style="228" customWidth="1"/>
    <col min="1557" max="1788" width="9.75" style="228"/>
    <col min="1789" max="1789" width="5.58203125" style="228" customWidth="1"/>
    <col min="1790" max="1790" width="9.25" style="228" bestFit="1" customWidth="1"/>
    <col min="1791" max="1807" width="9.25" style="228" customWidth="1"/>
    <col min="1808" max="1808" width="9.58203125" style="228" customWidth="1"/>
    <col min="1809" max="1809" width="9.25" style="228" customWidth="1"/>
    <col min="1810" max="1810" width="8.58203125" style="228" customWidth="1"/>
    <col min="1811" max="1811" width="3.08203125" style="228" customWidth="1"/>
    <col min="1812" max="1812" width="7.58203125" style="228" customWidth="1"/>
    <col min="1813" max="2044" width="9.75" style="228"/>
    <col min="2045" max="2045" width="5.58203125" style="228" customWidth="1"/>
    <col min="2046" max="2046" width="9.25" style="228" bestFit="1" customWidth="1"/>
    <col min="2047" max="2063" width="9.25" style="228" customWidth="1"/>
    <col min="2064" max="2064" width="9.58203125" style="228" customWidth="1"/>
    <col min="2065" max="2065" width="9.25" style="228" customWidth="1"/>
    <col min="2066" max="2066" width="8.58203125" style="228" customWidth="1"/>
    <col min="2067" max="2067" width="3.08203125" style="228" customWidth="1"/>
    <col min="2068" max="2068" width="7.58203125" style="228" customWidth="1"/>
    <col min="2069" max="2300" width="9.75" style="228"/>
    <col min="2301" max="2301" width="5.58203125" style="228" customWidth="1"/>
    <col min="2302" max="2302" width="9.25" style="228" bestFit="1" customWidth="1"/>
    <col min="2303" max="2319" width="9.25" style="228" customWidth="1"/>
    <col min="2320" max="2320" width="9.58203125" style="228" customWidth="1"/>
    <col min="2321" max="2321" width="9.25" style="228" customWidth="1"/>
    <col min="2322" max="2322" width="8.58203125" style="228" customWidth="1"/>
    <col min="2323" max="2323" width="3.08203125" style="228" customWidth="1"/>
    <col min="2324" max="2324" width="7.58203125" style="228" customWidth="1"/>
    <col min="2325" max="2556" width="9.75" style="228"/>
    <col min="2557" max="2557" width="5.58203125" style="228" customWidth="1"/>
    <col min="2558" max="2558" width="9.25" style="228" bestFit="1" customWidth="1"/>
    <col min="2559" max="2575" width="9.25" style="228" customWidth="1"/>
    <col min="2576" max="2576" width="9.58203125" style="228" customWidth="1"/>
    <col min="2577" max="2577" width="9.25" style="228" customWidth="1"/>
    <col min="2578" max="2578" width="8.58203125" style="228" customWidth="1"/>
    <col min="2579" max="2579" width="3.08203125" style="228" customWidth="1"/>
    <col min="2580" max="2580" width="7.58203125" style="228" customWidth="1"/>
    <col min="2581" max="2812" width="9.75" style="228"/>
    <col min="2813" max="2813" width="5.58203125" style="228" customWidth="1"/>
    <col min="2814" max="2814" width="9.25" style="228" bestFit="1" customWidth="1"/>
    <col min="2815" max="2831" width="9.25" style="228" customWidth="1"/>
    <col min="2832" max="2832" width="9.58203125" style="228" customWidth="1"/>
    <col min="2833" max="2833" width="9.25" style="228" customWidth="1"/>
    <col min="2834" max="2834" width="8.58203125" style="228" customWidth="1"/>
    <col min="2835" max="2835" width="3.08203125" style="228" customWidth="1"/>
    <col min="2836" max="2836" width="7.58203125" style="228" customWidth="1"/>
    <col min="2837" max="3068" width="9.75" style="228"/>
    <col min="3069" max="3069" width="5.58203125" style="228" customWidth="1"/>
    <col min="3070" max="3070" width="9.25" style="228" bestFit="1" customWidth="1"/>
    <col min="3071" max="3087" width="9.25" style="228" customWidth="1"/>
    <col min="3088" max="3088" width="9.58203125" style="228" customWidth="1"/>
    <col min="3089" max="3089" width="9.25" style="228" customWidth="1"/>
    <col min="3090" max="3090" width="8.58203125" style="228" customWidth="1"/>
    <col min="3091" max="3091" width="3.08203125" style="228" customWidth="1"/>
    <col min="3092" max="3092" width="7.58203125" style="228" customWidth="1"/>
    <col min="3093" max="3324" width="9.75" style="228"/>
    <col min="3325" max="3325" width="5.58203125" style="228" customWidth="1"/>
    <col min="3326" max="3326" width="9.25" style="228" bestFit="1" customWidth="1"/>
    <col min="3327" max="3343" width="9.25" style="228" customWidth="1"/>
    <col min="3344" max="3344" width="9.58203125" style="228" customWidth="1"/>
    <col min="3345" max="3345" width="9.25" style="228" customWidth="1"/>
    <col min="3346" max="3346" width="8.58203125" style="228" customWidth="1"/>
    <col min="3347" max="3347" width="3.08203125" style="228" customWidth="1"/>
    <col min="3348" max="3348" width="7.58203125" style="228" customWidth="1"/>
    <col min="3349" max="3580" width="9.75" style="228"/>
    <col min="3581" max="3581" width="5.58203125" style="228" customWidth="1"/>
    <col min="3582" max="3582" width="9.25" style="228" bestFit="1" customWidth="1"/>
    <col min="3583" max="3599" width="9.25" style="228" customWidth="1"/>
    <col min="3600" max="3600" width="9.58203125" style="228" customWidth="1"/>
    <col min="3601" max="3601" width="9.25" style="228" customWidth="1"/>
    <col min="3602" max="3602" width="8.58203125" style="228" customWidth="1"/>
    <col min="3603" max="3603" width="3.08203125" style="228" customWidth="1"/>
    <col min="3604" max="3604" width="7.58203125" style="228" customWidth="1"/>
    <col min="3605" max="3836" width="9.75" style="228"/>
    <col min="3837" max="3837" width="5.58203125" style="228" customWidth="1"/>
    <col min="3838" max="3838" width="9.25" style="228" bestFit="1" customWidth="1"/>
    <col min="3839" max="3855" width="9.25" style="228" customWidth="1"/>
    <col min="3856" max="3856" width="9.58203125" style="228" customWidth="1"/>
    <col min="3857" max="3857" width="9.25" style="228" customWidth="1"/>
    <col min="3858" max="3858" width="8.58203125" style="228" customWidth="1"/>
    <col min="3859" max="3859" width="3.08203125" style="228" customWidth="1"/>
    <col min="3860" max="3860" width="7.58203125" style="228" customWidth="1"/>
    <col min="3861" max="4092" width="9.75" style="228"/>
    <col min="4093" max="4093" width="5.58203125" style="228" customWidth="1"/>
    <col min="4094" max="4094" width="9.25" style="228" bestFit="1" customWidth="1"/>
    <col min="4095" max="4111" width="9.25" style="228" customWidth="1"/>
    <col min="4112" max="4112" width="9.58203125" style="228" customWidth="1"/>
    <col min="4113" max="4113" width="9.25" style="228" customWidth="1"/>
    <col min="4114" max="4114" width="8.58203125" style="228" customWidth="1"/>
    <col min="4115" max="4115" width="3.08203125" style="228" customWidth="1"/>
    <col min="4116" max="4116" width="7.58203125" style="228" customWidth="1"/>
    <col min="4117" max="4348" width="9.75" style="228"/>
    <col min="4349" max="4349" width="5.58203125" style="228" customWidth="1"/>
    <col min="4350" max="4350" width="9.25" style="228" bestFit="1" customWidth="1"/>
    <col min="4351" max="4367" width="9.25" style="228" customWidth="1"/>
    <col min="4368" max="4368" width="9.58203125" style="228" customWidth="1"/>
    <col min="4369" max="4369" width="9.25" style="228" customWidth="1"/>
    <col min="4370" max="4370" width="8.58203125" style="228" customWidth="1"/>
    <col min="4371" max="4371" width="3.08203125" style="228" customWidth="1"/>
    <col min="4372" max="4372" width="7.58203125" style="228" customWidth="1"/>
    <col min="4373" max="4604" width="9.75" style="228"/>
    <col min="4605" max="4605" width="5.58203125" style="228" customWidth="1"/>
    <col min="4606" max="4606" width="9.25" style="228" bestFit="1" customWidth="1"/>
    <col min="4607" max="4623" width="9.25" style="228" customWidth="1"/>
    <col min="4624" max="4624" width="9.58203125" style="228" customWidth="1"/>
    <col min="4625" max="4625" width="9.25" style="228" customWidth="1"/>
    <col min="4626" max="4626" width="8.58203125" style="228" customWidth="1"/>
    <col min="4627" max="4627" width="3.08203125" style="228" customWidth="1"/>
    <col min="4628" max="4628" width="7.58203125" style="228" customWidth="1"/>
    <col min="4629" max="4860" width="9.75" style="228"/>
    <col min="4861" max="4861" width="5.58203125" style="228" customWidth="1"/>
    <col min="4862" max="4862" width="9.25" style="228" bestFit="1" customWidth="1"/>
    <col min="4863" max="4879" width="9.25" style="228" customWidth="1"/>
    <col min="4880" max="4880" width="9.58203125" style="228" customWidth="1"/>
    <col min="4881" max="4881" width="9.25" style="228" customWidth="1"/>
    <col min="4882" max="4882" width="8.58203125" style="228" customWidth="1"/>
    <col min="4883" max="4883" width="3.08203125" style="228" customWidth="1"/>
    <col min="4884" max="4884" width="7.58203125" style="228" customWidth="1"/>
    <col min="4885" max="5116" width="9.75" style="228"/>
    <col min="5117" max="5117" width="5.58203125" style="228" customWidth="1"/>
    <col min="5118" max="5118" width="9.25" style="228" bestFit="1" customWidth="1"/>
    <col min="5119" max="5135" width="9.25" style="228" customWidth="1"/>
    <col min="5136" max="5136" width="9.58203125" style="228" customWidth="1"/>
    <col min="5137" max="5137" width="9.25" style="228" customWidth="1"/>
    <col min="5138" max="5138" width="8.58203125" style="228" customWidth="1"/>
    <col min="5139" max="5139" width="3.08203125" style="228" customWidth="1"/>
    <col min="5140" max="5140" width="7.58203125" style="228" customWidth="1"/>
    <col min="5141" max="5372" width="9.75" style="228"/>
    <col min="5373" max="5373" width="5.58203125" style="228" customWidth="1"/>
    <col min="5374" max="5374" width="9.25" style="228" bestFit="1" customWidth="1"/>
    <col min="5375" max="5391" width="9.25" style="228" customWidth="1"/>
    <col min="5392" max="5392" width="9.58203125" style="228" customWidth="1"/>
    <col min="5393" max="5393" width="9.25" style="228" customWidth="1"/>
    <col min="5394" max="5394" width="8.58203125" style="228" customWidth="1"/>
    <col min="5395" max="5395" width="3.08203125" style="228" customWidth="1"/>
    <col min="5396" max="5396" width="7.58203125" style="228" customWidth="1"/>
    <col min="5397" max="5628" width="9.75" style="228"/>
    <col min="5629" max="5629" width="5.58203125" style="228" customWidth="1"/>
    <col min="5630" max="5630" width="9.25" style="228" bestFit="1" customWidth="1"/>
    <col min="5631" max="5647" width="9.25" style="228" customWidth="1"/>
    <col min="5648" max="5648" width="9.58203125" style="228" customWidth="1"/>
    <col min="5649" max="5649" width="9.25" style="228" customWidth="1"/>
    <col min="5650" max="5650" width="8.58203125" style="228" customWidth="1"/>
    <col min="5651" max="5651" width="3.08203125" style="228" customWidth="1"/>
    <col min="5652" max="5652" width="7.58203125" style="228" customWidth="1"/>
    <col min="5653" max="5884" width="9.75" style="228"/>
    <col min="5885" max="5885" width="5.58203125" style="228" customWidth="1"/>
    <col min="5886" max="5886" width="9.25" style="228" bestFit="1" customWidth="1"/>
    <col min="5887" max="5903" width="9.25" style="228" customWidth="1"/>
    <col min="5904" max="5904" width="9.58203125" style="228" customWidth="1"/>
    <col min="5905" max="5905" width="9.25" style="228" customWidth="1"/>
    <col min="5906" max="5906" width="8.58203125" style="228" customWidth="1"/>
    <col min="5907" max="5907" width="3.08203125" style="228" customWidth="1"/>
    <col min="5908" max="5908" width="7.58203125" style="228" customWidth="1"/>
    <col min="5909" max="6140" width="9.75" style="228"/>
    <col min="6141" max="6141" width="5.58203125" style="228" customWidth="1"/>
    <col min="6142" max="6142" width="9.25" style="228" bestFit="1" customWidth="1"/>
    <col min="6143" max="6159" width="9.25" style="228" customWidth="1"/>
    <col min="6160" max="6160" width="9.58203125" style="228" customWidth="1"/>
    <col min="6161" max="6161" width="9.25" style="228" customWidth="1"/>
    <col min="6162" max="6162" width="8.58203125" style="228" customWidth="1"/>
    <col min="6163" max="6163" width="3.08203125" style="228" customWidth="1"/>
    <col min="6164" max="6164" width="7.58203125" style="228" customWidth="1"/>
    <col min="6165" max="6396" width="9.75" style="228"/>
    <col min="6397" max="6397" width="5.58203125" style="228" customWidth="1"/>
    <col min="6398" max="6398" width="9.25" style="228" bestFit="1" customWidth="1"/>
    <col min="6399" max="6415" width="9.25" style="228" customWidth="1"/>
    <col min="6416" max="6416" width="9.58203125" style="228" customWidth="1"/>
    <col min="6417" max="6417" width="9.25" style="228" customWidth="1"/>
    <col min="6418" max="6418" width="8.58203125" style="228" customWidth="1"/>
    <col min="6419" max="6419" width="3.08203125" style="228" customWidth="1"/>
    <col min="6420" max="6420" width="7.58203125" style="228" customWidth="1"/>
    <col min="6421" max="6652" width="9.75" style="228"/>
    <col min="6653" max="6653" width="5.58203125" style="228" customWidth="1"/>
    <col min="6654" max="6654" width="9.25" style="228" bestFit="1" customWidth="1"/>
    <col min="6655" max="6671" width="9.25" style="228" customWidth="1"/>
    <col min="6672" max="6672" width="9.58203125" style="228" customWidth="1"/>
    <col min="6673" max="6673" width="9.25" style="228" customWidth="1"/>
    <col min="6674" max="6674" width="8.58203125" style="228" customWidth="1"/>
    <col min="6675" max="6675" width="3.08203125" style="228" customWidth="1"/>
    <col min="6676" max="6676" width="7.58203125" style="228" customWidth="1"/>
    <col min="6677" max="6908" width="9.75" style="228"/>
    <col min="6909" max="6909" width="5.58203125" style="228" customWidth="1"/>
    <col min="6910" max="6910" width="9.25" style="228" bestFit="1" customWidth="1"/>
    <col min="6911" max="6927" width="9.25" style="228" customWidth="1"/>
    <col min="6928" max="6928" width="9.58203125" style="228" customWidth="1"/>
    <col min="6929" max="6929" width="9.25" style="228" customWidth="1"/>
    <col min="6930" max="6930" width="8.58203125" style="228" customWidth="1"/>
    <col min="6931" max="6931" width="3.08203125" style="228" customWidth="1"/>
    <col min="6932" max="6932" width="7.58203125" style="228" customWidth="1"/>
    <col min="6933" max="7164" width="9.75" style="228"/>
    <col min="7165" max="7165" width="5.58203125" style="228" customWidth="1"/>
    <col min="7166" max="7166" width="9.25" style="228" bestFit="1" customWidth="1"/>
    <col min="7167" max="7183" width="9.25" style="228" customWidth="1"/>
    <col min="7184" max="7184" width="9.58203125" style="228" customWidth="1"/>
    <col min="7185" max="7185" width="9.25" style="228" customWidth="1"/>
    <col min="7186" max="7186" width="8.58203125" style="228" customWidth="1"/>
    <col min="7187" max="7187" width="3.08203125" style="228" customWidth="1"/>
    <col min="7188" max="7188" width="7.58203125" style="228" customWidth="1"/>
    <col min="7189" max="7420" width="9.75" style="228"/>
    <col min="7421" max="7421" width="5.58203125" style="228" customWidth="1"/>
    <col min="7422" max="7422" width="9.25" style="228" bestFit="1" customWidth="1"/>
    <col min="7423" max="7439" width="9.25" style="228" customWidth="1"/>
    <col min="7440" max="7440" width="9.58203125" style="228" customWidth="1"/>
    <col min="7441" max="7441" width="9.25" style="228" customWidth="1"/>
    <col min="7442" max="7442" width="8.58203125" style="228" customWidth="1"/>
    <col min="7443" max="7443" width="3.08203125" style="228" customWidth="1"/>
    <col min="7444" max="7444" width="7.58203125" style="228" customWidth="1"/>
    <col min="7445" max="7676" width="9.75" style="228"/>
    <col min="7677" max="7677" width="5.58203125" style="228" customWidth="1"/>
    <col min="7678" max="7678" width="9.25" style="228" bestFit="1" customWidth="1"/>
    <col min="7679" max="7695" width="9.25" style="228" customWidth="1"/>
    <col min="7696" max="7696" width="9.58203125" style="228" customWidth="1"/>
    <col min="7697" max="7697" width="9.25" style="228" customWidth="1"/>
    <col min="7698" max="7698" width="8.58203125" style="228" customWidth="1"/>
    <col min="7699" max="7699" width="3.08203125" style="228" customWidth="1"/>
    <col min="7700" max="7700" width="7.58203125" style="228" customWidth="1"/>
    <col min="7701" max="7932" width="9.75" style="228"/>
    <col min="7933" max="7933" width="5.58203125" style="228" customWidth="1"/>
    <col min="7934" max="7934" width="9.25" style="228" bestFit="1" customWidth="1"/>
    <col min="7935" max="7951" width="9.25" style="228" customWidth="1"/>
    <col min="7952" max="7952" width="9.58203125" style="228" customWidth="1"/>
    <col min="7953" max="7953" width="9.25" style="228" customWidth="1"/>
    <col min="7954" max="7954" width="8.58203125" style="228" customWidth="1"/>
    <col min="7955" max="7955" width="3.08203125" style="228" customWidth="1"/>
    <col min="7956" max="7956" width="7.58203125" style="228" customWidth="1"/>
    <col min="7957" max="8188" width="9.75" style="228"/>
    <col min="8189" max="8189" width="5.58203125" style="228" customWidth="1"/>
    <col min="8190" max="8190" width="9.25" style="228" bestFit="1" customWidth="1"/>
    <col min="8191" max="8207" width="9.25" style="228" customWidth="1"/>
    <col min="8208" max="8208" width="9.58203125" style="228" customWidth="1"/>
    <col min="8209" max="8209" width="9.25" style="228" customWidth="1"/>
    <col min="8210" max="8210" width="8.58203125" style="228" customWidth="1"/>
    <col min="8211" max="8211" width="3.08203125" style="228" customWidth="1"/>
    <col min="8212" max="8212" width="7.58203125" style="228" customWidth="1"/>
    <col min="8213" max="8444" width="9.75" style="228"/>
    <col min="8445" max="8445" width="5.58203125" style="228" customWidth="1"/>
    <col min="8446" max="8446" width="9.25" style="228" bestFit="1" customWidth="1"/>
    <col min="8447" max="8463" width="9.25" style="228" customWidth="1"/>
    <col min="8464" max="8464" width="9.58203125" style="228" customWidth="1"/>
    <col min="8465" max="8465" width="9.25" style="228" customWidth="1"/>
    <col min="8466" max="8466" width="8.58203125" style="228" customWidth="1"/>
    <col min="8467" max="8467" width="3.08203125" style="228" customWidth="1"/>
    <col min="8468" max="8468" width="7.58203125" style="228" customWidth="1"/>
    <col min="8469" max="8700" width="9.75" style="228"/>
    <col min="8701" max="8701" width="5.58203125" style="228" customWidth="1"/>
    <col min="8702" max="8702" width="9.25" style="228" bestFit="1" customWidth="1"/>
    <col min="8703" max="8719" width="9.25" style="228" customWidth="1"/>
    <col min="8720" max="8720" width="9.58203125" style="228" customWidth="1"/>
    <col min="8721" max="8721" width="9.25" style="228" customWidth="1"/>
    <col min="8722" max="8722" width="8.58203125" style="228" customWidth="1"/>
    <col min="8723" max="8723" width="3.08203125" style="228" customWidth="1"/>
    <col min="8724" max="8724" width="7.58203125" style="228" customWidth="1"/>
    <col min="8725" max="8956" width="9.75" style="228"/>
    <col min="8957" max="8957" width="5.58203125" style="228" customWidth="1"/>
    <col min="8958" max="8958" width="9.25" style="228" bestFit="1" customWidth="1"/>
    <col min="8959" max="8975" width="9.25" style="228" customWidth="1"/>
    <col min="8976" max="8976" width="9.58203125" style="228" customWidth="1"/>
    <col min="8977" max="8977" width="9.25" style="228" customWidth="1"/>
    <col min="8978" max="8978" width="8.58203125" style="228" customWidth="1"/>
    <col min="8979" max="8979" width="3.08203125" style="228" customWidth="1"/>
    <col min="8980" max="8980" width="7.58203125" style="228" customWidth="1"/>
    <col min="8981" max="9212" width="9.75" style="228"/>
    <col min="9213" max="9213" width="5.58203125" style="228" customWidth="1"/>
    <col min="9214" max="9214" width="9.25" style="228" bestFit="1" customWidth="1"/>
    <col min="9215" max="9231" width="9.25" style="228" customWidth="1"/>
    <col min="9232" max="9232" width="9.58203125" style="228" customWidth="1"/>
    <col min="9233" max="9233" width="9.25" style="228" customWidth="1"/>
    <col min="9234" max="9234" width="8.58203125" style="228" customWidth="1"/>
    <col min="9235" max="9235" width="3.08203125" style="228" customWidth="1"/>
    <col min="9236" max="9236" width="7.58203125" style="228" customWidth="1"/>
    <col min="9237" max="9468" width="9.75" style="228"/>
    <col min="9469" max="9469" width="5.58203125" style="228" customWidth="1"/>
    <col min="9470" max="9470" width="9.25" style="228" bestFit="1" customWidth="1"/>
    <col min="9471" max="9487" width="9.25" style="228" customWidth="1"/>
    <col min="9488" max="9488" width="9.58203125" style="228" customWidth="1"/>
    <col min="9489" max="9489" width="9.25" style="228" customWidth="1"/>
    <col min="9490" max="9490" width="8.58203125" style="228" customWidth="1"/>
    <col min="9491" max="9491" width="3.08203125" style="228" customWidth="1"/>
    <col min="9492" max="9492" width="7.58203125" style="228" customWidth="1"/>
    <col min="9493" max="9724" width="9.75" style="228"/>
    <col min="9725" max="9725" width="5.58203125" style="228" customWidth="1"/>
    <col min="9726" max="9726" width="9.25" style="228" bestFit="1" customWidth="1"/>
    <col min="9727" max="9743" width="9.25" style="228" customWidth="1"/>
    <col min="9744" max="9744" width="9.58203125" style="228" customWidth="1"/>
    <col min="9745" max="9745" width="9.25" style="228" customWidth="1"/>
    <col min="9746" max="9746" width="8.58203125" style="228" customWidth="1"/>
    <col min="9747" max="9747" width="3.08203125" style="228" customWidth="1"/>
    <col min="9748" max="9748" width="7.58203125" style="228" customWidth="1"/>
    <col min="9749" max="9980" width="9.75" style="228"/>
    <col min="9981" max="9981" width="5.58203125" style="228" customWidth="1"/>
    <col min="9982" max="9982" width="9.25" style="228" bestFit="1" customWidth="1"/>
    <col min="9983" max="9999" width="9.25" style="228" customWidth="1"/>
    <col min="10000" max="10000" width="9.58203125" style="228" customWidth="1"/>
    <col min="10001" max="10001" width="9.25" style="228" customWidth="1"/>
    <col min="10002" max="10002" width="8.58203125" style="228" customWidth="1"/>
    <col min="10003" max="10003" width="3.08203125" style="228" customWidth="1"/>
    <col min="10004" max="10004" width="7.58203125" style="228" customWidth="1"/>
    <col min="10005" max="10236" width="9.75" style="228"/>
    <col min="10237" max="10237" width="5.58203125" style="228" customWidth="1"/>
    <col min="10238" max="10238" width="9.25" style="228" bestFit="1" customWidth="1"/>
    <col min="10239" max="10255" width="9.25" style="228" customWidth="1"/>
    <col min="10256" max="10256" width="9.58203125" style="228" customWidth="1"/>
    <col min="10257" max="10257" width="9.25" style="228" customWidth="1"/>
    <col min="10258" max="10258" width="8.58203125" style="228" customWidth="1"/>
    <col min="10259" max="10259" width="3.08203125" style="228" customWidth="1"/>
    <col min="10260" max="10260" width="7.58203125" style="228" customWidth="1"/>
    <col min="10261" max="10492" width="9.75" style="228"/>
    <col min="10493" max="10493" width="5.58203125" style="228" customWidth="1"/>
    <col min="10494" max="10494" width="9.25" style="228" bestFit="1" customWidth="1"/>
    <col min="10495" max="10511" width="9.25" style="228" customWidth="1"/>
    <col min="10512" max="10512" width="9.58203125" style="228" customWidth="1"/>
    <col min="10513" max="10513" width="9.25" style="228" customWidth="1"/>
    <col min="10514" max="10514" width="8.58203125" style="228" customWidth="1"/>
    <col min="10515" max="10515" width="3.08203125" style="228" customWidth="1"/>
    <col min="10516" max="10516" width="7.58203125" style="228" customWidth="1"/>
    <col min="10517" max="10748" width="9.75" style="228"/>
    <col min="10749" max="10749" width="5.58203125" style="228" customWidth="1"/>
    <col min="10750" max="10750" width="9.25" style="228" bestFit="1" customWidth="1"/>
    <col min="10751" max="10767" width="9.25" style="228" customWidth="1"/>
    <col min="10768" max="10768" width="9.58203125" style="228" customWidth="1"/>
    <col min="10769" max="10769" width="9.25" style="228" customWidth="1"/>
    <col min="10770" max="10770" width="8.58203125" style="228" customWidth="1"/>
    <col min="10771" max="10771" width="3.08203125" style="228" customWidth="1"/>
    <col min="10772" max="10772" width="7.58203125" style="228" customWidth="1"/>
    <col min="10773" max="11004" width="9.75" style="228"/>
    <col min="11005" max="11005" width="5.58203125" style="228" customWidth="1"/>
    <col min="11006" max="11006" width="9.25" style="228" bestFit="1" customWidth="1"/>
    <col min="11007" max="11023" width="9.25" style="228" customWidth="1"/>
    <col min="11024" max="11024" width="9.58203125" style="228" customWidth="1"/>
    <col min="11025" max="11025" width="9.25" style="228" customWidth="1"/>
    <col min="11026" max="11026" width="8.58203125" style="228" customWidth="1"/>
    <col min="11027" max="11027" width="3.08203125" style="228" customWidth="1"/>
    <col min="11028" max="11028" width="7.58203125" style="228" customWidth="1"/>
    <col min="11029" max="11260" width="9.75" style="228"/>
    <col min="11261" max="11261" width="5.58203125" style="228" customWidth="1"/>
    <col min="11262" max="11262" width="9.25" style="228" bestFit="1" customWidth="1"/>
    <col min="11263" max="11279" width="9.25" style="228" customWidth="1"/>
    <col min="11280" max="11280" width="9.58203125" style="228" customWidth="1"/>
    <col min="11281" max="11281" width="9.25" style="228" customWidth="1"/>
    <col min="11282" max="11282" width="8.58203125" style="228" customWidth="1"/>
    <col min="11283" max="11283" width="3.08203125" style="228" customWidth="1"/>
    <col min="11284" max="11284" width="7.58203125" style="228" customWidth="1"/>
    <col min="11285" max="11516" width="9.75" style="228"/>
    <col min="11517" max="11517" width="5.58203125" style="228" customWidth="1"/>
    <col min="11518" max="11518" width="9.25" style="228" bestFit="1" customWidth="1"/>
    <col min="11519" max="11535" width="9.25" style="228" customWidth="1"/>
    <col min="11536" max="11536" width="9.58203125" style="228" customWidth="1"/>
    <col min="11537" max="11537" width="9.25" style="228" customWidth="1"/>
    <col min="11538" max="11538" width="8.58203125" style="228" customWidth="1"/>
    <col min="11539" max="11539" width="3.08203125" style="228" customWidth="1"/>
    <col min="11540" max="11540" width="7.58203125" style="228" customWidth="1"/>
    <col min="11541" max="11772" width="9.75" style="228"/>
    <col min="11773" max="11773" width="5.58203125" style="228" customWidth="1"/>
    <col min="11774" max="11774" width="9.25" style="228" bestFit="1" customWidth="1"/>
    <col min="11775" max="11791" width="9.25" style="228" customWidth="1"/>
    <col min="11792" max="11792" width="9.58203125" style="228" customWidth="1"/>
    <col min="11793" max="11793" width="9.25" style="228" customWidth="1"/>
    <col min="11794" max="11794" width="8.58203125" style="228" customWidth="1"/>
    <col min="11795" max="11795" width="3.08203125" style="228" customWidth="1"/>
    <col min="11796" max="11796" width="7.58203125" style="228" customWidth="1"/>
    <col min="11797" max="12028" width="9.75" style="228"/>
    <col min="12029" max="12029" width="5.58203125" style="228" customWidth="1"/>
    <col min="12030" max="12030" width="9.25" style="228" bestFit="1" customWidth="1"/>
    <col min="12031" max="12047" width="9.25" style="228" customWidth="1"/>
    <col min="12048" max="12048" width="9.58203125" style="228" customWidth="1"/>
    <col min="12049" max="12049" width="9.25" style="228" customWidth="1"/>
    <col min="12050" max="12050" width="8.58203125" style="228" customWidth="1"/>
    <col min="12051" max="12051" width="3.08203125" style="228" customWidth="1"/>
    <col min="12052" max="12052" width="7.58203125" style="228" customWidth="1"/>
    <col min="12053" max="12284" width="9.75" style="228"/>
    <col min="12285" max="12285" width="5.58203125" style="228" customWidth="1"/>
    <col min="12286" max="12286" width="9.25" style="228" bestFit="1" customWidth="1"/>
    <col min="12287" max="12303" width="9.25" style="228" customWidth="1"/>
    <col min="12304" max="12304" width="9.58203125" style="228" customWidth="1"/>
    <col min="12305" max="12305" width="9.25" style="228" customWidth="1"/>
    <col min="12306" max="12306" width="8.58203125" style="228" customWidth="1"/>
    <col min="12307" max="12307" width="3.08203125" style="228" customWidth="1"/>
    <col min="12308" max="12308" width="7.58203125" style="228" customWidth="1"/>
    <col min="12309" max="12540" width="9.75" style="228"/>
    <col min="12541" max="12541" width="5.58203125" style="228" customWidth="1"/>
    <col min="12542" max="12542" width="9.25" style="228" bestFit="1" customWidth="1"/>
    <col min="12543" max="12559" width="9.25" style="228" customWidth="1"/>
    <col min="12560" max="12560" width="9.58203125" style="228" customWidth="1"/>
    <col min="12561" max="12561" width="9.25" style="228" customWidth="1"/>
    <col min="12562" max="12562" width="8.58203125" style="228" customWidth="1"/>
    <col min="12563" max="12563" width="3.08203125" style="228" customWidth="1"/>
    <col min="12564" max="12564" width="7.58203125" style="228" customWidth="1"/>
    <col min="12565" max="12796" width="9.75" style="228"/>
    <col min="12797" max="12797" width="5.58203125" style="228" customWidth="1"/>
    <col min="12798" max="12798" width="9.25" style="228" bestFit="1" customWidth="1"/>
    <col min="12799" max="12815" width="9.25" style="228" customWidth="1"/>
    <col min="12816" max="12816" width="9.58203125" style="228" customWidth="1"/>
    <col min="12817" max="12817" width="9.25" style="228" customWidth="1"/>
    <col min="12818" max="12818" width="8.58203125" style="228" customWidth="1"/>
    <col min="12819" max="12819" width="3.08203125" style="228" customWidth="1"/>
    <col min="12820" max="12820" width="7.58203125" style="228" customWidth="1"/>
    <col min="12821" max="13052" width="9.75" style="228"/>
    <col min="13053" max="13053" width="5.58203125" style="228" customWidth="1"/>
    <col min="13054" max="13054" width="9.25" style="228" bestFit="1" customWidth="1"/>
    <col min="13055" max="13071" width="9.25" style="228" customWidth="1"/>
    <col min="13072" max="13072" width="9.58203125" style="228" customWidth="1"/>
    <col min="13073" max="13073" width="9.25" style="228" customWidth="1"/>
    <col min="13074" max="13074" width="8.58203125" style="228" customWidth="1"/>
    <col min="13075" max="13075" width="3.08203125" style="228" customWidth="1"/>
    <col min="13076" max="13076" width="7.58203125" style="228" customWidth="1"/>
    <col min="13077" max="13308" width="9.75" style="228"/>
    <col min="13309" max="13309" width="5.58203125" style="228" customWidth="1"/>
    <col min="13310" max="13310" width="9.25" style="228" bestFit="1" customWidth="1"/>
    <col min="13311" max="13327" width="9.25" style="228" customWidth="1"/>
    <col min="13328" max="13328" width="9.58203125" style="228" customWidth="1"/>
    <col min="13329" max="13329" width="9.25" style="228" customWidth="1"/>
    <col min="13330" max="13330" width="8.58203125" style="228" customWidth="1"/>
    <col min="13331" max="13331" width="3.08203125" style="228" customWidth="1"/>
    <col min="13332" max="13332" width="7.58203125" style="228" customWidth="1"/>
    <col min="13333" max="13564" width="9.75" style="228"/>
    <col min="13565" max="13565" width="5.58203125" style="228" customWidth="1"/>
    <col min="13566" max="13566" width="9.25" style="228" bestFit="1" customWidth="1"/>
    <col min="13567" max="13583" width="9.25" style="228" customWidth="1"/>
    <col min="13584" max="13584" width="9.58203125" style="228" customWidth="1"/>
    <col min="13585" max="13585" width="9.25" style="228" customWidth="1"/>
    <col min="13586" max="13586" width="8.58203125" style="228" customWidth="1"/>
    <col min="13587" max="13587" width="3.08203125" style="228" customWidth="1"/>
    <col min="13588" max="13588" width="7.58203125" style="228" customWidth="1"/>
    <col min="13589" max="13820" width="9.75" style="228"/>
    <col min="13821" max="13821" width="5.58203125" style="228" customWidth="1"/>
    <col min="13822" max="13822" width="9.25" style="228" bestFit="1" customWidth="1"/>
    <col min="13823" max="13839" width="9.25" style="228" customWidth="1"/>
    <col min="13840" max="13840" width="9.58203125" style="228" customWidth="1"/>
    <col min="13841" max="13841" width="9.25" style="228" customWidth="1"/>
    <col min="13842" max="13842" width="8.58203125" style="228" customWidth="1"/>
    <col min="13843" max="13843" width="3.08203125" style="228" customWidth="1"/>
    <col min="13844" max="13844" width="7.58203125" style="228" customWidth="1"/>
    <col min="13845" max="14076" width="9.75" style="228"/>
    <col min="14077" max="14077" width="5.58203125" style="228" customWidth="1"/>
    <col min="14078" max="14078" width="9.25" style="228" bestFit="1" customWidth="1"/>
    <col min="14079" max="14095" width="9.25" style="228" customWidth="1"/>
    <col min="14096" max="14096" width="9.58203125" style="228" customWidth="1"/>
    <col min="14097" max="14097" width="9.25" style="228" customWidth="1"/>
    <col min="14098" max="14098" width="8.58203125" style="228" customWidth="1"/>
    <col min="14099" max="14099" width="3.08203125" style="228" customWidth="1"/>
    <col min="14100" max="14100" width="7.58203125" style="228" customWidth="1"/>
    <col min="14101" max="14332" width="9.75" style="228"/>
    <col min="14333" max="14333" width="5.58203125" style="228" customWidth="1"/>
    <col min="14334" max="14334" width="9.25" style="228" bestFit="1" customWidth="1"/>
    <col min="14335" max="14351" width="9.25" style="228" customWidth="1"/>
    <col min="14352" max="14352" width="9.58203125" style="228" customWidth="1"/>
    <col min="14353" max="14353" width="9.25" style="228" customWidth="1"/>
    <col min="14354" max="14354" width="8.58203125" style="228" customWidth="1"/>
    <col min="14355" max="14355" width="3.08203125" style="228" customWidth="1"/>
    <col min="14356" max="14356" width="7.58203125" style="228" customWidth="1"/>
    <col min="14357" max="14588" width="9.75" style="228"/>
    <col min="14589" max="14589" width="5.58203125" style="228" customWidth="1"/>
    <col min="14590" max="14590" width="9.25" style="228" bestFit="1" customWidth="1"/>
    <col min="14591" max="14607" width="9.25" style="228" customWidth="1"/>
    <col min="14608" max="14608" width="9.58203125" style="228" customWidth="1"/>
    <col min="14609" max="14609" width="9.25" style="228" customWidth="1"/>
    <col min="14610" max="14610" width="8.58203125" style="228" customWidth="1"/>
    <col min="14611" max="14611" width="3.08203125" style="228" customWidth="1"/>
    <col min="14612" max="14612" width="7.58203125" style="228" customWidth="1"/>
    <col min="14613" max="14844" width="9.75" style="228"/>
    <col min="14845" max="14845" width="5.58203125" style="228" customWidth="1"/>
    <col min="14846" max="14846" width="9.25" style="228" bestFit="1" customWidth="1"/>
    <col min="14847" max="14863" width="9.25" style="228" customWidth="1"/>
    <col min="14864" max="14864" width="9.58203125" style="228" customWidth="1"/>
    <col min="14865" max="14865" width="9.25" style="228" customWidth="1"/>
    <col min="14866" max="14866" width="8.58203125" style="228" customWidth="1"/>
    <col min="14867" max="14867" width="3.08203125" style="228" customWidth="1"/>
    <col min="14868" max="14868" width="7.58203125" style="228" customWidth="1"/>
    <col min="14869" max="15100" width="9.75" style="228"/>
    <col min="15101" max="15101" width="5.58203125" style="228" customWidth="1"/>
    <col min="15102" max="15102" width="9.25" style="228" bestFit="1" customWidth="1"/>
    <col min="15103" max="15119" width="9.25" style="228" customWidth="1"/>
    <col min="15120" max="15120" width="9.58203125" style="228" customWidth="1"/>
    <col min="15121" max="15121" width="9.25" style="228" customWidth="1"/>
    <col min="15122" max="15122" width="8.58203125" style="228" customWidth="1"/>
    <col min="15123" max="15123" width="3.08203125" style="228" customWidth="1"/>
    <col min="15124" max="15124" width="7.58203125" style="228" customWidth="1"/>
    <col min="15125" max="15356" width="9.75" style="228"/>
    <col min="15357" max="15357" width="5.58203125" style="228" customWidth="1"/>
    <col min="15358" max="15358" width="9.25" style="228" bestFit="1" customWidth="1"/>
    <col min="15359" max="15375" width="9.25" style="228" customWidth="1"/>
    <col min="15376" max="15376" width="9.58203125" style="228" customWidth="1"/>
    <col min="15377" max="15377" width="9.25" style="228" customWidth="1"/>
    <col min="15378" max="15378" width="8.58203125" style="228" customWidth="1"/>
    <col min="15379" max="15379" width="3.08203125" style="228" customWidth="1"/>
    <col min="15380" max="15380" width="7.58203125" style="228" customWidth="1"/>
    <col min="15381" max="15612" width="9.75" style="228"/>
    <col min="15613" max="15613" width="5.58203125" style="228" customWidth="1"/>
    <col min="15614" max="15614" width="9.25" style="228" bestFit="1" customWidth="1"/>
    <col min="15615" max="15631" width="9.25" style="228" customWidth="1"/>
    <col min="15632" max="15632" width="9.58203125" style="228" customWidth="1"/>
    <col min="15633" max="15633" width="9.25" style="228" customWidth="1"/>
    <col min="15634" max="15634" width="8.58203125" style="228" customWidth="1"/>
    <col min="15635" max="15635" width="3.08203125" style="228" customWidth="1"/>
    <col min="15636" max="15636" width="7.58203125" style="228" customWidth="1"/>
    <col min="15637" max="15868" width="9.75" style="228"/>
    <col min="15869" max="15869" width="5.58203125" style="228" customWidth="1"/>
    <col min="15870" max="15870" width="9.25" style="228" bestFit="1" customWidth="1"/>
    <col min="15871" max="15887" width="9.25" style="228" customWidth="1"/>
    <col min="15888" max="15888" width="9.58203125" style="228" customWidth="1"/>
    <col min="15889" max="15889" width="9.25" style="228" customWidth="1"/>
    <col min="15890" max="15890" width="8.58203125" style="228" customWidth="1"/>
    <col min="15891" max="15891" width="3.08203125" style="228" customWidth="1"/>
    <col min="15892" max="15892" width="7.58203125" style="228" customWidth="1"/>
    <col min="15893" max="16124" width="9.75" style="228"/>
    <col min="16125" max="16125" width="5.58203125" style="228" customWidth="1"/>
    <col min="16126" max="16126" width="9.25" style="228" bestFit="1" customWidth="1"/>
    <col min="16127" max="16143" width="9.25" style="228" customWidth="1"/>
    <col min="16144" max="16144" width="9.58203125" style="228" customWidth="1"/>
    <col min="16145" max="16145" width="9.25" style="228" customWidth="1"/>
    <col min="16146" max="16146" width="8.58203125" style="228" customWidth="1"/>
    <col min="16147" max="16147" width="3.08203125" style="228" customWidth="1"/>
    <col min="16148" max="16148" width="7.58203125" style="228" customWidth="1"/>
    <col min="16149" max="16384" width="9.75" style="228"/>
  </cols>
  <sheetData>
    <row r="1" spans="1:29" ht="12">
      <c r="A1" s="227" t="s">
        <v>517</v>
      </c>
    </row>
    <row r="2" spans="1:29" ht="16.5" customHeight="1">
      <c r="A2" s="229" t="s">
        <v>518</v>
      </c>
      <c r="B2" s="230" t="s">
        <v>519</v>
      </c>
      <c r="U2" s="228" t="s">
        <v>520</v>
      </c>
      <c r="V2" s="228" t="s">
        <v>521</v>
      </c>
      <c r="W2" s="231" t="s">
        <v>522</v>
      </c>
      <c r="X2" s="231"/>
      <c r="Y2" s="231"/>
    </row>
    <row r="3" spans="1:29" ht="12">
      <c r="A3" s="476" t="s">
        <v>523</v>
      </c>
      <c r="B3" s="477"/>
      <c r="C3" s="477" t="s">
        <v>524</v>
      </c>
      <c r="D3" s="474" t="s">
        <v>525</v>
      </c>
      <c r="E3" s="474" t="s">
        <v>526</v>
      </c>
      <c r="F3" s="474" t="s">
        <v>527</v>
      </c>
      <c r="G3" s="474" t="s">
        <v>528</v>
      </c>
      <c r="H3" s="474" t="s">
        <v>529</v>
      </c>
      <c r="I3" s="474" t="s">
        <v>530</v>
      </c>
      <c r="J3" s="474" t="s">
        <v>531</v>
      </c>
      <c r="K3" s="474" t="s">
        <v>532</v>
      </c>
      <c r="L3" s="474" t="s">
        <v>533</v>
      </c>
      <c r="M3" s="474" t="s">
        <v>534</v>
      </c>
      <c r="N3" s="474" t="s">
        <v>535</v>
      </c>
      <c r="O3" s="474" t="s">
        <v>536</v>
      </c>
      <c r="P3" s="474" t="s">
        <v>537</v>
      </c>
      <c r="Q3" s="474" t="s">
        <v>538</v>
      </c>
      <c r="R3" s="482" t="s">
        <v>539</v>
      </c>
      <c r="S3" s="474" t="s">
        <v>540</v>
      </c>
      <c r="T3" s="474" t="s">
        <v>541</v>
      </c>
      <c r="U3" s="474" t="s">
        <v>542</v>
      </c>
      <c r="V3" s="474" t="s">
        <v>543</v>
      </c>
      <c r="W3" s="474" t="s">
        <v>544</v>
      </c>
      <c r="X3" s="484" t="s">
        <v>545</v>
      </c>
      <c r="Y3" s="485"/>
      <c r="Z3" s="484" t="s">
        <v>546</v>
      </c>
      <c r="AA3" s="485"/>
      <c r="AB3" s="484" t="s">
        <v>547</v>
      </c>
      <c r="AC3" s="485"/>
    </row>
    <row r="4" spans="1:29" ht="12">
      <c r="A4" s="478"/>
      <c r="B4" s="479"/>
      <c r="C4" s="479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83"/>
      <c r="S4" s="475"/>
      <c r="T4" s="475"/>
      <c r="U4" s="475"/>
      <c r="V4" s="475"/>
      <c r="W4" s="475"/>
      <c r="X4" s="233" t="s">
        <v>548</v>
      </c>
      <c r="Y4" s="233" t="s">
        <v>549</v>
      </c>
      <c r="Z4" s="233" t="s">
        <v>548</v>
      </c>
      <c r="AA4" s="233" t="s">
        <v>549</v>
      </c>
      <c r="AB4" s="232" t="s">
        <v>548</v>
      </c>
      <c r="AC4" s="233" t="s">
        <v>549</v>
      </c>
    </row>
    <row r="5" spans="1:29" s="230" customFormat="1" ht="18" customHeight="1">
      <c r="A5" s="480"/>
      <c r="B5" s="481"/>
      <c r="C5" s="235">
        <v>1920</v>
      </c>
      <c r="D5" s="236">
        <v>1925</v>
      </c>
      <c r="E5" s="236">
        <v>1930</v>
      </c>
      <c r="F5" s="236">
        <v>1935</v>
      </c>
      <c r="G5" s="236">
        <v>1940</v>
      </c>
      <c r="H5" s="236">
        <v>1947</v>
      </c>
      <c r="I5" s="236">
        <v>1950</v>
      </c>
      <c r="J5" s="236">
        <v>1955</v>
      </c>
      <c r="K5" s="236">
        <v>1960</v>
      </c>
      <c r="L5" s="236">
        <v>1965</v>
      </c>
      <c r="M5" s="236">
        <v>1970</v>
      </c>
      <c r="N5" s="236">
        <v>1975</v>
      </c>
      <c r="O5" s="236">
        <v>1980</v>
      </c>
      <c r="P5" s="236">
        <v>1985</v>
      </c>
      <c r="Q5" s="236">
        <v>1990</v>
      </c>
      <c r="R5" s="237">
        <v>1995</v>
      </c>
      <c r="S5" s="234">
        <v>2000</v>
      </c>
      <c r="T5" s="236">
        <v>2005</v>
      </c>
      <c r="U5" s="236">
        <v>2010</v>
      </c>
      <c r="V5" s="236">
        <v>2015</v>
      </c>
      <c r="W5" s="236">
        <v>2020</v>
      </c>
      <c r="X5" s="238"/>
      <c r="Y5" s="239" t="s">
        <v>550</v>
      </c>
      <c r="Z5" s="238"/>
      <c r="AA5" s="239" t="s">
        <v>550</v>
      </c>
      <c r="AB5" s="240"/>
      <c r="AC5" s="239" t="s">
        <v>550</v>
      </c>
    </row>
    <row r="6" spans="1:29" s="251" customFormat="1" ht="15" customHeight="1">
      <c r="A6" s="241"/>
      <c r="B6" s="242" t="s">
        <v>519</v>
      </c>
      <c r="C6" s="243">
        <v>2302783</v>
      </c>
      <c r="D6" s="243">
        <v>2455668</v>
      </c>
      <c r="E6" s="243">
        <v>2647326</v>
      </c>
      <c r="F6" s="243">
        <v>2924276</v>
      </c>
      <c r="G6" s="243">
        <v>3222490</v>
      </c>
      <c r="H6" s="243">
        <v>3059083</v>
      </c>
      <c r="I6" s="243">
        <v>3311526</v>
      </c>
      <c r="J6" s="243">
        <v>3622519</v>
      </c>
      <c r="K6" s="243">
        <v>3908127</v>
      </c>
      <c r="L6" s="243">
        <v>4309944</v>
      </c>
      <c r="M6" s="243">
        <v>4667928</v>
      </c>
      <c r="N6" s="243">
        <v>4992140</v>
      </c>
      <c r="O6" s="243">
        <v>5144892</v>
      </c>
      <c r="P6" s="243">
        <v>5278050</v>
      </c>
      <c r="Q6" s="243">
        <v>5405040</v>
      </c>
      <c r="R6" s="244">
        <v>5401877</v>
      </c>
      <c r="S6" s="243">
        <v>5550574</v>
      </c>
      <c r="T6" s="244">
        <v>5590601</v>
      </c>
      <c r="U6" s="245">
        <v>5588133</v>
      </c>
      <c r="V6" s="246">
        <v>5534800</v>
      </c>
      <c r="W6" s="246">
        <v>5465002</v>
      </c>
      <c r="X6" s="246">
        <f>V6-U6</f>
        <v>-53333</v>
      </c>
      <c r="Y6" s="247">
        <f>(V6-U6)/U6*100</f>
        <v>-0.95439747049685475</v>
      </c>
      <c r="Z6" s="248">
        <f>W6-V6</f>
        <v>-69798</v>
      </c>
      <c r="AA6" s="249">
        <f>Z6/V6*100</f>
        <v>-1.2610753776107537</v>
      </c>
      <c r="AB6" s="250">
        <f>Z6-X6</f>
        <v>-16465</v>
      </c>
      <c r="AC6" s="249">
        <f>AA6-Y6</f>
        <v>-0.30667790711389897</v>
      </c>
    </row>
    <row r="7" spans="1:29" s="251" customFormat="1" ht="15" customHeight="1">
      <c r="A7" s="241" t="s">
        <v>551</v>
      </c>
      <c r="B7" s="242" t="s">
        <v>4</v>
      </c>
      <c r="C7" s="243">
        <v>746534</v>
      </c>
      <c r="D7" s="243">
        <v>818602</v>
      </c>
      <c r="E7" s="243">
        <v>915216</v>
      </c>
      <c r="F7" s="243">
        <v>1058033</v>
      </c>
      <c r="G7" s="243">
        <v>1134436</v>
      </c>
      <c r="H7" s="243">
        <v>693971</v>
      </c>
      <c r="I7" s="243">
        <v>820956</v>
      </c>
      <c r="J7" s="243">
        <v>986311</v>
      </c>
      <c r="K7" s="243">
        <v>1113937</v>
      </c>
      <c r="L7" s="243">
        <v>1216614</v>
      </c>
      <c r="M7" s="243">
        <v>1288901</v>
      </c>
      <c r="N7" s="243">
        <v>1360565</v>
      </c>
      <c r="O7" s="243">
        <v>1367390</v>
      </c>
      <c r="P7" s="243">
        <v>1410834</v>
      </c>
      <c r="Q7" s="243">
        <v>1477410</v>
      </c>
      <c r="R7" s="244">
        <v>1423792</v>
      </c>
      <c r="S7" s="243">
        <v>1493398</v>
      </c>
      <c r="T7" s="243">
        <v>1525393</v>
      </c>
      <c r="U7" s="243">
        <v>1544200</v>
      </c>
      <c r="V7" s="246">
        <v>1537272</v>
      </c>
      <c r="W7" s="246">
        <f>SUM(W8:W16)</f>
        <v>1525152</v>
      </c>
      <c r="X7" s="246">
        <f t="shared" ref="X7:X70" si="0">V7-U7</f>
        <v>-6928</v>
      </c>
      <c r="Y7" s="247">
        <f t="shared" ref="Y7:Y70" si="1">(V7-U7)/U7*100</f>
        <v>-0.44864654837456286</v>
      </c>
      <c r="Z7" s="248">
        <f t="shared" ref="Z7:Z70" si="2">W7-V7</f>
        <v>-12120</v>
      </c>
      <c r="AA7" s="249">
        <f t="shared" ref="AA7:AA70" si="3">Z7/V7*100</f>
        <v>-0.78840959830140667</v>
      </c>
      <c r="AB7" s="250">
        <f t="shared" ref="AB7:AC70" si="4">Z7-X7</f>
        <v>-5192</v>
      </c>
      <c r="AC7" s="249">
        <f t="shared" si="4"/>
        <v>-0.33976304992684381</v>
      </c>
    </row>
    <row r="8" spans="1:29" s="251" customFormat="1" ht="15" customHeight="1">
      <c r="A8" s="241" t="s">
        <v>552</v>
      </c>
      <c r="B8" s="242" t="s">
        <v>137</v>
      </c>
      <c r="C8" s="243">
        <v>42024</v>
      </c>
      <c r="D8" s="243">
        <v>52430</v>
      </c>
      <c r="E8" s="243">
        <v>60044</v>
      </c>
      <c r="F8" s="243">
        <v>73157</v>
      </c>
      <c r="G8" s="243">
        <v>87093</v>
      </c>
      <c r="H8" s="243">
        <v>69974</v>
      </c>
      <c r="I8" s="243">
        <v>83842</v>
      </c>
      <c r="J8" s="243">
        <v>108342</v>
      </c>
      <c r="K8" s="243">
        <v>134197</v>
      </c>
      <c r="L8" s="243">
        <v>155732</v>
      </c>
      <c r="M8" s="243">
        <v>170932</v>
      </c>
      <c r="N8" s="243">
        <v>183872</v>
      </c>
      <c r="O8" s="243">
        <v>183284</v>
      </c>
      <c r="P8" s="243">
        <v>184734</v>
      </c>
      <c r="Q8" s="243">
        <v>190354</v>
      </c>
      <c r="R8" s="244">
        <v>157599</v>
      </c>
      <c r="S8" s="243">
        <v>191309</v>
      </c>
      <c r="T8" s="243">
        <v>206037</v>
      </c>
      <c r="U8" s="243">
        <v>210408</v>
      </c>
      <c r="V8" s="246">
        <v>213634</v>
      </c>
      <c r="W8" s="246">
        <v>213562</v>
      </c>
      <c r="X8" s="246">
        <f t="shared" si="0"/>
        <v>3226</v>
      </c>
      <c r="Y8" s="247">
        <f t="shared" si="1"/>
        <v>1.533211664955705</v>
      </c>
      <c r="Z8" s="248">
        <f t="shared" si="2"/>
        <v>-72</v>
      </c>
      <c r="AA8" s="249">
        <f t="shared" si="3"/>
        <v>-3.3702500538303828E-2</v>
      </c>
      <c r="AB8" s="250">
        <f t="shared" si="4"/>
        <v>-3298</v>
      </c>
      <c r="AC8" s="249">
        <f t="shared" si="4"/>
        <v>-1.5669141654940089</v>
      </c>
    </row>
    <row r="9" spans="1:29" s="251" customFormat="1" ht="15" customHeight="1">
      <c r="A9" s="241" t="s">
        <v>553</v>
      </c>
      <c r="B9" s="242" t="s">
        <v>138</v>
      </c>
      <c r="C9" s="243">
        <v>70643</v>
      </c>
      <c r="D9" s="243">
        <v>77209</v>
      </c>
      <c r="E9" s="243">
        <v>86334</v>
      </c>
      <c r="F9" s="243">
        <v>128594</v>
      </c>
      <c r="G9" s="243">
        <v>155933</v>
      </c>
      <c r="H9" s="243">
        <v>97746</v>
      </c>
      <c r="I9" s="243">
        <v>114691</v>
      </c>
      <c r="J9" s="243">
        <v>138577</v>
      </c>
      <c r="K9" s="243">
        <v>155775</v>
      </c>
      <c r="L9" s="243">
        <v>169432</v>
      </c>
      <c r="M9" s="243">
        <v>171281</v>
      </c>
      <c r="N9" s="243">
        <v>157891</v>
      </c>
      <c r="O9" s="243">
        <v>142313</v>
      </c>
      <c r="P9" s="243">
        <v>133745</v>
      </c>
      <c r="Q9" s="243">
        <v>129578</v>
      </c>
      <c r="R9" s="244">
        <v>97473</v>
      </c>
      <c r="S9" s="243">
        <v>120518</v>
      </c>
      <c r="T9" s="243">
        <v>128050</v>
      </c>
      <c r="U9" s="243">
        <v>133451</v>
      </c>
      <c r="V9" s="246">
        <v>136088</v>
      </c>
      <c r="W9" s="246">
        <v>136747</v>
      </c>
      <c r="X9" s="246">
        <f t="shared" si="0"/>
        <v>2637</v>
      </c>
      <c r="Y9" s="247">
        <f t="shared" si="1"/>
        <v>1.9760061745509587</v>
      </c>
      <c r="Z9" s="248">
        <f t="shared" si="2"/>
        <v>659</v>
      </c>
      <c r="AA9" s="249">
        <f t="shared" si="3"/>
        <v>0.48424548821350893</v>
      </c>
      <c r="AB9" s="250">
        <f t="shared" si="4"/>
        <v>-1978</v>
      </c>
      <c r="AC9" s="249">
        <f t="shared" si="4"/>
        <v>-1.4917606863374497</v>
      </c>
    </row>
    <row r="10" spans="1:29" s="251" customFormat="1" ht="15" customHeight="1">
      <c r="A10" s="241" t="s">
        <v>554</v>
      </c>
      <c r="B10" s="242" t="s">
        <v>139</v>
      </c>
      <c r="C10" s="243">
        <v>192125</v>
      </c>
      <c r="D10" s="243">
        <v>209964</v>
      </c>
      <c r="E10" s="243">
        <v>234777</v>
      </c>
      <c r="F10" s="243">
        <v>248409</v>
      </c>
      <c r="G10" s="243">
        <v>237609</v>
      </c>
      <c r="H10" s="243">
        <v>90943</v>
      </c>
      <c r="I10" s="243">
        <v>122953</v>
      </c>
      <c r="J10" s="243">
        <v>156099</v>
      </c>
      <c r="K10" s="243">
        <v>178732</v>
      </c>
      <c r="L10" s="243">
        <v>171835</v>
      </c>
      <c r="M10" s="243">
        <v>148288</v>
      </c>
      <c r="N10" s="243">
        <v>130491</v>
      </c>
      <c r="O10" s="243">
        <v>115329</v>
      </c>
      <c r="P10" s="243">
        <v>119163</v>
      </c>
      <c r="Q10" s="243">
        <v>116279</v>
      </c>
      <c r="R10" s="244">
        <v>103711</v>
      </c>
      <c r="S10" s="243">
        <v>107982</v>
      </c>
      <c r="T10" s="243">
        <v>116591</v>
      </c>
      <c r="U10" s="243">
        <v>126393</v>
      </c>
      <c r="V10" s="246">
        <v>135153</v>
      </c>
      <c r="W10" s="246">
        <v>147518</v>
      </c>
      <c r="X10" s="246">
        <f t="shared" si="0"/>
        <v>8760</v>
      </c>
      <c r="Y10" s="247">
        <f t="shared" si="1"/>
        <v>6.9307635707673692</v>
      </c>
      <c r="Z10" s="248">
        <f t="shared" si="2"/>
        <v>12365</v>
      </c>
      <c r="AA10" s="249">
        <f t="shared" si="3"/>
        <v>9.1488905166736956</v>
      </c>
      <c r="AB10" s="250">
        <f t="shared" si="4"/>
        <v>3605</v>
      </c>
      <c r="AC10" s="249">
        <f t="shared" si="4"/>
        <v>2.2181269459063264</v>
      </c>
    </row>
    <row r="11" spans="1:29" s="251" customFormat="1" ht="15" customHeight="1">
      <c r="A11" s="241" t="s">
        <v>555</v>
      </c>
      <c r="B11" s="242" t="s">
        <v>140</v>
      </c>
      <c r="C11" s="243">
        <v>158638</v>
      </c>
      <c r="D11" s="243">
        <v>171829</v>
      </c>
      <c r="E11" s="243">
        <v>191571</v>
      </c>
      <c r="F11" s="243">
        <v>206494</v>
      </c>
      <c r="G11" s="243">
        <v>213945</v>
      </c>
      <c r="H11" s="243">
        <v>103071</v>
      </c>
      <c r="I11" s="243">
        <v>123413</v>
      </c>
      <c r="J11" s="243">
        <v>152651</v>
      </c>
      <c r="K11" s="243">
        <v>166724</v>
      </c>
      <c r="L11" s="243">
        <v>177544</v>
      </c>
      <c r="M11" s="243">
        <v>188419</v>
      </c>
      <c r="N11" s="243">
        <v>165868</v>
      </c>
      <c r="O11" s="243">
        <v>142418</v>
      </c>
      <c r="P11" s="243">
        <v>130429</v>
      </c>
      <c r="Q11" s="243">
        <v>123919</v>
      </c>
      <c r="R11" s="244">
        <v>98856</v>
      </c>
      <c r="S11" s="243">
        <v>106897</v>
      </c>
      <c r="T11" s="243">
        <v>106985</v>
      </c>
      <c r="U11" s="243">
        <v>108304</v>
      </c>
      <c r="V11" s="246">
        <v>106956</v>
      </c>
      <c r="W11" s="246">
        <v>109144</v>
      </c>
      <c r="X11" s="246">
        <f t="shared" si="0"/>
        <v>-1348</v>
      </c>
      <c r="Y11" s="247">
        <f t="shared" si="1"/>
        <v>-1.2446447037967203</v>
      </c>
      <c r="Z11" s="248">
        <f t="shared" si="2"/>
        <v>2188</v>
      </c>
      <c r="AA11" s="249">
        <f t="shared" si="3"/>
        <v>2.045701035940013</v>
      </c>
      <c r="AB11" s="250">
        <f t="shared" si="4"/>
        <v>3536</v>
      </c>
      <c r="AC11" s="249">
        <f t="shared" si="4"/>
        <v>3.2903457397367335</v>
      </c>
    </row>
    <row r="12" spans="1:29" s="251" customFormat="1" ht="15" customHeight="1">
      <c r="A12" s="241" t="s">
        <v>556</v>
      </c>
      <c r="B12" s="242" t="s">
        <v>141</v>
      </c>
      <c r="C12" s="243">
        <v>68133</v>
      </c>
      <c r="D12" s="243">
        <v>73798</v>
      </c>
      <c r="E12" s="243">
        <v>82277</v>
      </c>
      <c r="F12" s="243">
        <v>88686</v>
      </c>
      <c r="G12" s="243">
        <v>91886</v>
      </c>
      <c r="H12" s="243">
        <v>44267</v>
      </c>
      <c r="I12" s="243">
        <v>53004</v>
      </c>
      <c r="J12" s="243">
        <v>65561</v>
      </c>
      <c r="K12" s="243">
        <v>71605</v>
      </c>
      <c r="L12" s="243">
        <v>76252</v>
      </c>
      <c r="M12" s="243">
        <v>80923</v>
      </c>
      <c r="N12" s="243">
        <v>135691</v>
      </c>
      <c r="O12" s="243">
        <v>164714</v>
      </c>
      <c r="P12" s="243">
        <v>177221</v>
      </c>
      <c r="Q12" s="243">
        <v>198443</v>
      </c>
      <c r="R12" s="244">
        <v>230473</v>
      </c>
      <c r="S12" s="243">
        <v>225184</v>
      </c>
      <c r="T12" s="243">
        <v>225945</v>
      </c>
      <c r="U12" s="243">
        <v>226836</v>
      </c>
      <c r="V12" s="246">
        <v>219805</v>
      </c>
      <c r="W12" s="246">
        <v>210492</v>
      </c>
      <c r="X12" s="246">
        <f t="shared" si="0"/>
        <v>-7031</v>
      </c>
      <c r="Y12" s="247">
        <f t="shared" si="1"/>
        <v>-3.0995961840272268</v>
      </c>
      <c r="Z12" s="248">
        <f t="shared" si="2"/>
        <v>-9313</v>
      </c>
      <c r="AA12" s="249">
        <f t="shared" si="3"/>
        <v>-4.2369372853210807</v>
      </c>
      <c r="AB12" s="250">
        <f t="shared" si="4"/>
        <v>-2282</v>
      </c>
      <c r="AC12" s="249">
        <f t="shared" si="4"/>
        <v>-1.1373411012938539</v>
      </c>
    </row>
    <row r="13" spans="1:29" s="251" customFormat="1" ht="15" customHeight="1">
      <c r="A13" s="241" t="s">
        <v>557</v>
      </c>
      <c r="B13" s="242" t="s">
        <v>142</v>
      </c>
      <c r="C13" s="243">
        <v>128760</v>
      </c>
      <c r="D13" s="243">
        <v>140814</v>
      </c>
      <c r="E13" s="243">
        <v>157664</v>
      </c>
      <c r="F13" s="243">
        <v>188831</v>
      </c>
      <c r="G13" s="243">
        <v>202985</v>
      </c>
      <c r="H13" s="243">
        <v>150204</v>
      </c>
      <c r="I13" s="243">
        <v>167109</v>
      </c>
      <c r="J13" s="243">
        <v>189806</v>
      </c>
      <c r="K13" s="243">
        <v>202338</v>
      </c>
      <c r="L13" s="243">
        <v>214345</v>
      </c>
      <c r="M13" s="243">
        <v>210072</v>
      </c>
      <c r="N13" s="243">
        <v>185974</v>
      </c>
      <c r="O13" s="243">
        <v>163949</v>
      </c>
      <c r="P13" s="243">
        <v>148590</v>
      </c>
      <c r="Q13" s="243">
        <v>136884</v>
      </c>
      <c r="R13" s="244">
        <v>96807</v>
      </c>
      <c r="S13" s="243">
        <v>105464</v>
      </c>
      <c r="T13" s="243">
        <v>103791</v>
      </c>
      <c r="U13" s="243">
        <v>101624</v>
      </c>
      <c r="V13" s="246">
        <v>97912</v>
      </c>
      <c r="W13" s="246">
        <v>94791</v>
      </c>
      <c r="X13" s="246">
        <f t="shared" si="0"/>
        <v>-3712</v>
      </c>
      <c r="Y13" s="247">
        <f t="shared" si="1"/>
        <v>-3.6526804691805088</v>
      </c>
      <c r="Z13" s="248">
        <f t="shared" si="2"/>
        <v>-3121</v>
      </c>
      <c r="AA13" s="249">
        <f t="shared" si="3"/>
        <v>-3.1875561728899418</v>
      </c>
      <c r="AB13" s="250">
        <f t="shared" si="4"/>
        <v>591</v>
      </c>
      <c r="AC13" s="249">
        <f t="shared" si="4"/>
        <v>0.46512429629056706</v>
      </c>
    </row>
    <row r="14" spans="1:29" s="251" customFormat="1" ht="15" customHeight="1">
      <c r="A14" s="241" t="s">
        <v>558</v>
      </c>
      <c r="B14" s="242" t="s">
        <v>143</v>
      </c>
      <c r="C14" s="243">
        <v>41477</v>
      </c>
      <c r="D14" s="243">
        <v>45689</v>
      </c>
      <c r="E14" s="243">
        <v>51868</v>
      </c>
      <c r="F14" s="243">
        <v>66313</v>
      </c>
      <c r="G14" s="243">
        <v>80512</v>
      </c>
      <c r="H14" s="243">
        <v>58398</v>
      </c>
      <c r="I14" s="243">
        <v>68609</v>
      </c>
      <c r="J14" s="243">
        <v>80649</v>
      </c>
      <c r="K14" s="243">
        <v>94238</v>
      </c>
      <c r="L14" s="243">
        <v>104389</v>
      </c>
      <c r="M14" s="243">
        <v>112359</v>
      </c>
      <c r="N14" s="243">
        <v>127187</v>
      </c>
      <c r="O14" s="243">
        <v>155683</v>
      </c>
      <c r="P14" s="243">
        <v>181966</v>
      </c>
      <c r="Q14" s="243">
        <v>188119</v>
      </c>
      <c r="R14" s="244">
        <v>176507</v>
      </c>
      <c r="S14" s="243">
        <v>174056</v>
      </c>
      <c r="T14" s="243">
        <v>171628</v>
      </c>
      <c r="U14" s="243">
        <v>167475</v>
      </c>
      <c r="V14" s="246">
        <v>162468</v>
      </c>
      <c r="W14" s="246">
        <v>158719</v>
      </c>
      <c r="X14" s="246">
        <f t="shared" si="0"/>
        <v>-5007</v>
      </c>
      <c r="Y14" s="247">
        <f t="shared" si="1"/>
        <v>-2.9896999552171963</v>
      </c>
      <c r="Z14" s="248">
        <f t="shared" si="2"/>
        <v>-3749</v>
      </c>
      <c r="AA14" s="249">
        <f t="shared" si="3"/>
        <v>-2.3075313292463746</v>
      </c>
      <c r="AB14" s="250">
        <f t="shared" si="4"/>
        <v>1258</v>
      </c>
      <c r="AC14" s="249">
        <f t="shared" si="4"/>
        <v>0.68216862597082173</v>
      </c>
    </row>
    <row r="15" spans="1:29" s="251" customFormat="1" ht="15" customHeight="1">
      <c r="A15" s="241" t="s">
        <v>559</v>
      </c>
      <c r="B15" s="242" t="s">
        <v>144</v>
      </c>
      <c r="C15" s="252">
        <v>44734</v>
      </c>
      <c r="D15" s="252">
        <v>46869</v>
      </c>
      <c r="E15" s="252">
        <v>50681</v>
      </c>
      <c r="F15" s="252">
        <v>57549</v>
      </c>
      <c r="G15" s="252">
        <v>64473</v>
      </c>
      <c r="H15" s="252">
        <v>79368</v>
      </c>
      <c r="I15" s="252">
        <v>87335</v>
      </c>
      <c r="J15" s="252">
        <v>94626</v>
      </c>
      <c r="K15" s="252">
        <v>110328</v>
      </c>
      <c r="L15" s="252">
        <v>147085</v>
      </c>
      <c r="M15" s="252">
        <v>206627</v>
      </c>
      <c r="N15" s="252">
        <v>273591</v>
      </c>
      <c r="O15" s="252">
        <v>299700</v>
      </c>
      <c r="P15" s="243">
        <v>224212</v>
      </c>
      <c r="Q15" s="243">
        <v>235254</v>
      </c>
      <c r="R15" s="244">
        <v>240203</v>
      </c>
      <c r="S15" s="243">
        <v>226230</v>
      </c>
      <c r="T15" s="243">
        <v>222729</v>
      </c>
      <c r="U15" s="243">
        <v>220411</v>
      </c>
      <c r="V15" s="246">
        <v>219474</v>
      </c>
      <c r="W15" s="246">
        <v>215302</v>
      </c>
      <c r="X15" s="246">
        <f t="shared" si="0"/>
        <v>-937</v>
      </c>
      <c r="Y15" s="247">
        <f t="shared" si="1"/>
        <v>-0.42511489898417049</v>
      </c>
      <c r="Z15" s="248">
        <f t="shared" si="2"/>
        <v>-4172</v>
      </c>
      <c r="AA15" s="249">
        <f t="shared" si="3"/>
        <v>-1.900908535863018</v>
      </c>
      <c r="AB15" s="250">
        <f t="shared" si="4"/>
        <v>-3235</v>
      </c>
      <c r="AC15" s="249">
        <f t="shared" si="4"/>
        <v>-1.4757936368788476</v>
      </c>
    </row>
    <row r="16" spans="1:29" s="251" customFormat="1" ht="15" customHeight="1">
      <c r="A16" s="241" t="s">
        <v>560</v>
      </c>
      <c r="B16" s="242" t="s">
        <v>145</v>
      </c>
      <c r="C16" s="253" t="s">
        <v>561</v>
      </c>
      <c r="D16" s="253" t="s">
        <v>561</v>
      </c>
      <c r="E16" s="253" t="s">
        <v>561</v>
      </c>
      <c r="F16" s="253" t="s">
        <v>561</v>
      </c>
      <c r="G16" s="253" t="s">
        <v>561</v>
      </c>
      <c r="H16" s="253" t="s">
        <v>561</v>
      </c>
      <c r="I16" s="253" t="s">
        <v>561</v>
      </c>
      <c r="J16" s="253" t="s">
        <v>561</v>
      </c>
      <c r="K16" s="253" t="s">
        <v>561</v>
      </c>
      <c r="L16" s="253" t="s">
        <v>561</v>
      </c>
      <c r="M16" s="253" t="s">
        <v>561</v>
      </c>
      <c r="N16" s="253" t="s">
        <v>561</v>
      </c>
      <c r="O16" s="253" t="s">
        <v>561</v>
      </c>
      <c r="P16" s="243">
        <v>110774</v>
      </c>
      <c r="Q16" s="243">
        <v>158580</v>
      </c>
      <c r="R16" s="244">
        <v>222163</v>
      </c>
      <c r="S16" s="243">
        <v>235758</v>
      </c>
      <c r="T16" s="243">
        <v>243637</v>
      </c>
      <c r="U16" s="243">
        <v>249298</v>
      </c>
      <c r="V16" s="246">
        <v>245782</v>
      </c>
      <c r="W16" s="246">
        <v>238877</v>
      </c>
      <c r="X16" s="246">
        <f t="shared" si="0"/>
        <v>-3516</v>
      </c>
      <c r="Y16" s="247">
        <f t="shared" si="1"/>
        <v>-1.4103602916990909</v>
      </c>
      <c r="Z16" s="248">
        <f t="shared" si="2"/>
        <v>-6905</v>
      </c>
      <c r="AA16" s="249">
        <f t="shared" si="3"/>
        <v>-2.809400200177393</v>
      </c>
      <c r="AB16" s="250">
        <f t="shared" si="4"/>
        <v>-3389</v>
      </c>
      <c r="AC16" s="249">
        <f t="shared" si="4"/>
        <v>-1.3990399084783021</v>
      </c>
    </row>
    <row r="17" spans="1:29" s="251" customFormat="1" ht="15" customHeight="1">
      <c r="A17" s="254" t="s">
        <v>395</v>
      </c>
      <c r="B17" s="255"/>
      <c r="V17" s="255"/>
      <c r="W17" s="255"/>
      <c r="X17" s="246" t="s">
        <v>562</v>
      </c>
      <c r="Y17" s="247" t="s">
        <v>562</v>
      </c>
      <c r="Z17" s="248"/>
      <c r="AA17" s="249"/>
      <c r="AB17" s="250"/>
      <c r="AC17" s="249"/>
    </row>
    <row r="18" spans="1:29" s="251" customFormat="1" ht="15" customHeight="1">
      <c r="A18" s="241" t="s">
        <v>563</v>
      </c>
      <c r="B18" s="242" t="s">
        <v>6</v>
      </c>
      <c r="C18" s="243">
        <v>78261</v>
      </c>
      <c r="D18" s="243">
        <v>99481</v>
      </c>
      <c r="E18" s="243">
        <v>120902</v>
      </c>
      <c r="F18" s="243">
        <v>173051</v>
      </c>
      <c r="G18" s="243">
        <v>274231</v>
      </c>
      <c r="H18" s="243">
        <v>232941</v>
      </c>
      <c r="I18" s="243">
        <v>278973</v>
      </c>
      <c r="J18" s="243">
        <v>335165</v>
      </c>
      <c r="K18" s="243">
        <v>405534</v>
      </c>
      <c r="L18" s="243">
        <v>500472</v>
      </c>
      <c r="M18" s="243">
        <v>553696</v>
      </c>
      <c r="N18" s="243">
        <v>545783</v>
      </c>
      <c r="O18" s="243">
        <v>523650</v>
      </c>
      <c r="P18" s="243">
        <v>509115</v>
      </c>
      <c r="Q18" s="243">
        <v>498999</v>
      </c>
      <c r="R18" s="244">
        <v>488586</v>
      </c>
      <c r="S18" s="243">
        <v>466187</v>
      </c>
      <c r="T18" s="243">
        <v>462647</v>
      </c>
      <c r="U18" s="243">
        <v>453748</v>
      </c>
      <c r="V18" s="246">
        <v>452563</v>
      </c>
      <c r="W18" s="246">
        <v>459593</v>
      </c>
      <c r="X18" s="246">
        <f t="shared" si="0"/>
        <v>-1185</v>
      </c>
      <c r="Y18" s="247">
        <f t="shared" si="1"/>
        <v>-0.26115817590380563</v>
      </c>
      <c r="Z18" s="248">
        <f t="shared" si="2"/>
        <v>7030</v>
      </c>
      <c r="AA18" s="249">
        <f t="shared" si="3"/>
        <v>1.5533748892419399</v>
      </c>
      <c r="AB18" s="250">
        <f t="shared" si="4"/>
        <v>8215</v>
      </c>
      <c r="AC18" s="249">
        <f t="shared" si="4"/>
        <v>1.8145330651457456</v>
      </c>
    </row>
    <row r="19" spans="1:29" s="251" customFormat="1" ht="15" customHeight="1">
      <c r="A19" s="241" t="s">
        <v>564</v>
      </c>
      <c r="B19" s="242" t="s">
        <v>8</v>
      </c>
      <c r="C19" s="243">
        <v>60391</v>
      </c>
      <c r="D19" s="243">
        <v>80220</v>
      </c>
      <c r="E19" s="243">
        <v>98901</v>
      </c>
      <c r="F19" s="243">
        <v>130436</v>
      </c>
      <c r="G19" s="243">
        <v>170055</v>
      </c>
      <c r="H19" s="243">
        <v>144052</v>
      </c>
      <c r="I19" s="243">
        <v>168610</v>
      </c>
      <c r="J19" s="243">
        <v>210527</v>
      </c>
      <c r="K19" s="243">
        <v>263029</v>
      </c>
      <c r="L19" s="243">
        <v>337391</v>
      </c>
      <c r="M19" s="243">
        <v>377043</v>
      </c>
      <c r="N19" s="243">
        <v>400622</v>
      </c>
      <c r="O19" s="243">
        <v>410329</v>
      </c>
      <c r="P19" s="243">
        <v>421267</v>
      </c>
      <c r="Q19" s="243">
        <v>426909</v>
      </c>
      <c r="R19" s="244">
        <v>390389</v>
      </c>
      <c r="S19" s="243">
        <v>438105</v>
      </c>
      <c r="T19" s="243">
        <v>465337</v>
      </c>
      <c r="U19" s="243">
        <v>482640</v>
      </c>
      <c r="V19" s="246">
        <v>487850</v>
      </c>
      <c r="W19" s="246">
        <v>485587</v>
      </c>
      <c r="X19" s="246">
        <f t="shared" si="0"/>
        <v>5210</v>
      </c>
      <c r="Y19" s="247">
        <f t="shared" si="1"/>
        <v>1.07947952925576</v>
      </c>
      <c r="Z19" s="248">
        <f t="shared" si="2"/>
        <v>-2263</v>
      </c>
      <c r="AA19" s="249">
        <f t="shared" si="3"/>
        <v>-0.46387209183150557</v>
      </c>
      <c r="AB19" s="250">
        <f t="shared" si="4"/>
        <v>-7473</v>
      </c>
      <c r="AC19" s="249">
        <f t="shared" si="4"/>
        <v>-1.5433516210872655</v>
      </c>
    </row>
    <row r="20" spans="1:29" s="251" customFormat="1" ht="15" customHeight="1">
      <c r="A20" s="241" t="s">
        <v>565</v>
      </c>
      <c r="B20" s="242" t="s">
        <v>10</v>
      </c>
      <c r="C20" s="243">
        <v>11151</v>
      </c>
      <c r="D20" s="243">
        <v>19101</v>
      </c>
      <c r="E20" s="243">
        <v>28404</v>
      </c>
      <c r="F20" s="243">
        <v>35567</v>
      </c>
      <c r="G20" s="243">
        <v>39137</v>
      </c>
      <c r="H20" s="243">
        <v>37033</v>
      </c>
      <c r="I20" s="243">
        <v>42951</v>
      </c>
      <c r="J20" s="243">
        <v>50960</v>
      </c>
      <c r="K20" s="243">
        <v>57050</v>
      </c>
      <c r="L20" s="243">
        <v>63195</v>
      </c>
      <c r="M20" s="243">
        <v>70938</v>
      </c>
      <c r="N20" s="243">
        <v>76211</v>
      </c>
      <c r="O20" s="243">
        <v>81745</v>
      </c>
      <c r="P20" s="243">
        <v>87127</v>
      </c>
      <c r="Q20" s="243">
        <v>87524</v>
      </c>
      <c r="R20" s="244">
        <v>75032</v>
      </c>
      <c r="S20" s="243">
        <v>83834</v>
      </c>
      <c r="T20" s="243">
        <v>90590</v>
      </c>
      <c r="U20" s="243">
        <v>93238</v>
      </c>
      <c r="V20" s="246">
        <v>95350</v>
      </c>
      <c r="W20" s="246">
        <v>93922</v>
      </c>
      <c r="X20" s="246">
        <f t="shared" si="0"/>
        <v>2112</v>
      </c>
      <c r="Y20" s="247">
        <f t="shared" si="1"/>
        <v>2.2651708530856518</v>
      </c>
      <c r="Z20" s="248">
        <f t="shared" si="2"/>
        <v>-1428</v>
      </c>
      <c r="AA20" s="249">
        <f t="shared" si="3"/>
        <v>-1.4976402726796016</v>
      </c>
      <c r="AB20" s="250">
        <f t="shared" si="4"/>
        <v>-3540</v>
      </c>
      <c r="AC20" s="249">
        <f t="shared" si="4"/>
        <v>-3.7628111257652535</v>
      </c>
    </row>
    <row r="21" spans="1:29" s="251" customFormat="1" ht="15" customHeight="1">
      <c r="A21" s="254" t="s">
        <v>396</v>
      </c>
      <c r="B21" s="255"/>
      <c r="V21" s="255"/>
      <c r="W21" s="255"/>
      <c r="X21" s="246" t="s">
        <v>562</v>
      </c>
      <c r="Y21" s="247" t="s">
        <v>562</v>
      </c>
      <c r="Z21" s="248"/>
      <c r="AA21" s="249"/>
      <c r="AB21" s="250"/>
      <c r="AC21" s="249"/>
    </row>
    <row r="22" spans="1:29" s="251" customFormat="1" ht="15" customHeight="1">
      <c r="A22" s="241" t="s">
        <v>566</v>
      </c>
      <c r="B22" s="242" t="s">
        <v>11</v>
      </c>
      <c r="C22" s="243">
        <v>18013</v>
      </c>
      <c r="D22" s="243">
        <v>20262</v>
      </c>
      <c r="E22" s="243">
        <v>24038</v>
      </c>
      <c r="F22" s="243">
        <v>31487</v>
      </c>
      <c r="G22" s="243">
        <v>40018</v>
      </c>
      <c r="H22" s="243">
        <v>56677</v>
      </c>
      <c r="I22" s="243">
        <v>59838</v>
      </c>
      <c r="J22" s="243">
        <v>68982</v>
      </c>
      <c r="K22" s="243">
        <v>86455</v>
      </c>
      <c r="L22" s="243">
        <v>121380</v>
      </c>
      <c r="M22" s="243">
        <v>153763</v>
      </c>
      <c r="N22" s="243">
        <v>171978</v>
      </c>
      <c r="O22" s="243">
        <v>178228</v>
      </c>
      <c r="P22" s="243">
        <v>182731</v>
      </c>
      <c r="Q22" s="243">
        <v>186134</v>
      </c>
      <c r="R22" s="244">
        <v>188431</v>
      </c>
      <c r="S22" s="243">
        <v>192159</v>
      </c>
      <c r="T22" s="243">
        <v>192250</v>
      </c>
      <c r="U22" s="243">
        <v>196127</v>
      </c>
      <c r="V22" s="246">
        <v>196883</v>
      </c>
      <c r="W22" s="246">
        <v>198138</v>
      </c>
      <c r="X22" s="246">
        <f t="shared" si="0"/>
        <v>756</v>
      </c>
      <c r="Y22" s="247">
        <f t="shared" si="1"/>
        <v>0.38546452043828744</v>
      </c>
      <c r="Z22" s="248">
        <f t="shared" si="2"/>
        <v>1255</v>
      </c>
      <c r="AA22" s="249">
        <f t="shared" si="3"/>
        <v>0.63743441536343926</v>
      </c>
      <c r="AB22" s="250">
        <f t="shared" si="4"/>
        <v>499</v>
      </c>
      <c r="AC22" s="249">
        <f t="shared" si="4"/>
        <v>0.25196989492515182</v>
      </c>
    </row>
    <row r="23" spans="1:29" s="251" customFormat="1" ht="15" customHeight="1">
      <c r="A23" s="241" t="s">
        <v>567</v>
      </c>
      <c r="B23" s="242" t="s">
        <v>17</v>
      </c>
      <c r="C23" s="243">
        <v>16831</v>
      </c>
      <c r="D23" s="243">
        <v>19516</v>
      </c>
      <c r="E23" s="243">
        <v>22831</v>
      </c>
      <c r="F23" s="243">
        <v>26544</v>
      </c>
      <c r="G23" s="243">
        <v>31739</v>
      </c>
      <c r="H23" s="243">
        <v>46900</v>
      </c>
      <c r="I23" s="243">
        <v>48405</v>
      </c>
      <c r="J23" s="243">
        <v>55084</v>
      </c>
      <c r="K23" s="243">
        <v>66491</v>
      </c>
      <c r="L23" s="243">
        <v>91486</v>
      </c>
      <c r="M23" s="243">
        <v>127179</v>
      </c>
      <c r="N23" s="243">
        <v>162624</v>
      </c>
      <c r="O23" s="243">
        <v>183628</v>
      </c>
      <c r="P23" s="243">
        <v>194273</v>
      </c>
      <c r="Q23" s="243">
        <v>201862</v>
      </c>
      <c r="R23" s="244">
        <v>202544</v>
      </c>
      <c r="S23" s="243">
        <v>213037</v>
      </c>
      <c r="T23" s="243">
        <v>219862</v>
      </c>
      <c r="U23" s="243">
        <v>225700</v>
      </c>
      <c r="V23" s="246">
        <v>224903</v>
      </c>
      <c r="W23" s="246">
        <v>226432</v>
      </c>
      <c r="X23" s="246">
        <f t="shared" si="0"/>
        <v>-797</v>
      </c>
      <c r="Y23" s="247">
        <f t="shared" si="1"/>
        <v>-0.35312361541869741</v>
      </c>
      <c r="Z23" s="248">
        <f t="shared" si="2"/>
        <v>1529</v>
      </c>
      <c r="AA23" s="249">
        <f t="shared" si="3"/>
        <v>0.67984864586065996</v>
      </c>
      <c r="AB23" s="250">
        <f t="shared" si="4"/>
        <v>2326</v>
      </c>
      <c r="AC23" s="249">
        <f t="shared" si="4"/>
        <v>1.0329722612793573</v>
      </c>
    </row>
    <row r="24" spans="1:29" s="251" customFormat="1" ht="15" customHeight="1">
      <c r="A24" s="241" t="s">
        <v>568</v>
      </c>
      <c r="B24" s="242" t="s">
        <v>20</v>
      </c>
      <c r="C24" s="243">
        <v>13951</v>
      </c>
      <c r="D24" s="243">
        <v>16047</v>
      </c>
      <c r="E24" s="243">
        <v>17039</v>
      </c>
      <c r="F24" s="243">
        <v>18889</v>
      </c>
      <c r="G24" s="243">
        <v>22411</v>
      </c>
      <c r="H24" s="243">
        <v>31048</v>
      </c>
      <c r="I24" s="243">
        <v>32555</v>
      </c>
      <c r="J24" s="243">
        <v>35158</v>
      </c>
      <c r="K24" s="243">
        <v>41916</v>
      </c>
      <c r="L24" s="243">
        <v>61282</v>
      </c>
      <c r="M24" s="243">
        <v>87127</v>
      </c>
      <c r="N24" s="243">
        <v>115773</v>
      </c>
      <c r="O24" s="243">
        <v>129834</v>
      </c>
      <c r="P24" s="243">
        <v>136376</v>
      </c>
      <c r="Q24" s="243">
        <v>141253</v>
      </c>
      <c r="R24" s="244">
        <v>144539</v>
      </c>
      <c r="S24" s="243">
        <v>153762</v>
      </c>
      <c r="T24" s="243">
        <v>157668</v>
      </c>
      <c r="U24" s="243">
        <v>156423</v>
      </c>
      <c r="V24" s="246">
        <v>156375</v>
      </c>
      <c r="W24" s="246">
        <v>152321</v>
      </c>
      <c r="X24" s="246">
        <f t="shared" si="0"/>
        <v>-48</v>
      </c>
      <c r="Y24" s="247">
        <f t="shared" si="1"/>
        <v>-3.0686024433746954E-2</v>
      </c>
      <c r="Z24" s="248">
        <f t="shared" si="2"/>
        <v>-4054</v>
      </c>
      <c r="AA24" s="249">
        <f t="shared" si="3"/>
        <v>-2.5924860111910473</v>
      </c>
      <c r="AB24" s="250">
        <f t="shared" si="4"/>
        <v>-4006</v>
      </c>
      <c r="AC24" s="249">
        <f t="shared" si="4"/>
        <v>-2.5617999867573005</v>
      </c>
    </row>
    <row r="25" spans="1:29" s="251" customFormat="1" ht="15" customHeight="1">
      <c r="A25" s="241" t="s">
        <v>569</v>
      </c>
      <c r="B25" s="242" t="s">
        <v>22</v>
      </c>
      <c r="C25" s="243">
        <v>22008</v>
      </c>
      <c r="D25" s="243">
        <v>22238</v>
      </c>
      <c r="E25" s="243">
        <v>23513</v>
      </c>
      <c r="F25" s="243">
        <v>23212</v>
      </c>
      <c r="G25" s="243">
        <v>24282</v>
      </c>
      <c r="H25" s="243">
        <v>33145</v>
      </c>
      <c r="I25" s="243">
        <v>33211</v>
      </c>
      <c r="J25" s="243">
        <v>33667</v>
      </c>
      <c r="K25" s="243">
        <v>32528</v>
      </c>
      <c r="L25" s="243">
        <v>32265</v>
      </c>
      <c r="M25" s="243">
        <v>33090</v>
      </c>
      <c r="N25" s="243">
        <v>35261</v>
      </c>
      <c r="O25" s="243">
        <v>36529</v>
      </c>
      <c r="P25" s="243">
        <v>40716</v>
      </c>
      <c r="Q25" s="243">
        <v>64560</v>
      </c>
      <c r="R25" s="244">
        <v>96279</v>
      </c>
      <c r="S25" s="243">
        <v>111737</v>
      </c>
      <c r="T25" s="243">
        <v>113572</v>
      </c>
      <c r="U25" s="243">
        <v>114216</v>
      </c>
      <c r="V25" s="246">
        <v>112691</v>
      </c>
      <c r="W25" s="246">
        <v>109238</v>
      </c>
      <c r="X25" s="246">
        <f t="shared" si="0"/>
        <v>-1525</v>
      </c>
      <c r="Y25" s="247">
        <f t="shared" si="1"/>
        <v>-1.3351894655740002</v>
      </c>
      <c r="Z25" s="248">
        <f t="shared" si="2"/>
        <v>-3453</v>
      </c>
      <c r="AA25" s="249">
        <f t="shared" si="3"/>
        <v>-3.0641311196102619</v>
      </c>
      <c r="AB25" s="250">
        <f t="shared" si="4"/>
        <v>-1928</v>
      </c>
      <c r="AC25" s="249">
        <f t="shared" si="4"/>
        <v>-1.7289416540362617</v>
      </c>
    </row>
    <row r="26" spans="1:29" s="251" customFormat="1" ht="15" customHeight="1">
      <c r="A26" s="256" t="s">
        <v>570</v>
      </c>
      <c r="B26" s="257" t="s">
        <v>32</v>
      </c>
      <c r="C26" s="244">
        <v>6649</v>
      </c>
      <c r="D26" s="244">
        <v>6491</v>
      </c>
      <c r="E26" s="244">
        <v>6576</v>
      </c>
      <c r="F26" s="244">
        <v>6506</v>
      </c>
      <c r="G26" s="244">
        <v>6400</v>
      </c>
      <c r="H26" s="244">
        <v>7781</v>
      </c>
      <c r="I26" s="244">
        <v>7747</v>
      </c>
      <c r="J26" s="244">
        <v>7610</v>
      </c>
      <c r="K26" s="244">
        <v>7178</v>
      </c>
      <c r="L26" s="244">
        <v>7038</v>
      </c>
      <c r="M26" s="244">
        <v>7032</v>
      </c>
      <c r="N26" s="244">
        <v>7940</v>
      </c>
      <c r="O26" s="244">
        <v>11526</v>
      </c>
      <c r="P26" s="244">
        <v>14430</v>
      </c>
      <c r="Q26" s="244">
        <v>21558</v>
      </c>
      <c r="R26" s="244">
        <v>27130</v>
      </c>
      <c r="S26" s="244">
        <v>29094</v>
      </c>
      <c r="T26" s="244">
        <v>30021</v>
      </c>
      <c r="U26" s="244">
        <v>31739</v>
      </c>
      <c r="V26" s="258">
        <v>30838</v>
      </c>
      <c r="W26" s="258">
        <v>29680</v>
      </c>
      <c r="X26" s="246">
        <f t="shared" si="0"/>
        <v>-901</v>
      </c>
      <c r="Y26" s="247">
        <f t="shared" si="1"/>
        <v>-2.8387787895018746</v>
      </c>
      <c r="Z26" s="248">
        <f t="shared" si="2"/>
        <v>-1158</v>
      </c>
      <c r="AA26" s="249">
        <f t="shared" si="3"/>
        <v>-3.7551073351060378</v>
      </c>
      <c r="AB26" s="250">
        <f t="shared" si="4"/>
        <v>-257</v>
      </c>
      <c r="AC26" s="249">
        <f t="shared" si="4"/>
        <v>-0.91632854560416321</v>
      </c>
    </row>
    <row r="27" spans="1:29" s="251" customFormat="1" ht="15" customHeight="1">
      <c r="A27" s="254" t="s">
        <v>130</v>
      </c>
      <c r="B27" s="255"/>
      <c r="O27" s="251" t="s">
        <v>562</v>
      </c>
      <c r="V27" s="255"/>
      <c r="W27" s="255"/>
      <c r="X27" s="246" t="s">
        <v>562</v>
      </c>
      <c r="Y27" s="247" t="s">
        <v>562</v>
      </c>
      <c r="Z27" s="248"/>
      <c r="AA27" s="249"/>
      <c r="AB27" s="250"/>
      <c r="AC27" s="249"/>
    </row>
    <row r="28" spans="1:29" s="251" customFormat="1" ht="15" customHeight="1">
      <c r="A28" s="241" t="s">
        <v>571</v>
      </c>
      <c r="B28" s="242" t="s">
        <v>7</v>
      </c>
      <c r="C28" s="243">
        <v>58103</v>
      </c>
      <c r="D28" s="243">
        <v>63682</v>
      </c>
      <c r="E28" s="243">
        <v>66890</v>
      </c>
      <c r="F28" s="243">
        <v>72417</v>
      </c>
      <c r="G28" s="243">
        <v>84857</v>
      </c>
      <c r="H28" s="243">
        <v>101611</v>
      </c>
      <c r="I28" s="243">
        <v>112041</v>
      </c>
      <c r="J28" s="243">
        <v>120233</v>
      </c>
      <c r="K28" s="243">
        <v>129820</v>
      </c>
      <c r="L28" s="243">
        <v>159351</v>
      </c>
      <c r="M28" s="243">
        <v>206561</v>
      </c>
      <c r="N28" s="243">
        <v>234945</v>
      </c>
      <c r="O28" s="243">
        <v>254869</v>
      </c>
      <c r="P28" s="243">
        <v>263363</v>
      </c>
      <c r="Q28" s="243">
        <v>270722</v>
      </c>
      <c r="R28" s="244">
        <v>287606</v>
      </c>
      <c r="S28" s="243">
        <v>293117</v>
      </c>
      <c r="T28" s="243">
        <v>291027</v>
      </c>
      <c r="U28" s="243">
        <v>290959</v>
      </c>
      <c r="V28" s="246">
        <v>293409</v>
      </c>
      <c r="W28" s="246">
        <v>303601</v>
      </c>
      <c r="X28" s="246">
        <f t="shared" si="0"/>
        <v>2450</v>
      </c>
      <c r="Y28" s="247">
        <f t="shared" si="1"/>
        <v>0.8420430369914661</v>
      </c>
      <c r="Z28" s="248">
        <f t="shared" si="2"/>
        <v>10192</v>
      </c>
      <c r="AA28" s="249">
        <f t="shared" si="3"/>
        <v>3.4736494108905993</v>
      </c>
      <c r="AB28" s="250">
        <f t="shared" si="4"/>
        <v>7742</v>
      </c>
      <c r="AC28" s="249">
        <f t="shared" si="4"/>
        <v>2.6316063738991331</v>
      </c>
    </row>
    <row r="29" spans="1:29" s="251" customFormat="1" ht="15" customHeight="1">
      <c r="A29" s="241" t="s">
        <v>572</v>
      </c>
      <c r="B29" s="242" t="s">
        <v>14</v>
      </c>
      <c r="C29" s="243">
        <v>61707</v>
      </c>
      <c r="D29" s="243">
        <v>67991</v>
      </c>
      <c r="E29" s="243">
        <v>71553</v>
      </c>
      <c r="F29" s="243">
        <v>74773</v>
      </c>
      <c r="G29" s="243">
        <v>78251</v>
      </c>
      <c r="H29" s="243">
        <v>93071</v>
      </c>
      <c r="I29" s="243">
        <v>97208</v>
      </c>
      <c r="J29" s="243">
        <v>100003</v>
      </c>
      <c r="K29" s="243">
        <v>101894</v>
      </c>
      <c r="L29" s="243">
        <v>114279</v>
      </c>
      <c r="M29" s="243">
        <v>140344</v>
      </c>
      <c r="N29" s="243">
        <v>183280</v>
      </c>
      <c r="O29" s="243">
        <v>212233</v>
      </c>
      <c r="P29" s="243">
        <v>227311</v>
      </c>
      <c r="Q29" s="243">
        <v>239803</v>
      </c>
      <c r="R29" s="244">
        <v>260567</v>
      </c>
      <c r="S29" s="243">
        <v>266170</v>
      </c>
      <c r="T29" s="243">
        <v>267100</v>
      </c>
      <c r="U29" s="243">
        <v>266937</v>
      </c>
      <c r="V29" s="246">
        <v>267435</v>
      </c>
      <c r="W29" s="246">
        <v>260878</v>
      </c>
      <c r="X29" s="246">
        <f t="shared" si="0"/>
        <v>498</v>
      </c>
      <c r="Y29" s="247">
        <f t="shared" si="1"/>
        <v>0.18656087391406961</v>
      </c>
      <c r="Z29" s="248">
        <f t="shared" si="2"/>
        <v>-6557</v>
      </c>
      <c r="AA29" s="249">
        <f t="shared" si="3"/>
        <v>-2.4518107203619568</v>
      </c>
      <c r="AB29" s="250">
        <f t="shared" si="4"/>
        <v>-7055</v>
      </c>
      <c r="AC29" s="249">
        <f t="shared" si="4"/>
        <v>-2.6383715942760264</v>
      </c>
    </row>
    <row r="30" spans="1:29" s="251" customFormat="1" ht="15" customHeight="1">
      <c r="A30" s="241" t="s">
        <v>573</v>
      </c>
      <c r="B30" s="242" t="s">
        <v>19</v>
      </c>
      <c r="C30" s="243">
        <v>30097</v>
      </c>
      <c r="D30" s="243">
        <v>31641</v>
      </c>
      <c r="E30" s="243">
        <v>31904</v>
      </c>
      <c r="F30" s="243">
        <v>36304</v>
      </c>
      <c r="G30" s="243">
        <v>40722</v>
      </c>
      <c r="H30" s="243">
        <v>46659</v>
      </c>
      <c r="I30" s="243">
        <v>49771</v>
      </c>
      <c r="J30" s="243">
        <v>51131</v>
      </c>
      <c r="K30" s="243">
        <v>53565</v>
      </c>
      <c r="L30" s="243">
        <v>61000</v>
      </c>
      <c r="M30" s="243">
        <v>68900</v>
      </c>
      <c r="N30" s="243">
        <v>77080</v>
      </c>
      <c r="O30" s="243">
        <v>85463</v>
      </c>
      <c r="P30" s="243">
        <v>91434</v>
      </c>
      <c r="Q30" s="243">
        <v>93273</v>
      </c>
      <c r="R30" s="244">
        <v>97632</v>
      </c>
      <c r="S30" s="243">
        <v>96020</v>
      </c>
      <c r="T30" s="243">
        <v>94813</v>
      </c>
      <c r="U30" s="243">
        <v>93901</v>
      </c>
      <c r="V30" s="246">
        <v>91030</v>
      </c>
      <c r="W30" s="246">
        <v>87722</v>
      </c>
      <c r="X30" s="246">
        <f t="shared" si="0"/>
        <v>-2871</v>
      </c>
      <c r="Y30" s="247">
        <f t="shared" si="1"/>
        <v>-3.0574754262467918</v>
      </c>
      <c r="Z30" s="248">
        <f t="shared" si="2"/>
        <v>-3308</v>
      </c>
      <c r="AA30" s="249">
        <f t="shared" si="3"/>
        <v>-3.6339668241239154</v>
      </c>
      <c r="AB30" s="250">
        <f t="shared" si="4"/>
        <v>-437</v>
      </c>
      <c r="AC30" s="249">
        <f t="shared" si="4"/>
        <v>-0.57649139787712356</v>
      </c>
    </row>
    <row r="31" spans="1:29" s="251" customFormat="1" ht="15" customHeight="1">
      <c r="A31" s="241" t="s">
        <v>574</v>
      </c>
      <c r="B31" s="242" t="s">
        <v>34</v>
      </c>
      <c r="C31" s="243">
        <v>13730</v>
      </c>
      <c r="D31" s="243">
        <v>13876</v>
      </c>
      <c r="E31" s="243">
        <v>14418</v>
      </c>
      <c r="F31" s="243">
        <v>14719</v>
      </c>
      <c r="G31" s="243">
        <v>15152</v>
      </c>
      <c r="H31" s="243">
        <v>18153</v>
      </c>
      <c r="I31" s="243">
        <v>18240</v>
      </c>
      <c r="J31" s="243">
        <v>18639</v>
      </c>
      <c r="K31" s="243">
        <v>18525</v>
      </c>
      <c r="L31" s="243">
        <v>19099</v>
      </c>
      <c r="M31" s="243">
        <v>21140</v>
      </c>
      <c r="N31" s="243">
        <v>23425</v>
      </c>
      <c r="O31" s="243">
        <v>27609</v>
      </c>
      <c r="P31" s="243">
        <v>29579</v>
      </c>
      <c r="Q31" s="243">
        <v>30603</v>
      </c>
      <c r="R31" s="244">
        <v>31377</v>
      </c>
      <c r="S31" s="243">
        <v>32054</v>
      </c>
      <c r="T31" s="243">
        <v>31944</v>
      </c>
      <c r="U31" s="243">
        <v>31026</v>
      </c>
      <c r="V31" s="246">
        <v>31020</v>
      </c>
      <c r="W31" s="246">
        <v>30268</v>
      </c>
      <c r="X31" s="246">
        <f t="shared" si="0"/>
        <v>-6</v>
      </c>
      <c r="Y31" s="247">
        <f t="shared" si="1"/>
        <v>-1.9338619222587505E-2</v>
      </c>
      <c r="Z31" s="248">
        <f t="shared" si="2"/>
        <v>-752</v>
      </c>
      <c r="AA31" s="249">
        <f t="shared" si="3"/>
        <v>-2.4242424242424243</v>
      </c>
      <c r="AB31" s="250">
        <f t="shared" si="4"/>
        <v>-746</v>
      </c>
      <c r="AC31" s="249">
        <f t="shared" si="4"/>
        <v>-2.4049038050198366</v>
      </c>
    </row>
    <row r="32" spans="1:29" s="251" customFormat="1" ht="15" customHeight="1">
      <c r="A32" s="241" t="s">
        <v>575</v>
      </c>
      <c r="B32" s="242" t="s">
        <v>35</v>
      </c>
      <c r="C32" s="243">
        <v>4933</v>
      </c>
      <c r="D32" s="243">
        <v>5243</v>
      </c>
      <c r="E32" s="243">
        <v>5447</v>
      </c>
      <c r="F32" s="243">
        <v>5772</v>
      </c>
      <c r="G32" s="243">
        <v>6078</v>
      </c>
      <c r="H32" s="243">
        <v>8081</v>
      </c>
      <c r="I32" s="243">
        <v>8461</v>
      </c>
      <c r="J32" s="243">
        <v>8852</v>
      </c>
      <c r="K32" s="243">
        <v>9235</v>
      </c>
      <c r="L32" s="243">
        <v>11095</v>
      </c>
      <c r="M32" s="243">
        <v>13116</v>
      </c>
      <c r="N32" s="243">
        <v>20011</v>
      </c>
      <c r="O32" s="243">
        <v>26527</v>
      </c>
      <c r="P32" s="243">
        <v>29757</v>
      </c>
      <c r="Q32" s="243">
        <v>30813</v>
      </c>
      <c r="R32" s="244">
        <v>33583</v>
      </c>
      <c r="S32" s="243">
        <v>33766</v>
      </c>
      <c r="T32" s="243">
        <v>33545</v>
      </c>
      <c r="U32" s="243">
        <v>33183</v>
      </c>
      <c r="V32" s="246">
        <v>33739</v>
      </c>
      <c r="W32" s="246">
        <v>33604</v>
      </c>
      <c r="X32" s="246">
        <f t="shared" si="0"/>
        <v>556</v>
      </c>
      <c r="Y32" s="247">
        <f t="shared" si="1"/>
        <v>1.6755567609920741</v>
      </c>
      <c r="Z32" s="248">
        <f t="shared" si="2"/>
        <v>-135</v>
      </c>
      <c r="AA32" s="249">
        <f t="shared" si="3"/>
        <v>-0.40013041287530748</v>
      </c>
      <c r="AB32" s="250">
        <f t="shared" si="4"/>
        <v>-691</v>
      </c>
      <c r="AC32" s="249">
        <f t="shared" si="4"/>
        <v>-2.0756871738673817</v>
      </c>
    </row>
    <row r="33" spans="1:29" s="251" customFormat="1" ht="15" customHeight="1">
      <c r="A33" s="259" t="s">
        <v>397</v>
      </c>
      <c r="B33" s="255"/>
      <c r="V33" s="255"/>
      <c r="W33" s="255"/>
      <c r="X33" s="246" t="s">
        <v>562</v>
      </c>
      <c r="Y33" s="247" t="s">
        <v>562</v>
      </c>
      <c r="Z33" s="248"/>
      <c r="AA33" s="249"/>
      <c r="AB33" s="250"/>
      <c r="AC33" s="249"/>
    </row>
    <row r="34" spans="1:29" s="251" customFormat="1" ht="15" customHeight="1">
      <c r="A34" s="241" t="s">
        <v>576</v>
      </c>
      <c r="B34" s="242" t="s">
        <v>16</v>
      </c>
      <c r="C34" s="243">
        <v>20987</v>
      </c>
      <c r="D34" s="243">
        <v>22392</v>
      </c>
      <c r="E34" s="243">
        <v>25656</v>
      </c>
      <c r="F34" s="243">
        <v>29737</v>
      </c>
      <c r="G34" s="243">
        <v>32083</v>
      </c>
      <c r="H34" s="243">
        <v>37160</v>
      </c>
      <c r="I34" s="243">
        <v>42516</v>
      </c>
      <c r="J34" s="243">
        <v>48012</v>
      </c>
      <c r="K34" s="243">
        <v>51173</v>
      </c>
      <c r="L34" s="243">
        <v>48481</v>
      </c>
      <c r="M34" s="243">
        <v>45964</v>
      </c>
      <c r="N34" s="243">
        <v>46182</v>
      </c>
      <c r="O34" s="243">
        <v>46380</v>
      </c>
      <c r="P34" s="243">
        <v>46889</v>
      </c>
      <c r="Q34" s="243">
        <v>46220</v>
      </c>
      <c r="R34" s="244">
        <v>46339</v>
      </c>
      <c r="S34" s="243">
        <v>45718</v>
      </c>
      <c r="T34" s="243">
        <v>43953</v>
      </c>
      <c r="U34" s="243">
        <v>42802</v>
      </c>
      <c r="V34" s="246">
        <v>40866</v>
      </c>
      <c r="W34" s="246">
        <f>SUM(W35:W36)</f>
        <v>38673</v>
      </c>
      <c r="X34" s="246">
        <f t="shared" si="0"/>
        <v>-1936</v>
      </c>
      <c r="Y34" s="247">
        <f t="shared" si="1"/>
        <v>-4.5231531236858098</v>
      </c>
      <c r="Z34" s="248">
        <f t="shared" si="2"/>
        <v>-2193</v>
      </c>
      <c r="AA34" s="249">
        <f t="shared" si="3"/>
        <v>-5.3663191895463225</v>
      </c>
      <c r="AB34" s="250">
        <f t="shared" si="4"/>
        <v>-257</v>
      </c>
      <c r="AC34" s="249">
        <f t="shared" si="4"/>
        <v>-0.84316606586051268</v>
      </c>
    </row>
    <row r="35" spans="1:29" ht="15" customHeight="1">
      <c r="A35" s="260" t="s">
        <v>577</v>
      </c>
      <c r="B35" s="261" t="s">
        <v>578</v>
      </c>
      <c r="C35" s="262">
        <v>15479</v>
      </c>
      <c r="D35" s="262">
        <v>16803</v>
      </c>
      <c r="E35" s="262">
        <v>19777</v>
      </c>
      <c r="F35" s="262">
        <v>23540</v>
      </c>
      <c r="G35" s="262">
        <v>25873</v>
      </c>
      <c r="H35" s="262">
        <v>29426</v>
      </c>
      <c r="I35" s="262">
        <v>34288</v>
      </c>
      <c r="J35" s="262">
        <v>39145</v>
      </c>
      <c r="K35" s="262">
        <v>42238</v>
      </c>
      <c r="L35" s="262">
        <v>40157</v>
      </c>
      <c r="M35" s="262">
        <v>37934</v>
      </c>
      <c r="N35" s="262">
        <v>38108</v>
      </c>
      <c r="O35" s="262">
        <v>38303</v>
      </c>
      <c r="P35" s="262">
        <v>38770</v>
      </c>
      <c r="Q35" s="262">
        <v>38230</v>
      </c>
      <c r="R35" s="262">
        <v>38257</v>
      </c>
      <c r="S35" s="262">
        <v>37768</v>
      </c>
      <c r="T35" s="262">
        <v>36268</v>
      </c>
      <c r="U35" s="262">
        <v>35435</v>
      </c>
      <c r="V35" s="263">
        <v>33957</v>
      </c>
      <c r="W35" s="263">
        <v>32373</v>
      </c>
      <c r="X35" s="246">
        <f t="shared" si="0"/>
        <v>-1478</v>
      </c>
      <c r="Y35" s="247">
        <f t="shared" si="1"/>
        <v>-4.1710173557217445</v>
      </c>
      <c r="Z35" s="248">
        <f t="shared" si="2"/>
        <v>-1584</v>
      </c>
      <c r="AA35" s="249">
        <f t="shared" si="3"/>
        <v>-4.6647230320699711</v>
      </c>
      <c r="AB35" s="264"/>
      <c r="AC35" s="265"/>
    </row>
    <row r="36" spans="1:29" ht="15" customHeight="1">
      <c r="A36" s="260" t="s">
        <v>579</v>
      </c>
      <c r="B36" s="261" t="s">
        <v>580</v>
      </c>
      <c r="C36" s="262">
        <v>5508</v>
      </c>
      <c r="D36" s="262">
        <v>5589</v>
      </c>
      <c r="E36" s="262">
        <v>5879</v>
      </c>
      <c r="F36" s="262">
        <v>6197</v>
      </c>
      <c r="G36" s="262">
        <v>6210</v>
      </c>
      <c r="H36" s="262">
        <v>7734</v>
      </c>
      <c r="I36" s="262">
        <v>8228</v>
      </c>
      <c r="J36" s="262">
        <v>8867</v>
      </c>
      <c r="K36" s="262">
        <v>8935</v>
      </c>
      <c r="L36" s="262">
        <v>8324</v>
      </c>
      <c r="M36" s="262">
        <v>8030</v>
      </c>
      <c r="N36" s="262">
        <v>8074</v>
      </c>
      <c r="O36" s="262">
        <v>8077</v>
      </c>
      <c r="P36" s="262">
        <v>8119</v>
      </c>
      <c r="Q36" s="262">
        <v>7990</v>
      </c>
      <c r="R36" s="262">
        <v>8082</v>
      </c>
      <c r="S36" s="262">
        <v>7950</v>
      </c>
      <c r="T36" s="262">
        <v>7685</v>
      </c>
      <c r="U36" s="262">
        <v>7367</v>
      </c>
      <c r="V36" s="263">
        <v>6909</v>
      </c>
      <c r="W36" s="263">
        <v>6300</v>
      </c>
      <c r="X36" s="246">
        <f t="shared" si="0"/>
        <v>-458</v>
      </c>
      <c r="Y36" s="247">
        <f t="shared" si="1"/>
        <v>-6.2169132618433558</v>
      </c>
      <c r="Z36" s="248">
        <f t="shared" si="2"/>
        <v>-609</v>
      </c>
      <c r="AA36" s="249">
        <f t="shared" si="3"/>
        <v>-8.8145896656534948</v>
      </c>
      <c r="AB36" s="264"/>
      <c r="AC36" s="265"/>
    </row>
    <row r="37" spans="1:29" s="251" customFormat="1" ht="15" customHeight="1">
      <c r="A37" s="241" t="s">
        <v>581</v>
      </c>
      <c r="B37" s="242" t="s">
        <v>18</v>
      </c>
      <c r="C37" s="243">
        <v>33644</v>
      </c>
      <c r="D37" s="243">
        <v>35564</v>
      </c>
      <c r="E37" s="243">
        <v>37074</v>
      </c>
      <c r="F37" s="243">
        <v>37304</v>
      </c>
      <c r="G37" s="243">
        <v>38160</v>
      </c>
      <c r="H37" s="243">
        <v>47985</v>
      </c>
      <c r="I37" s="243">
        <v>47951</v>
      </c>
      <c r="J37" s="243">
        <v>48240</v>
      </c>
      <c r="K37" s="243">
        <v>47062</v>
      </c>
      <c r="L37" s="243">
        <v>46688</v>
      </c>
      <c r="M37" s="243">
        <v>49071</v>
      </c>
      <c r="N37" s="243">
        <v>63746</v>
      </c>
      <c r="O37" s="243">
        <v>78297</v>
      </c>
      <c r="P37" s="243">
        <v>82636</v>
      </c>
      <c r="Q37" s="243">
        <v>84445</v>
      </c>
      <c r="R37" s="244">
        <v>86562</v>
      </c>
      <c r="S37" s="243">
        <v>86117</v>
      </c>
      <c r="T37" s="243">
        <v>84361</v>
      </c>
      <c r="U37" s="243">
        <v>81009</v>
      </c>
      <c r="V37" s="246">
        <v>77178</v>
      </c>
      <c r="W37" s="246">
        <f>SUM(W38:W39)</f>
        <v>75294</v>
      </c>
      <c r="X37" s="246">
        <f t="shared" si="0"/>
        <v>-3831</v>
      </c>
      <c r="Y37" s="247">
        <f t="shared" si="1"/>
        <v>-4.729104173610339</v>
      </c>
      <c r="Z37" s="248">
        <f t="shared" si="2"/>
        <v>-1884</v>
      </c>
      <c r="AA37" s="249">
        <f t="shared" si="3"/>
        <v>-2.441110160926689</v>
      </c>
      <c r="AB37" s="250">
        <f t="shared" si="4"/>
        <v>1947</v>
      </c>
      <c r="AC37" s="249">
        <f t="shared" si="4"/>
        <v>2.28799401268365</v>
      </c>
    </row>
    <row r="38" spans="1:29" ht="15" customHeight="1">
      <c r="A38" s="260" t="s">
        <v>582</v>
      </c>
      <c r="B38" s="261" t="s">
        <v>583</v>
      </c>
      <c r="C38" s="262">
        <v>25107</v>
      </c>
      <c r="D38" s="262">
        <v>27013</v>
      </c>
      <c r="E38" s="262">
        <v>28544</v>
      </c>
      <c r="F38" s="262">
        <v>29063</v>
      </c>
      <c r="G38" s="262">
        <v>30204</v>
      </c>
      <c r="H38" s="262">
        <v>38499</v>
      </c>
      <c r="I38" s="262">
        <v>38445</v>
      </c>
      <c r="J38" s="262">
        <v>38876</v>
      </c>
      <c r="K38" s="262">
        <v>38264</v>
      </c>
      <c r="L38" s="262">
        <v>38542</v>
      </c>
      <c r="M38" s="262">
        <v>41245</v>
      </c>
      <c r="N38" s="262">
        <v>55731</v>
      </c>
      <c r="O38" s="262">
        <v>70201</v>
      </c>
      <c r="P38" s="262">
        <v>74527</v>
      </c>
      <c r="Q38" s="262">
        <v>76501</v>
      </c>
      <c r="R38" s="262">
        <v>78653</v>
      </c>
      <c r="S38" s="262">
        <v>76682</v>
      </c>
      <c r="T38" s="262">
        <v>75087</v>
      </c>
      <c r="U38" s="262">
        <v>72433</v>
      </c>
      <c r="V38" s="263">
        <v>69583</v>
      </c>
      <c r="W38" s="263">
        <v>68422</v>
      </c>
      <c r="X38" s="246">
        <f t="shared" si="0"/>
        <v>-2850</v>
      </c>
      <c r="Y38" s="247">
        <f t="shared" si="1"/>
        <v>-3.93467066116273</v>
      </c>
      <c r="Z38" s="248">
        <f t="shared" si="2"/>
        <v>-1161</v>
      </c>
      <c r="AA38" s="249">
        <f t="shared" si="3"/>
        <v>-1.6685109868789789</v>
      </c>
      <c r="AB38" s="264"/>
      <c r="AC38" s="265"/>
    </row>
    <row r="39" spans="1:29" ht="15" customHeight="1">
      <c r="A39" s="260" t="s">
        <v>584</v>
      </c>
      <c r="B39" s="261" t="s">
        <v>585</v>
      </c>
      <c r="C39" s="262">
        <v>8537</v>
      </c>
      <c r="D39" s="262">
        <v>8551</v>
      </c>
      <c r="E39" s="262">
        <v>8530</v>
      </c>
      <c r="F39" s="262">
        <v>8241</v>
      </c>
      <c r="G39" s="262">
        <v>7956</v>
      </c>
      <c r="H39" s="262">
        <v>9486</v>
      </c>
      <c r="I39" s="262">
        <v>9506</v>
      </c>
      <c r="J39" s="262">
        <v>9364</v>
      </c>
      <c r="K39" s="262">
        <v>8798</v>
      </c>
      <c r="L39" s="262">
        <v>8146</v>
      </c>
      <c r="M39" s="262">
        <v>7826</v>
      </c>
      <c r="N39" s="262">
        <v>8015</v>
      </c>
      <c r="O39" s="262">
        <v>8096</v>
      </c>
      <c r="P39" s="262">
        <v>8109</v>
      </c>
      <c r="Q39" s="262">
        <v>7944</v>
      </c>
      <c r="R39" s="262">
        <v>7909</v>
      </c>
      <c r="S39" s="262">
        <v>9435</v>
      </c>
      <c r="T39" s="262">
        <v>9274</v>
      </c>
      <c r="U39" s="262">
        <v>8576</v>
      </c>
      <c r="V39" s="263">
        <v>7595</v>
      </c>
      <c r="W39" s="263">
        <v>6872</v>
      </c>
      <c r="X39" s="246">
        <f t="shared" si="0"/>
        <v>-981</v>
      </c>
      <c r="Y39" s="247">
        <f t="shared" si="1"/>
        <v>-11.438899253731345</v>
      </c>
      <c r="Z39" s="248">
        <f t="shared" si="2"/>
        <v>-723</v>
      </c>
      <c r="AA39" s="249">
        <f t="shared" si="3"/>
        <v>-9.5194206714944034</v>
      </c>
      <c r="AB39" s="264"/>
      <c r="AC39" s="265"/>
    </row>
    <row r="40" spans="1:29" s="251" customFormat="1" ht="15" customHeight="1">
      <c r="A40" s="241" t="s">
        <v>586</v>
      </c>
      <c r="B40" s="242" t="s">
        <v>21</v>
      </c>
      <c r="C40" s="243">
        <v>24318</v>
      </c>
      <c r="D40" s="243">
        <v>24755</v>
      </c>
      <c r="E40" s="243">
        <v>25804</v>
      </c>
      <c r="F40" s="243">
        <v>26466</v>
      </c>
      <c r="G40" s="243">
        <v>27809</v>
      </c>
      <c r="H40" s="243">
        <v>34847</v>
      </c>
      <c r="I40" s="243">
        <v>35744</v>
      </c>
      <c r="J40" s="243">
        <v>36623</v>
      </c>
      <c r="K40" s="243">
        <v>36343</v>
      </c>
      <c r="L40" s="243">
        <v>36695</v>
      </c>
      <c r="M40" s="243">
        <v>37623</v>
      </c>
      <c r="N40" s="243">
        <v>40576</v>
      </c>
      <c r="O40" s="243">
        <v>43574</v>
      </c>
      <c r="P40" s="243">
        <v>45686</v>
      </c>
      <c r="Q40" s="243">
        <v>46007</v>
      </c>
      <c r="R40" s="244">
        <v>48214</v>
      </c>
      <c r="S40" s="243">
        <v>49432</v>
      </c>
      <c r="T40" s="243">
        <v>49761</v>
      </c>
      <c r="U40" s="243">
        <v>49680</v>
      </c>
      <c r="V40" s="246">
        <v>48580</v>
      </c>
      <c r="W40" s="246">
        <v>47562</v>
      </c>
      <c r="X40" s="246">
        <f t="shared" si="0"/>
        <v>-1100</v>
      </c>
      <c r="Y40" s="247">
        <f t="shared" si="1"/>
        <v>-2.2141706924315621</v>
      </c>
      <c r="Z40" s="248">
        <f t="shared" si="2"/>
        <v>-1018</v>
      </c>
      <c r="AA40" s="249">
        <f t="shared" si="3"/>
        <v>-2.0955125566076576</v>
      </c>
      <c r="AB40" s="250">
        <f t="shared" si="4"/>
        <v>82</v>
      </c>
      <c r="AC40" s="249">
        <f t="shared" si="4"/>
        <v>0.1186581358239045</v>
      </c>
    </row>
    <row r="41" spans="1:29" s="251" customFormat="1" ht="15" customHeight="1">
      <c r="A41" s="241" t="s">
        <v>587</v>
      </c>
      <c r="B41" s="242" t="s">
        <v>23</v>
      </c>
      <c r="C41" s="243">
        <v>38586</v>
      </c>
      <c r="D41" s="243">
        <v>38750</v>
      </c>
      <c r="E41" s="243">
        <v>39061</v>
      </c>
      <c r="F41" s="243">
        <v>39145</v>
      </c>
      <c r="G41" s="243">
        <v>38642</v>
      </c>
      <c r="H41" s="243">
        <v>48600</v>
      </c>
      <c r="I41" s="243">
        <v>49474</v>
      </c>
      <c r="J41" s="243">
        <v>49736</v>
      </c>
      <c r="K41" s="243">
        <v>49234</v>
      </c>
      <c r="L41" s="243">
        <v>48219</v>
      </c>
      <c r="M41" s="243">
        <v>48354</v>
      </c>
      <c r="N41" s="243">
        <v>50161</v>
      </c>
      <c r="O41" s="243">
        <v>51051</v>
      </c>
      <c r="P41" s="243">
        <v>52107</v>
      </c>
      <c r="Q41" s="243">
        <v>51784</v>
      </c>
      <c r="R41" s="244">
        <v>51706</v>
      </c>
      <c r="S41" s="243">
        <v>51104</v>
      </c>
      <c r="T41" s="243">
        <v>49396</v>
      </c>
      <c r="U41" s="243">
        <v>47993</v>
      </c>
      <c r="V41" s="246">
        <v>44313</v>
      </c>
      <c r="W41" s="246">
        <v>42700</v>
      </c>
      <c r="X41" s="246">
        <f t="shared" si="0"/>
        <v>-3680</v>
      </c>
      <c r="Y41" s="247">
        <f t="shared" si="1"/>
        <v>-7.6677848852957728</v>
      </c>
      <c r="Z41" s="248">
        <f t="shared" si="2"/>
        <v>-1613</v>
      </c>
      <c r="AA41" s="249">
        <f t="shared" si="3"/>
        <v>-3.6400153453839734</v>
      </c>
      <c r="AB41" s="250">
        <f t="shared" si="4"/>
        <v>2067</v>
      </c>
      <c r="AC41" s="249">
        <f t="shared" si="4"/>
        <v>4.0277695399117999</v>
      </c>
    </row>
    <row r="42" spans="1:29" s="251" customFormat="1" ht="15" customHeight="1">
      <c r="A42" s="241">
        <v>801</v>
      </c>
      <c r="B42" s="242" t="s">
        <v>588</v>
      </c>
      <c r="C42" s="243">
        <v>26861</v>
      </c>
      <c r="D42" s="243">
        <v>27277</v>
      </c>
      <c r="E42" s="243">
        <v>27880</v>
      </c>
      <c r="F42" s="243">
        <v>28147</v>
      </c>
      <c r="G42" s="243">
        <v>27877</v>
      </c>
      <c r="H42" s="243">
        <v>34183</v>
      </c>
      <c r="I42" s="243">
        <v>34828</v>
      </c>
      <c r="J42" s="243">
        <v>35001</v>
      </c>
      <c r="K42" s="243">
        <v>34170</v>
      </c>
      <c r="L42" s="243">
        <v>32823</v>
      </c>
      <c r="M42" s="243">
        <v>32149</v>
      </c>
      <c r="N42" s="243">
        <v>32410</v>
      </c>
      <c r="O42" s="243">
        <v>34275</v>
      </c>
      <c r="P42" s="243">
        <v>36401</v>
      </c>
      <c r="Q42" s="243">
        <v>38270</v>
      </c>
      <c r="R42" s="244">
        <v>39743</v>
      </c>
      <c r="S42" s="243">
        <v>40688</v>
      </c>
      <c r="T42" s="243">
        <v>39970</v>
      </c>
      <c r="U42" s="243">
        <v>40181</v>
      </c>
      <c r="V42" s="246">
        <v>40310</v>
      </c>
      <c r="W42" s="246">
        <f>SUM(W43:W45)</f>
        <v>40645</v>
      </c>
      <c r="X42" s="246">
        <f t="shared" si="0"/>
        <v>129</v>
      </c>
      <c r="Y42" s="247">
        <f t="shared" si="1"/>
        <v>0.32104726114332643</v>
      </c>
      <c r="Z42" s="248">
        <f t="shared" si="2"/>
        <v>335</v>
      </c>
      <c r="AA42" s="249">
        <f t="shared" si="3"/>
        <v>0.83105929049863558</v>
      </c>
      <c r="AB42" s="250">
        <f t="shared" si="4"/>
        <v>206</v>
      </c>
      <c r="AC42" s="249">
        <f t="shared" si="4"/>
        <v>0.5100120293553092</v>
      </c>
    </row>
    <row r="43" spans="1:29" ht="15" customHeight="1">
      <c r="A43" s="260" t="s">
        <v>589</v>
      </c>
      <c r="B43" s="261" t="s">
        <v>590</v>
      </c>
      <c r="C43" s="262">
        <v>14431</v>
      </c>
      <c r="D43" s="262">
        <v>14633</v>
      </c>
      <c r="E43" s="262">
        <v>14940</v>
      </c>
      <c r="F43" s="262">
        <v>15038</v>
      </c>
      <c r="G43" s="262">
        <v>14799</v>
      </c>
      <c r="H43" s="262">
        <v>18040</v>
      </c>
      <c r="I43" s="262">
        <v>18355</v>
      </c>
      <c r="J43" s="262">
        <v>18429</v>
      </c>
      <c r="K43" s="262">
        <v>17966</v>
      </c>
      <c r="L43" s="262">
        <v>17375</v>
      </c>
      <c r="M43" s="262">
        <v>17073</v>
      </c>
      <c r="N43" s="262">
        <v>17122</v>
      </c>
      <c r="O43" s="262">
        <v>17830</v>
      </c>
      <c r="P43" s="262">
        <v>19692</v>
      </c>
      <c r="Q43" s="262">
        <v>20775</v>
      </c>
      <c r="R43" s="262">
        <v>21415</v>
      </c>
      <c r="S43" s="262">
        <v>21545</v>
      </c>
      <c r="T43" s="262">
        <v>20732</v>
      </c>
      <c r="U43" s="262">
        <v>20875</v>
      </c>
      <c r="V43" s="263">
        <v>20471</v>
      </c>
      <c r="W43" s="263">
        <v>20517</v>
      </c>
      <c r="X43" s="246">
        <f t="shared" si="0"/>
        <v>-404</v>
      </c>
      <c r="Y43" s="247">
        <f t="shared" si="1"/>
        <v>-1.9353293413173651</v>
      </c>
      <c r="Z43" s="248">
        <f t="shared" si="2"/>
        <v>46</v>
      </c>
      <c r="AA43" s="249">
        <f t="shared" si="3"/>
        <v>0.22470812368716722</v>
      </c>
      <c r="AB43" s="264"/>
      <c r="AC43" s="265"/>
    </row>
    <row r="44" spans="1:29" ht="15" customHeight="1">
      <c r="A44" s="260" t="s">
        <v>591</v>
      </c>
      <c r="B44" s="261" t="s">
        <v>592</v>
      </c>
      <c r="C44" s="262">
        <v>5665</v>
      </c>
      <c r="D44" s="262">
        <v>5770</v>
      </c>
      <c r="E44" s="262">
        <v>6023</v>
      </c>
      <c r="F44" s="262">
        <v>6273</v>
      </c>
      <c r="G44" s="262">
        <v>6363</v>
      </c>
      <c r="H44" s="262">
        <v>8148</v>
      </c>
      <c r="I44" s="262">
        <v>8335</v>
      </c>
      <c r="J44" s="262">
        <v>8736</v>
      </c>
      <c r="K44" s="262">
        <v>8612</v>
      </c>
      <c r="L44" s="262">
        <v>8475</v>
      </c>
      <c r="M44" s="262">
        <v>8351</v>
      </c>
      <c r="N44" s="262">
        <v>8342</v>
      </c>
      <c r="O44" s="262">
        <v>9253</v>
      </c>
      <c r="P44" s="262">
        <v>9292</v>
      </c>
      <c r="Q44" s="262">
        <v>10124</v>
      </c>
      <c r="R44" s="262">
        <v>10823</v>
      </c>
      <c r="S44" s="262">
        <v>11823</v>
      </c>
      <c r="T44" s="262">
        <v>11967</v>
      </c>
      <c r="U44" s="262">
        <v>12020</v>
      </c>
      <c r="V44" s="263">
        <v>12468</v>
      </c>
      <c r="W44" s="263">
        <v>12601</v>
      </c>
      <c r="X44" s="246">
        <f t="shared" si="0"/>
        <v>448</v>
      </c>
      <c r="Y44" s="247">
        <f t="shared" si="1"/>
        <v>3.7271214642262893</v>
      </c>
      <c r="Z44" s="248">
        <f t="shared" si="2"/>
        <v>133</v>
      </c>
      <c r="AA44" s="249">
        <f t="shared" si="3"/>
        <v>1.0667308309271735</v>
      </c>
      <c r="AB44" s="264"/>
      <c r="AC44" s="265"/>
    </row>
    <row r="45" spans="1:29" ht="15" customHeight="1">
      <c r="A45" s="260" t="s">
        <v>593</v>
      </c>
      <c r="B45" s="261" t="s">
        <v>594</v>
      </c>
      <c r="C45" s="262">
        <v>6765</v>
      </c>
      <c r="D45" s="262">
        <v>6874</v>
      </c>
      <c r="E45" s="262">
        <v>6917</v>
      </c>
      <c r="F45" s="262">
        <v>6836</v>
      </c>
      <c r="G45" s="262">
        <v>6715</v>
      </c>
      <c r="H45" s="262">
        <v>7995</v>
      </c>
      <c r="I45" s="262">
        <v>8138</v>
      </c>
      <c r="J45" s="262">
        <v>7836</v>
      </c>
      <c r="K45" s="262">
        <v>7592</v>
      </c>
      <c r="L45" s="262">
        <v>6973</v>
      </c>
      <c r="M45" s="262">
        <v>6725</v>
      </c>
      <c r="N45" s="262">
        <v>6946</v>
      </c>
      <c r="O45" s="262">
        <v>7192</v>
      </c>
      <c r="P45" s="262">
        <v>7417</v>
      </c>
      <c r="Q45" s="262">
        <v>7371</v>
      </c>
      <c r="R45" s="262">
        <v>7505</v>
      </c>
      <c r="S45" s="262">
        <v>7320</v>
      </c>
      <c r="T45" s="262">
        <v>7271</v>
      </c>
      <c r="U45" s="262">
        <v>7286</v>
      </c>
      <c r="V45" s="263">
        <v>7371</v>
      </c>
      <c r="W45" s="263">
        <v>7527</v>
      </c>
      <c r="X45" s="246">
        <f t="shared" si="0"/>
        <v>85</v>
      </c>
      <c r="Y45" s="247">
        <f t="shared" si="1"/>
        <v>1.1666209168267909</v>
      </c>
      <c r="Z45" s="248">
        <f t="shared" si="2"/>
        <v>156</v>
      </c>
      <c r="AA45" s="249">
        <f t="shared" si="3"/>
        <v>2.1164021164021163</v>
      </c>
      <c r="AB45" s="264"/>
      <c r="AC45" s="265"/>
    </row>
    <row r="46" spans="1:29" s="251" customFormat="1" ht="15" customHeight="1">
      <c r="A46" s="241">
        <v>903</v>
      </c>
      <c r="B46" s="242" t="s">
        <v>595</v>
      </c>
      <c r="C46" s="243">
        <v>19976</v>
      </c>
      <c r="D46" s="243">
        <v>19645</v>
      </c>
      <c r="E46" s="243">
        <v>19466</v>
      </c>
      <c r="F46" s="243">
        <v>19812</v>
      </c>
      <c r="G46" s="243">
        <v>20519</v>
      </c>
      <c r="H46" s="243">
        <v>24253</v>
      </c>
      <c r="I46" s="243">
        <v>26611</v>
      </c>
      <c r="J46" s="243">
        <v>28500</v>
      </c>
      <c r="K46" s="243">
        <v>28662</v>
      </c>
      <c r="L46" s="243">
        <v>27145</v>
      </c>
      <c r="M46" s="243">
        <v>26282</v>
      </c>
      <c r="N46" s="243">
        <v>26252</v>
      </c>
      <c r="O46" s="243">
        <v>26095</v>
      </c>
      <c r="P46" s="243">
        <v>26179</v>
      </c>
      <c r="Q46" s="243">
        <v>25745</v>
      </c>
      <c r="R46" s="244">
        <v>25440</v>
      </c>
      <c r="S46" s="243">
        <v>25331</v>
      </c>
      <c r="T46" s="243">
        <v>24304</v>
      </c>
      <c r="U46" s="243">
        <v>23104</v>
      </c>
      <c r="V46" s="246">
        <v>21200</v>
      </c>
      <c r="W46" s="246">
        <f>SUM(W47:W49)</f>
        <v>19261</v>
      </c>
      <c r="X46" s="246">
        <f t="shared" si="0"/>
        <v>-1904</v>
      </c>
      <c r="Y46" s="247">
        <f t="shared" si="1"/>
        <v>-8.2409972299168981</v>
      </c>
      <c r="Z46" s="248">
        <f t="shared" si="2"/>
        <v>-1939</v>
      </c>
      <c r="AA46" s="249">
        <f t="shared" si="3"/>
        <v>-9.1462264150943398</v>
      </c>
      <c r="AB46" s="250">
        <f t="shared" si="4"/>
        <v>-35</v>
      </c>
      <c r="AC46" s="249">
        <f t="shared" si="4"/>
        <v>-0.90522918517744166</v>
      </c>
    </row>
    <row r="47" spans="1:29" ht="15" customHeight="1">
      <c r="A47" s="260" t="s">
        <v>596</v>
      </c>
      <c r="B47" s="261" t="s">
        <v>597</v>
      </c>
      <c r="C47" s="262">
        <v>7510</v>
      </c>
      <c r="D47" s="262">
        <v>7597</v>
      </c>
      <c r="E47" s="262">
        <v>7844</v>
      </c>
      <c r="F47" s="262">
        <v>8157</v>
      </c>
      <c r="G47" s="262">
        <v>8413</v>
      </c>
      <c r="H47" s="262">
        <v>10404</v>
      </c>
      <c r="I47" s="262">
        <v>11613</v>
      </c>
      <c r="J47" s="262">
        <v>12442</v>
      </c>
      <c r="K47" s="262">
        <v>12894</v>
      </c>
      <c r="L47" s="262">
        <v>12321</v>
      </c>
      <c r="M47" s="262">
        <v>11995</v>
      </c>
      <c r="N47" s="262">
        <v>12051</v>
      </c>
      <c r="O47" s="262">
        <v>12028</v>
      </c>
      <c r="P47" s="262">
        <v>12079</v>
      </c>
      <c r="Q47" s="262">
        <v>11748</v>
      </c>
      <c r="R47" s="262">
        <v>11698</v>
      </c>
      <c r="S47" s="262">
        <v>11686</v>
      </c>
      <c r="T47" s="262">
        <v>11256</v>
      </c>
      <c r="U47" s="262">
        <v>10831</v>
      </c>
      <c r="V47" s="263">
        <v>9910</v>
      </c>
      <c r="W47" s="263">
        <v>9059</v>
      </c>
      <c r="X47" s="246">
        <f t="shared" si="0"/>
        <v>-921</v>
      </c>
      <c r="Y47" s="247">
        <f t="shared" si="1"/>
        <v>-8.5033699566060381</v>
      </c>
      <c r="Z47" s="248">
        <f t="shared" si="2"/>
        <v>-851</v>
      </c>
      <c r="AA47" s="249">
        <f t="shared" si="3"/>
        <v>-8.587285570131181</v>
      </c>
      <c r="AB47" s="264"/>
      <c r="AC47" s="265"/>
    </row>
    <row r="48" spans="1:29" ht="15" customHeight="1">
      <c r="A48" s="260" t="s">
        <v>598</v>
      </c>
      <c r="B48" s="261" t="s">
        <v>599</v>
      </c>
      <c r="C48" s="262">
        <v>8129</v>
      </c>
      <c r="D48" s="262">
        <v>7740</v>
      </c>
      <c r="E48" s="262">
        <v>7283</v>
      </c>
      <c r="F48" s="262">
        <v>7020</v>
      </c>
      <c r="G48" s="262">
        <v>7011</v>
      </c>
      <c r="H48" s="262">
        <v>8417</v>
      </c>
      <c r="I48" s="262">
        <v>8714</v>
      </c>
      <c r="J48" s="262">
        <v>8736</v>
      </c>
      <c r="K48" s="262">
        <v>8554</v>
      </c>
      <c r="L48" s="262">
        <v>7913</v>
      </c>
      <c r="M48" s="262">
        <v>7710</v>
      </c>
      <c r="N48" s="262">
        <v>7680</v>
      </c>
      <c r="O48" s="262">
        <v>7706</v>
      </c>
      <c r="P48" s="262">
        <v>7737</v>
      </c>
      <c r="Q48" s="262">
        <v>7677</v>
      </c>
      <c r="R48" s="262">
        <v>7476</v>
      </c>
      <c r="S48" s="262">
        <v>7439</v>
      </c>
      <c r="T48" s="262">
        <v>7204</v>
      </c>
      <c r="U48" s="262">
        <v>6629</v>
      </c>
      <c r="V48" s="263">
        <v>6056</v>
      </c>
      <c r="W48" s="263">
        <v>5530</v>
      </c>
      <c r="X48" s="246">
        <f t="shared" si="0"/>
        <v>-573</v>
      </c>
      <c r="Y48" s="247">
        <f t="shared" si="1"/>
        <v>-8.6438376829084334</v>
      </c>
      <c r="Z48" s="248">
        <f t="shared" si="2"/>
        <v>-526</v>
      </c>
      <c r="AA48" s="249">
        <f t="shared" si="3"/>
        <v>-8.6856010568031703</v>
      </c>
      <c r="AB48" s="264"/>
      <c r="AC48" s="265"/>
    </row>
    <row r="49" spans="1:29" ht="15" customHeight="1">
      <c r="A49" s="260" t="s">
        <v>600</v>
      </c>
      <c r="B49" s="261" t="s">
        <v>601</v>
      </c>
      <c r="C49" s="262">
        <v>4337</v>
      </c>
      <c r="D49" s="262">
        <v>4308</v>
      </c>
      <c r="E49" s="262">
        <v>4339</v>
      </c>
      <c r="F49" s="262">
        <v>4635</v>
      </c>
      <c r="G49" s="262">
        <v>5095</v>
      </c>
      <c r="H49" s="262">
        <v>5432</v>
      </c>
      <c r="I49" s="262">
        <v>6284</v>
      </c>
      <c r="J49" s="262">
        <v>7322</v>
      </c>
      <c r="K49" s="262">
        <v>7214</v>
      </c>
      <c r="L49" s="262">
        <v>6911</v>
      </c>
      <c r="M49" s="262">
        <v>6577</v>
      </c>
      <c r="N49" s="262">
        <v>6521</v>
      </c>
      <c r="O49" s="262">
        <v>6361</v>
      </c>
      <c r="P49" s="262">
        <v>6363</v>
      </c>
      <c r="Q49" s="262">
        <v>6320</v>
      </c>
      <c r="R49" s="262">
        <v>6266</v>
      </c>
      <c r="S49" s="262">
        <v>6206</v>
      </c>
      <c r="T49" s="262">
        <v>5844</v>
      </c>
      <c r="U49" s="262">
        <v>5644</v>
      </c>
      <c r="V49" s="263">
        <v>5234</v>
      </c>
      <c r="W49" s="263">
        <v>4672</v>
      </c>
      <c r="X49" s="246">
        <f t="shared" si="0"/>
        <v>-410</v>
      </c>
      <c r="Y49" s="247">
        <f t="shared" si="1"/>
        <v>-7.2643515237420271</v>
      </c>
      <c r="Z49" s="248">
        <f t="shared" si="2"/>
        <v>-562</v>
      </c>
      <c r="AA49" s="249">
        <f t="shared" si="3"/>
        <v>-10.737485670615209</v>
      </c>
      <c r="AB49" s="264"/>
      <c r="AC49" s="265"/>
    </row>
    <row r="50" spans="1:29" s="251" customFormat="1" ht="15" customHeight="1">
      <c r="A50" s="259" t="s">
        <v>398</v>
      </c>
      <c r="B50" s="255"/>
      <c r="V50" s="255"/>
      <c r="W50" s="255"/>
      <c r="X50" s="246" t="s">
        <v>562</v>
      </c>
      <c r="Y50" s="247" t="s">
        <v>562</v>
      </c>
      <c r="Z50" s="248" t="s">
        <v>562</v>
      </c>
      <c r="AA50" s="249" t="s">
        <v>562</v>
      </c>
      <c r="AB50" s="250"/>
      <c r="AC50" s="249"/>
    </row>
    <row r="51" spans="1:29" s="251" customFormat="1" ht="15" customHeight="1">
      <c r="A51" s="241" t="s">
        <v>602</v>
      </c>
      <c r="B51" s="242" t="s">
        <v>5</v>
      </c>
      <c r="C51" s="243">
        <v>209050</v>
      </c>
      <c r="D51" s="243">
        <v>221240</v>
      </c>
      <c r="E51" s="243">
        <v>232805</v>
      </c>
      <c r="F51" s="243">
        <v>244556</v>
      </c>
      <c r="G51" s="243">
        <v>270719</v>
      </c>
      <c r="H51" s="243">
        <v>308321</v>
      </c>
      <c r="I51" s="243">
        <v>325329</v>
      </c>
      <c r="J51" s="243">
        <v>348365</v>
      </c>
      <c r="K51" s="243">
        <v>372824</v>
      </c>
      <c r="L51" s="243">
        <v>412507</v>
      </c>
      <c r="M51" s="243">
        <v>447666</v>
      </c>
      <c r="N51" s="243">
        <v>479360</v>
      </c>
      <c r="O51" s="243">
        <v>494825</v>
      </c>
      <c r="P51" s="243">
        <v>506101</v>
      </c>
      <c r="Q51" s="243">
        <v>509129</v>
      </c>
      <c r="R51" s="244">
        <v>527854</v>
      </c>
      <c r="S51" s="243">
        <v>534969</v>
      </c>
      <c r="T51" s="243">
        <v>536232</v>
      </c>
      <c r="U51" s="243">
        <v>536270</v>
      </c>
      <c r="V51" s="246">
        <v>535664</v>
      </c>
      <c r="W51" s="246">
        <f>SUM(W52:W56)</f>
        <v>530495</v>
      </c>
      <c r="X51" s="246">
        <f t="shared" si="0"/>
        <v>-606</v>
      </c>
      <c r="Y51" s="247">
        <f t="shared" si="1"/>
        <v>-0.11300277845115335</v>
      </c>
      <c r="Z51" s="248">
        <f t="shared" si="2"/>
        <v>-5169</v>
      </c>
      <c r="AA51" s="249">
        <f t="shared" si="3"/>
        <v>-0.96497057857164192</v>
      </c>
      <c r="AB51" s="250">
        <f t="shared" si="4"/>
        <v>-4563</v>
      </c>
      <c r="AC51" s="249">
        <f t="shared" si="4"/>
        <v>-0.85196780012048856</v>
      </c>
    </row>
    <row r="52" spans="1:29" ht="15" customHeight="1">
      <c r="A52" s="260" t="s">
        <v>603</v>
      </c>
      <c r="B52" s="261" t="s">
        <v>604</v>
      </c>
      <c r="C52" s="262">
        <v>177954</v>
      </c>
      <c r="D52" s="262">
        <v>190773</v>
      </c>
      <c r="E52" s="262">
        <v>202159</v>
      </c>
      <c r="F52" s="262">
        <v>213718</v>
      </c>
      <c r="G52" s="262">
        <v>239535</v>
      </c>
      <c r="H52" s="262">
        <v>270606</v>
      </c>
      <c r="I52" s="262">
        <v>286312</v>
      </c>
      <c r="J52" s="262">
        <v>309335</v>
      </c>
      <c r="K52" s="262">
        <v>334520</v>
      </c>
      <c r="L52" s="262">
        <v>373653</v>
      </c>
      <c r="M52" s="262">
        <v>408353</v>
      </c>
      <c r="N52" s="262">
        <v>436086</v>
      </c>
      <c r="O52" s="262">
        <v>446256</v>
      </c>
      <c r="P52" s="262">
        <v>452917</v>
      </c>
      <c r="Q52" s="262">
        <v>454360</v>
      </c>
      <c r="R52" s="262">
        <v>470986</v>
      </c>
      <c r="S52" s="262">
        <v>478309</v>
      </c>
      <c r="T52" s="262">
        <v>482304</v>
      </c>
      <c r="U52" s="262">
        <v>485992</v>
      </c>
      <c r="V52" s="263">
        <v>488459</v>
      </c>
      <c r="W52" s="263">
        <v>486958</v>
      </c>
      <c r="X52" s="246">
        <f t="shared" si="0"/>
        <v>2467</v>
      </c>
      <c r="Y52" s="247">
        <f t="shared" si="1"/>
        <v>0.50762152463415033</v>
      </c>
      <c r="Z52" s="248">
        <f t="shared" si="2"/>
        <v>-1501</v>
      </c>
      <c r="AA52" s="249">
        <f t="shared" si="3"/>
        <v>-0.30729293553809023</v>
      </c>
      <c r="AB52" s="264"/>
      <c r="AC52" s="265"/>
    </row>
    <row r="53" spans="1:29" ht="15" customHeight="1">
      <c r="A53" s="260" t="s">
        <v>605</v>
      </c>
      <c r="B53" s="261" t="s">
        <v>606</v>
      </c>
      <c r="C53" s="262">
        <v>6415</v>
      </c>
      <c r="D53" s="262">
        <v>6395</v>
      </c>
      <c r="E53" s="262">
        <v>6308</v>
      </c>
      <c r="F53" s="262">
        <v>7275</v>
      </c>
      <c r="G53" s="262">
        <v>7427</v>
      </c>
      <c r="H53" s="262">
        <v>8538</v>
      </c>
      <c r="I53" s="262">
        <v>9318</v>
      </c>
      <c r="J53" s="262">
        <v>9821</v>
      </c>
      <c r="K53" s="262">
        <v>10228</v>
      </c>
      <c r="L53" s="262">
        <v>10524</v>
      </c>
      <c r="M53" s="262">
        <v>10110</v>
      </c>
      <c r="N53" s="262">
        <v>10301</v>
      </c>
      <c r="O53" s="262">
        <v>9718</v>
      </c>
      <c r="P53" s="262">
        <v>9355</v>
      </c>
      <c r="Q53" s="262">
        <v>9222</v>
      </c>
      <c r="R53" s="262">
        <v>9024</v>
      </c>
      <c r="S53" s="262">
        <v>8978</v>
      </c>
      <c r="T53" s="262">
        <v>7724</v>
      </c>
      <c r="U53" s="262">
        <v>5987</v>
      </c>
      <c r="V53" s="263">
        <v>4898</v>
      </c>
      <c r="W53" s="263">
        <v>4079</v>
      </c>
      <c r="X53" s="246">
        <f t="shared" si="0"/>
        <v>-1089</v>
      </c>
      <c r="Y53" s="247">
        <f t="shared" si="1"/>
        <v>-18.189410389176551</v>
      </c>
      <c r="Z53" s="248">
        <f t="shared" si="2"/>
        <v>-819</v>
      </c>
      <c r="AA53" s="249">
        <f t="shared" si="3"/>
        <v>-16.721110657411188</v>
      </c>
      <c r="AB53" s="264"/>
      <c r="AC53" s="265"/>
    </row>
    <row r="54" spans="1:29" ht="15" customHeight="1">
      <c r="A54" s="260" t="s">
        <v>607</v>
      </c>
      <c r="B54" s="261" t="s">
        <v>608</v>
      </c>
      <c r="C54" s="262">
        <v>12611</v>
      </c>
      <c r="D54" s="262">
        <v>12207</v>
      </c>
      <c r="E54" s="262">
        <v>12292</v>
      </c>
      <c r="F54" s="262">
        <v>11769</v>
      </c>
      <c r="G54" s="262">
        <v>11559</v>
      </c>
      <c r="H54" s="262">
        <v>14369</v>
      </c>
      <c r="I54" s="262">
        <v>14524</v>
      </c>
      <c r="J54" s="262">
        <v>14196</v>
      </c>
      <c r="K54" s="262">
        <v>13649</v>
      </c>
      <c r="L54" s="262">
        <v>13693</v>
      </c>
      <c r="M54" s="262">
        <v>13716</v>
      </c>
      <c r="N54" s="262">
        <v>14821</v>
      </c>
      <c r="O54" s="262">
        <v>17171</v>
      </c>
      <c r="P54" s="262">
        <v>19665</v>
      </c>
      <c r="Q54" s="262">
        <v>20368</v>
      </c>
      <c r="R54" s="262">
        <v>22056</v>
      </c>
      <c r="S54" s="262">
        <v>21952</v>
      </c>
      <c r="T54" s="262">
        <v>21228</v>
      </c>
      <c r="U54" s="262">
        <v>19812</v>
      </c>
      <c r="V54" s="263">
        <v>18548</v>
      </c>
      <c r="W54" s="263">
        <v>16796</v>
      </c>
      <c r="X54" s="246">
        <f t="shared" si="0"/>
        <v>-1264</v>
      </c>
      <c r="Y54" s="247">
        <f t="shared" si="1"/>
        <v>-6.3799717343024431</v>
      </c>
      <c r="Z54" s="248">
        <f t="shared" si="2"/>
        <v>-1752</v>
      </c>
      <c r="AA54" s="249">
        <f t="shared" si="3"/>
        <v>-9.445762346344619</v>
      </c>
      <c r="AB54" s="264"/>
      <c r="AC54" s="265"/>
    </row>
    <row r="55" spans="1:29" ht="15" customHeight="1">
      <c r="A55" s="260" t="s">
        <v>609</v>
      </c>
      <c r="B55" s="261" t="s">
        <v>610</v>
      </c>
      <c r="C55" s="262">
        <v>7213</v>
      </c>
      <c r="D55" s="262">
        <v>7081</v>
      </c>
      <c r="E55" s="262">
        <v>7338</v>
      </c>
      <c r="F55" s="262">
        <v>7214</v>
      </c>
      <c r="G55" s="262">
        <v>7259</v>
      </c>
      <c r="H55" s="262">
        <v>9213</v>
      </c>
      <c r="I55" s="262">
        <v>9632</v>
      </c>
      <c r="J55" s="262">
        <v>9683</v>
      </c>
      <c r="K55" s="262">
        <v>9484</v>
      </c>
      <c r="L55" s="262">
        <v>9979</v>
      </c>
      <c r="M55" s="262">
        <v>10981</v>
      </c>
      <c r="N55" s="262">
        <v>13487</v>
      </c>
      <c r="O55" s="262">
        <v>16746</v>
      </c>
      <c r="P55" s="262">
        <v>19230</v>
      </c>
      <c r="Q55" s="262">
        <v>19879</v>
      </c>
      <c r="R55" s="262">
        <v>20221</v>
      </c>
      <c r="S55" s="262">
        <v>19885</v>
      </c>
      <c r="T55" s="262">
        <v>19326</v>
      </c>
      <c r="U55" s="262">
        <v>19115</v>
      </c>
      <c r="V55" s="263">
        <v>18735</v>
      </c>
      <c r="W55" s="263">
        <v>18002</v>
      </c>
      <c r="X55" s="246">
        <f t="shared" si="0"/>
        <v>-380</v>
      </c>
      <c r="Y55" s="247">
        <f t="shared" si="1"/>
        <v>-1.9879675647397332</v>
      </c>
      <c r="Z55" s="248">
        <f t="shared" si="2"/>
        <v>-733</v>
      </c>
      <c r="AA55" s="249">
        <f t="shared" si="3"/>
        <v>-3.9124633039765149</v>
      </c>
      <c r="AB55" s="264"/>
      <c r="AC55" s="265"/>
    </row>
    <row r="56" spans="1:29" ht="15" customHeight="1">
      <c r="A56" s="260" t="s">
        <v>611</v>
      </c>
      <c r="B56" s="261" t="s">
        <v>612</v>
      </c>
      <c r="C56" s="262">
        <v>4857</v>
      </c>
      <c r="D56" s="262">
        <v>4784</v>
      </c>
      <c r="E56" s="262">
        <v>4708</v>
      </c>
      <c r="F56" s="262">
        <v>4580</v>
      </c>
      <c r="G56" s="262">
        <v>4939</v>
      </c>
      <c r="H56" s="262">
        <v>5595</v>
      </c>
      <c r="I56" s="262">
        <v>5543</v>
      </c>
      <c r="J56" s="262">
        <v>5330</v>
      </c>
      <c r="K56" s="262">
        <v>4943</v>
      </c>
      <c r="L56" s="262">
        <v>4658</v>
      </c>
      <c r="M56" s="262">
        <v>4506</v>
      </c>
      <c r="N56" s="262">
        <v>4665</v>
      </c>
      <c r="O56" s="262">
        <v>4934</v>
      </c>
      <c r="P56" s="262">
        <v>4934</v>
      </c>
      <c r="Q56" s="262">
        <v>5300</v>
      </c>
      <c r="R56" s="262">
        <v>5567</v>
      </c>
      <c r="S56" s="262">
        <v>5845</v>
      </c>
      <c r="T56" s="262">
        <v>5650</v>
      </c>
      <c r="U56" s="262">
        <v>5364</v>
      </c>
      <c r="V56" s="263">
        <v>5024</v>
      </c>
      <c r="W56" s="263">
        <v>4660</v>
      </c>
      <c r="X56" s="246">
        <f t="shared" si="0"/>
        <v>-340</v>
      </c>
      <c r="Y56" s="247">
        <f t="shared" si="1"/>
        <v>-6.3385533184190903</v>
      </c>
      <c r="Z56" s="248">
        <f t="shared" si="2"/>
        <v>-364</v>
      </c>
      <c r="AA56" s="249">
        <f t="shared" si="3"/>
        <v>-7.2452229299363058</v>
      </c>
      <c r="AB56" s="264"/>
      <c r="AC56" s="265"/>
    </row>
    <row r="57" spans="1:29" s="251" customFormat="1" ht="15" customHeight="1">
      <c r="A57" s="241" t="s">
        <v>613</v>
      </c>
      <c r="B57" s="242" t="s">
        <v>36</v>
      </c>
      <c r="C57" s="243">
        <v>12281</v>
      </c>
      <c r="D57" s="243">
        <v>12244</v>
      </c>
      <c r="E57" s="243">
        <v>12411</v>
      </c>
      <c r="F57" s="243">
        <v>12163</v>
      </c>
      <c r="G57" s="243">
        <v>12050</v>
      </c>
      <c r="H57" s="243">
        <v>15582</v>
      </c>
      <c r="I57" s="243">
        <v>15941</v>
      </c>
      <c r="J57" s="243">
        <v>15751</v>
      </c>
      <c r="K57" s="243">
        <v>15543</v>
      </c>
      <c r="L57" s="243">
        <v>15211</v>
      </c>
      <c r="M57" s="243">
        <v>14686</v>
      </c>
      <c r="N57" s="243">
        <v>14915</v>
      </c>
      <c r="O57" s="243">
        <v>15230</v>
      </c>
      <c r="P57" s="243">
        <v>15354</v>
      </c>
      <c r="Q57" s="243">
        <v>15105</v>
      </c>
      <c r="R57" s="244">
        <v>15060</v>
      </c>
      <c r="S57" s="243">
        <v>14812</v>
      </c>
      <c r="T57" s="243">
        <v>14150</v>
      </c>
      <c r="U57" s="243">
        <v>13288</v>
      </c>
      <c r="V57" s="246">
        <v>12300</v>
      </c>
      <c r="W57" s="246">
        <v>11231</v>
      </c>
      <c r="X57" s="246">
        <f t="shared" si="0"/>
        <v>-988</v>
      </c>
      <c r="Y57" s="247">
        <f t="shared" si="1"/>
        <v>-7.4352799518362431</v>
      </c>
      <c r="Z57" s="248">
        <f t="shared" si="2"/>
        <v>-1069</v>
      </c>
      <c r="AA57" s="249">
        <f t="shared" si="3"/>
        <v>-8.691056910569106</v>
      </c>
      <c r="AB57" s="250">
        <f t="shared" si="4"/>
        <v>-81</v>
      </c>
      <c r="AC57" s="249">
        <f t="shared" si="4"/>
        <v>-1.2557769587328629</v>
      </c>
    </row>
    <row r="58" spans="1:29" s="251" customFormat="1" ht="15" customHeight="1">
      <c r="A58" s="241" t="s">
        <v>614</v>
      </c>
      <c r="B58" s="242" t="s">
        <v>37</v>
      </c>
      <c r="C58" s="243">
        <v>11377</v>
      </c>
      <c r="D58" s="243">
        <v>11627</v>
      </c>
      <c r="E58" s="243">
        <v>12155</v>
      </c>
      <c r="F58" s="243">
        <v>12130</v>
      </c>
      <c r="G58" s="243">
        <v>12340</v>
      </c>
      <c r="H58" s="243">
        <v>16240</v>
      </c>
      <c r="I58" s="243">
        <v>16385</v>
      </c>
      <c r="J58" s="243">
        <v>16347</v>
      </c>
      <c r="K58" s="243">
        <v>16312</v>
      </c>
      <c r="L58" s="243">
        <v>16322</v>
      </c>
      <c r="M58" s="243">
        <v>16637</v>
      </c>
      <c r="N58" s="243">
        <v>17603</v>
      </c>
      <c r="O58" s="243">
        <v>18089</v>
      </c>
      <c r="P58" s="243">
        <v>18787</v>
      </c>
      <c r="Q58" s="243">
        <v>19913</v>
      </c>
      <c r="R58" s="244">
        <v>19854</v>
      </c>
      <c r="S58" s="243">
        <v>19582</v>
      </c>
      <c r="T58" s="243">
        <v>20669</v>
      </c>
      <c r="U58" s="243">
        <v>19830</v>
      </c>
      <c r="V58" s="246">
        <v>19738</v>
      </c>
      <c r="W58" s="246">
        <v>19377</v>
      </c>
      <c r="X58" s="246">
        <f t="shared" si="0"/>
        <v>-92</v>
      </c>
      <c r="Y58" s="247">
        <f t="shared" si="1"/>
        <v>-0.46394351991931421</v>
      </c>
      <c r="Z58" s="248">
        <f t="shared" si="2"/>
        <v>-361</v>
      </c>
      <c r="AA58" s="249">
        <f t="shared" si="3"/>
        <v>-1.8289593677170941</v>
      </c>
      <c r="AB58" s="250">
        <f t="shared" si="4"/>
        <v>-269</v>
      </c>
      <c r="AC58" s="249">
        <f t="shared" si="4"/>
        <v>-1.3650158477977798</v>
      </c>
    </row>
    <row r="59" spans="1:29" s="251" customFormat="1" ht="15" customHeight="1">
      <c r="A59" s="241">
        <v>904</v>
      </c>
      <c r="B59" s="242" t="s">
        <v>615</v>
      </c>
      <c r="C59" s="243">
        <v>13799</v>
      </c>
      <c r="D59" s="243">
        <v>13500</v>
      </c>
      <c r="E59" s="243">
        <v>13512</v>
      </c>
      <c r="F59" s="243">
        <v>13217</v>
      </c>
      <c r="G59" s="243">
        <v>13646</v>
      </c>
      <c r="H59" s="243">
        <v>16597</v>
      </c>
      <c r="I59" s="243">
        <v>16866</v>
      </c>
      <c r="J59" s="243">
        <v>16514</v>
      </c>
      <c r="K59" s="243">
        <v>15799</v>
      </c>
      <c r="L59" s="243">
        <v>15132</v>
      </c>
      <c r="M59" s="243">
        <v>14659</v>
      </c>
      <c r="N59" s="243">
        <v>14517</v>
      </c>
      <c r="O59" s="243">
        <v>14401</v>
      </c>
      <c r="P59" s="243">
        <v>14266</v>
      </c>
      <c r="Q59" s="243">
        <v>14492</v>
      </c>
      <c r="R59" s="244">
        <v>13829</v>
      </c>
      <c r="S59" s="243">
        <v>13500</v>
      </c>
      <c r="T59" s="243">
        <v>13077</v>
      </c>
      <c r="U59" s="243">
        <v>12289</v>
      </c>
      <c r="V59" s="246">
        <v>11452</v>
      </c>
      <c r="W59" s="246">
        <f>SUM(W60:W61)</f>
        <v>10616</v>
      </c>
      <c r="X59" s="246">
        <f t="shared" si="0"/>
        <v>-837</v>
      </c>
      <c r="Y59" s="247">
        <f t="shared" si="1"/>
        <v>-6.8109691594108552</v>
      </c>
      <c r="Z59" s="248">
        <f t="shared" si="2"/>
        <v>-836</v>
      </c>
      <c r="AA59" s="249">
        <f t="shared" si="3"/>
        <v>-7.3000349283967871</v>
      </c>
      <c r="AB59" s="250">
        <f t="shared" si="4"/>
        <v>1</v>
      </c>
      <c r="AC59" s="249">
        <f t="shared" si="4"/>
        <v>-0.4890657689859319</v>
      </c>
    </row>
    <row r="60" spans="1:29" ht="15" customHeight="1">
      <c r="A60" s="260" t="s">
        <v>616</v>
      </c>
      <c r="B60" s="261" t="s">
        <v>617</v>
      </c>
      <c r="C60" s="262">
        <v>7987</v>
      </c>
      <c r="D60" s="262">
        <v>7821</v>
      </c>
      <c r="E60" s="262">
        <v>7750</v>
      </c>
      <c r="F60" s="262">
        <v>7697</v>
      </c>
      <c r="G60" s="262">
        <v>8065</v>
      </c>
      <c r="H60" s="262">
        <v>9712</v>
      </c>
      <c r="I60" s="262">
        <v>9966</v>
      </c>
      <c r="J60" s="262">
        <v>9653</v>
      </c>
      <c r="K60" s="262">
        <v>9226</v>
      </c>
      <c r="L60" s="262">
        <v>8769</v>
      </c>
      <c r="M60" s="262">
        <v>8575</v>
      </c>
      <c r="N60" s="262">
        <v>8517</v>
      </c>
      <c r="O60" s="262">
        <v>8575</v>
      </c>
      <c r="P60" s="262">
        <v>8477</v>
      </c>
      <c r="Q60" s="262">
        <v>8416</v>
      </c>
      <c r="R60" s="262">
        <v>8432</v>
      </c>
      <c r="S60" s="262">
        <v>8261</v>
      </c>
      <c r="T60" s="262">
        <v>8034</v>
      </c>
      <c r="U60" s="262">
        <v>7586</v>
      </c>
      <c r="V60" s="263">
        <v>7063</v>
      </c>
      <c r="W60" s="263">
        <v>6615</v>
      </c>
      <c r="X60" s="246">
        <f t="shared" si="0"/>
        <v>-523</v>
      </c>
      <c r="Y60" s="247">
        <f t="shared" si="1"/>
        <v>-6.8942789348800426</v>
      </c>
      <c r="Z60" s="248">
        <f t="shared" si="2"/>
        <v>-448</v>
      </c>
      <c r="AA60" s="249">
        <f t="shared" si="3"/>
        <v>-6.3429137760158572</v>
      </c>
      <c r="AB60" s="264"/>
      <c r="AC60" s="265"/>
    </row>
    <row r="61" spans="1:29" ht="15" customHeight="1">
      <c r="A61" s="260" t="s">
        <v>618</v>
      </c>
      <c r="B61" s="261" t="s">
        <v>619</v>
      </c>
      <c r="C61" s="262">
        <v>5812</v>
      </c>
      <c r="D61" s="262">
        <v>5679</v>
      </c>
      <c r="E61" s="262">
        <v>5762</v>
      </c>
      <c r="F61" s="262">
        <v>5520</v>
      </c>
      <c r="G61" s="262">
        <v>5581</v>
      </c>
      <c r="H61" s="262">
        <v>6885</v>
      </c>
      <c r="I61" s="262">
        <v>6900</v>
      </c>
      <c r="J61" s="262">
        <v>6861</v>
      </c>
      <c r="K61" s="262">
        <v>6573</v>
      </c>
      <c r="L61" s="262">
        <v>6363</v>
      </c>
      <c r="M61" s="262">
        <v>6084</v>
      </c>
      <c r="N61" s="262">
        <v>6000</v>
      </c>
      <c r="O61" s="262">
        <v>5826</v>
      </c>
      <c r="P61" s="262">
        <v>5789</v>
      </c>
      <c r="Q61" s="262">
        <v>6076</v>
      </c>
      <c r="R61" s="262">
        <v>5397</v>
      </c>
      <c r="S61" s="262">
        <v>5239</v>
      </c>
      <c r="T61" s="262">
        <v>5043</v>
      </c>
      <c r="U61" s="262">
        <v>4703</v>
      </c>
      <c r="V61" s="263">
        <v>4389</v>
      </c>
      <c r="W61" s="263">
        <v>4001</v>
      </c>
      <c r="X61" s="246">
        <f t="shared" si="0"/>
        <v>-314</v>
      </c>
      <c r="Y61" s="247">
        <f t="shared" si="1"/>
        <v>-6.6765894110142456</v>
      </c>
      <c r="Z61" s="248">
        <f t="shared" si="2"/>
        <v>-388</v>
      </c>
      <c r="AA61" s="249">
        <f t="shared" si="3"/>
        <v>-8.8402825244930519</v>
      </c>
      <c r="AB61" s="264"/>
      <c r="AC61" s="265"/>
    </row>
    <row r="62" spans="1:29" s="251" customFormat="1" ht="15" customHeight="1">
      <c r="A62" s="259" t="s">
        <v>175</v>
      </c>
      <c r="B62" s="255"/>
      <c r="V62" s="255"/>
      <c r="W62" s="255"/>
      <c r="X62" s="246" t="s">
        <v>562</v>
      </c>
      <c r="Y62" s="247" t="s">
        <v>562</v>
      </c>
      <c r="Z62" s="248" t="s">
        <v>562</v>
      </c>
      <c r="AA62" s="249" t="s">
        <v>562</v>
      </c>
      <c r="AB62" s="250"/>
      <c r="AC62" s="249"/>
    </row>
    <row r="63" spans="1:29" s="251" customFormat="1" ht="15" customHeight="1">
      <c r="A63" s="241" t="s">
        <v>620</v>
      </c>
      <c r="B63" s="242" t="s">
        <v>12</v>
      </c>
      <c r="C63" s="243">
        <v>25313</v>
      </c>
      <c r="D63" s="243">
        <v>18044</v>
      </c>
      <c r="E63" s="243">
        <v>19357</v>
      </c>
      <c r="F63" s="243">
        <v>21315</v>
      </c>
      <c r="G63" s="243">
        <v>29844</v>
      </c>
      <c r="H63" s="243">
        <v>34170</v>
      </c>
      <c r="I63" s="243">
        <v>35894</v>
      </c>
      <c r="J63" s="243">
        <v>35905</v>
      </c>
      <c r="K63" s="243">
        <v>36521</v>
      </c>
      <c r="L63" s="243">
        <v>38921</v>
      </c>
      <c r="M63" s="243">
        <v>40657</v>
      </c>
      <c r="N63" s="243">
        <v>42008</v>
      </c>
      <c r="O63" s="243">
        <v>41498</v>
      </c>
      <c r="P63" s="243">
        <v>39868</v>
      </c>
      <c r="Q63" s="243">
        <v>36871</v>
      </c>
      <c r="R63" s="244">
        <v>36103</v>
      </c>
      <c r="S63" s="243">
        <v>34320</v>
      </c>
      <c r="T63" s="243">
        <v>32475</v>
      </c>
      <c r="U63" s="243">
        <v>31158</v>
      </c>
      <c r="V63" s="246">
        <v>30129</v>
      </c>
      <c r="W63" s="246">
        <v>28355</v>
      </c>
      <c r="X63" s="246">
        <f t="shared" si="0"/>
        <v>-1029</v>
      </c>
      <c r="Y63" s="247">
        <f t="shared" si="1"/>
        <v>-3.3025226266127481</v>
      </c>
      <c r="Z63" s="248">
        <f t="shared" si="2"/>
        <v>-1774</v>
      </c>
      <c r="AA63" s="249">
        <f t="shared" si="3"/>
        <v>-5.8880148693949348</v>
      </c>
      <c r="AB63" s="250">
        <f t="shared" si="4"/>
        <v>-745</v>
      </c>
      <c r="AC63" s="249">
        <f t="shared" si="4"/>
        <v>-2.5854922427821867</v>
      </c>
    </row>
    <row r="64" spans="1:29" s="251" customFormat="1" ht="15" customHeight="1">
      <c r="A64" s="241" t="s">
        <v>621</v>
      </c>
      <c r="B64" s="242" t="s">
        <v>15</v>
      </c>
      <c r="C64" s="243">
        <v>27211</v>
      </c>
      <c r="D64" s="243">
        <v>28248</v>
      </c>
      <c r="E64" s="243">
        <v>31305</v>
      </c>
      <c r="F64" s="243">
        <v>32542</v>
      </c>
      <c r="G64" s="243">
        <v>34446</v>
      </c>
      <c r="H64" s="243">
        <v>44162</v>
      </c>
      <c r="I64" s="243">
        <v>42596</v>
      </c>
      <c r="J64" s="243">
        <v>42116</v>
      </c>
      <c r="K64" s="243">
        <v>42381</v>
      </c>
      <c r="L64" s="243">
        <v>44698</v>
      </c>
      <c r="M64" s="243">
        <v>45942</v>
      </c>
      <c r="N64" s="243">
        <v>49583</v>
      </c>
      <c r="O64" s="243">
        <v>51046</v>
      </c>
      <c r="P64" s="243">
        <v>52374</v>
      </c>
      <c r="Q64" s="243">
        <v>51131</v>
      </c>
      <c r="R64" s="244">
        <v>51426</v>
      </c>
      <c r="S64" s="243">
        <v>52077</v>
      </c>
      <c r="T64" s="243">
        <v>51794</v>
      </c>
      <c r="U64" s="243">
        <v>50523</v>
      </c>
      <c r="V64" s="246">
        <v>48567</v>
      </c>
      <c r="W64" s="246">
        <v>45892</v>
      </c>
      <c r="X64" s="246">
        <f t="shared" si="0"/>
        <v>-1956</v>
      </c>
      <c r="Y64" s="247">
        <f t="shared" si="1"/>
        <v>-3.8715040674544268</v>
      </c>
      <c r="Z64" s="248">
        <f t="shared" si="2"/>
        <v>-2675</v>
      </c>
      <c r="AA64" s="249">
        <f t="shared" si="3"/>
        <v>-5.5078551279675505</v>
      </c>
      <c r="AB64" s="250">
        <f t="shared" si="4"/>
        <v>-719</v>
      </c>
      <c r="AC64" s="249">
        <f t="shared" si="4"/>
        <v>-1.6363510605131237</v>
      </c>
    </row>
    <row r="65" spans="1:29" s="251" customFormat="1" ht="15" customHeight="1">
      <c r="A65" s="241">
        <v>227</v>
      </c>
      <c r="B65" s="242" t="s">
        <v>622</v>
      </c>
      <c r="C65" s="243">
        <v>47489</v>
      </c>
      <c r="D65" s="243">
        <v>47595</v>
      </c>
      <c r="E65" s="243">
        <v>48732</v>
      </c>
      <c r="F65" s="243">
        <v>48204</v>
      </c>
      <c r="G65" s="243">
        <v>48492</v>
      </c>
      <c r="H65" s="243">
        <v>59217</v>
      </c>
      <c r="I65" s="243">
        <v>60289</v>
      </c>
      <c r="J65" s="243">
        <v>58655</v>
      </c>
      <c r="K65" s="243">
        <v>54590</v>
      </c>
      <c r="L65" s="243">
        <v>50889</v>
      </c>
      <c r="M65" s="243">
        <v>48558</v>
      </c>
      <c r="N65" s="243">
        <v>48791</v>
      </c>
      <c r="O65" s="243">
        <v>49084</v>
      </c>
      <c r="P65" s="243">
        <v>48980</v>
      </c>
      <c r="Q65" s="243">
        <v>48454</v>
      </c>
      <c r="R65" s="244">
        <v>47685</v>
      </c>
      <c r="S65" s="243">
        <v>45460</v>
      </c>
      <c r="T65" s="243">
        <v>43302</v>
      </c>
      <c r="U65" s="243">
        <v>40938</v>
      </c>
      <c r="V65" s="246">
        <v>37773</v>
      </c>
      <c r="W65" s="246">
        <f>SUM(W66:W69)</f>
        <v>34819</v>
      </c>
      <c r="X65" s="246">
        <f t="shared" si="0"/>
        <v>-3165</v>
      </c>
      <c r="Y65" s="247">
        <f t="shared" si="1"/>
        <v>-7.731203283013337</v>
      </c>
      <c r="Z65" s="248">
        <f t="shared" si="2"/>
        <v>-2954</v>
      </c>
      <c r="AA65" s="249">
        <f t="shared" si="3"/>
        <v>-7.8204008153972406</v>
      </c>
      <c r="AB65" s="250">
        <f t="shared" si="4"/>
        <v>211</v>
      </c>
      <c r="AC65" s="249">
        <f t="shared" si="4"/>
        <v>-8.9197532383903599E-2</v>
      </c>
    </row>
    <row r="66" spans="1:29" ht="15" customHeight="1">
      <c r="A66" s="260" t="s">
        <v>623</v>
      </c>
      <c r="B66" s="261" t="s">
        <v>624</v>
      </c>
      <c r="C66" s="262">
        <v>23050</v>
      </c>
      <c r="D66" s="262">
        <v>23313</v>
      </c>
      <c r="E66" s="262">
        <v>23835</v>
      </c>
      <c r="F66" s="262">
        <v>23666</v>
      </c>
      <c r="G66" s="262">
        <v>23588</v>
      </c>
      <c r="H66" s="262">
        <v>29479</v>
      </c>
      <c r="I66" s="262">
        <v>29802</v>
      </c>
      <c r="J66" s="262">
        <v>28902</v>
      </c>
      <c r="K66" s="262">
        <v>27243</v>
      </c>
      <c r="L66" s="262">
        <v>25691</v>
      </c>
      <c r="M66" s="262">
        <v>25258</v>
      </c>
      <c r="N66" s="262">
        <v>25961</v>
      </c>
      <c r="O66" s="262">
        <v>26764</v>
      </c>
      <c r="P66" s="262">
        <v>27005</v>
      </c>
      <c r="Q66" s="262">
        <v>26900</v>
      </c>
      <c r="R66" s="262">
        <v>26663</v>
      </c>
      <c r="S66" s="262">
        <v>25971</v>
      </c>
      <c r="T66" s="262">
        <v>25155</v>
      </c>
      <c r="U66" s="262">
        <v>24465</v>
      </c>
      <c r="V66" s="263">
        <v>23108</v>
      </c>
      <c r="W66" s="263">
        <v>21877</v>
      </c>
      <c r="X66" s="246">
        <f t="shared" si="0"/>
        <v>-1357</v>
      </c>
      <c r="Y66" s="247">
        <f t="shared" si="1"/>
        <v>-5.5466993664418558</v>
      </c>
      <c r="Z66" s="248">
        <f t="shared" si="2"/>
        <v>-1231</v>
      </c>
      <c r="AA66" s="249">
        <f t="shared" si="3"/>
        <v>-5.3271594253072525</v>
      </c>
      <c r="AB66" s="264"/>
      <c r="AC66" s="265"/>
    </row>
    <row r="67" spans="1:29" ht="15" customHeight="1">
      <c r="A67" s="260" t="s">
        <v>625</v>
      </c>
      <c r="B67" s="261" t="s">
        <v>626</v>
      </c>
      <c r="C67" s="262">
        <v>12841</v>
      </c>
      <c r="D67" s="262">
        <v>12612</v>
      </c>
      <c r="E67" s="262">
        <v>12864</v>
      </c>
      <c r="F67" s="262">
        <v>12510</v>
      </c>
      <c r="G67" s="262">
        <v>12736</v>
      </c>
      <c r="H67" s="262">
        <v>15257</v>
      </c>
      <c r="I67" s="262">
        <v>15806</v>
      </c>
      <c r="J67" s="262">
        <v>15535</v>
      </c>
      <c r="K67" s="262">
        <v>14407</v>
      </c>
      <c r="L67" s="262">
        <v>13196</v>
      </c>
      <c r="M67" s="262">
        <v>12440</v>
      </c>
      <c r="N67" s="262">
        <v>12177</v>
      </c>
      <c r="O67" s="262">
        <v>12215</v>
      </c>
      <c r="P67" s="262">
        <v>12107</v>
      </c>
      <c r="Q67" s="262">
        <v>12034</v>
      </c>
      <c r="R67" s="262">
        <v>11559</v>
      </c>
      <c r="S67" s="262">
        <v>10600</v>
      </c>
      <c r="T67" s="262">
        <v>9955</v>
      </c>
      <c r="U67" s="262">
        <v>9068</v>
      </c>
      <c r="V67" s="263">
        <v>8101</v>
      </c>
      <c r="W67" s="263">
        <v>7213</v>
      </c>
      <c r="X67" s="246">
        <f t="shared" si="0"/>
        <v>-967</v>
      </c>
      <c r="Y67" s="247">
        <f t="shared" si="1"/>
        <v>-10.663872959858844</v>
      </c>
      <c r="Z67" s="248">
        <f t="shared" si="2"/>
        <v>-888</v>
      </c>
      <c r="AA67" s="249">
        <f t="shared" si="3"/>
        <v>-10.961609677817554</v>
      </c>
      <c r="AB67" s="264"/>
      <c r="AC67" s="265"/>
    </row>
    <row r="68" spans="1:29" ht="15" customHeight="1">
      <c r="A68" s="260" t="s">
        <v>627</v>
      </c>
      <c r="B68" s="261" t="s">
        <v>628</v>
      </c>
      <c r="C68" s="262">
        <v>6201</v>
      </c>
      <c r="D68" s="262">
        <v>6105</v>
      </c>
      <c r="E68" s="262">
        <v>6421</v>
      </c>
      <c r="F68" s="262">
        <v>6457</v>
      </c>
      <c r="G68" s="262">
        <v>6582</v>
      </c>
      <c r="H68" s="262">
        <v>7840</v>
      </c>
      <c r="I68" s="262">
        <v>7804</v>
      </c>
      <c r="J68" s="262">
        <v>7584</v>
      </c>
      <c r="K68" s="262">
        <v>6830</v>
      </c>
      <c r="L68" s="262">
        <v>6445</v>
      </c>
      <c r="M68" s="262">
        <v>5851</v>
      </c>
      <c r="N68" s="262">
        <v>5846</v>
      </c>
      <c r="O68" s="262">
        <v>5534</v>
      </c>
      <c r="P68" s="262">
        <v>5407</v>
      </c>
      <c r="Q68" s="262">
        <v>5164</v>
      </c>
      <c r="R68" s="262">
        <v>5058</v>
      </c>
      <c r="S68" s="262">
        <v>4860</v>
      </c>
      <c r="T68" s="262">
        <v>4536</v>
      </c>
      <c r="U68" s="262">
        <v>4122</v>
      </c>
      <c r="V68" s="263">
        <v>3704</v>
      </c>
      <c r="W68" s="263">
        <v>3237</v>
      </c>
      <c r="X68" s="246">
        <f t="shared" si="0"/>
        <v>-418</v>
      </c>
      <c r="Y68" s="247">
        <f t="shared" si="1"/>
        <v>-10.140708393983504</v>
      </c>
      <c r="Z68" s="248">
        <f t="shared" si="2"/>
        <v>-467</v>
      </c>
      <c r="AA68" s="249">
        <f t="shared" si="3"/>
        <v>-12.607991360691145</v>
      </c>
      <c r="AB68" s="264"/>
      <c r="AC68" s="265"/>
    </row>
    <row r="69" spans="1:29" ht="15" customHeight="1">
      <c r="A69" s="260" t="s">
        <v>629</v>
      </c>
      <c r="B69" s="261" t="s">
        <v>630</v>
      </c>
      <c r="C69" s="262">
        <v>5397</v>
      </c>
      <c r="D69" s="262">
        <v>5565</v>
      </c>
      <c r="E69" s="262">
        <v>5612</v>
      </c>
      <c r="F69" s="262">
        <v>5571</v>
      </c>
      <c r="G69" s="262">
        <v>5586</v>
      </c>
      <c r="H69" s="262">
        <v>6641</v>
      </c>
      <c r="I69" s="262">
        <v>6877</v>
      </c>
      <c r="J69" s="262">
        <v>6634</v>
      </c>
      <c r="K69" s="262">
        <v>6110</v>
      </c>
      <c r="L69" s="262">
        <v>5557</v>
      </c>
      <c r="M69" s="262">
        <v>5009</v>
      </c>
      <c r="N69" s="262">
        <v>4807</v>
      </c>
      <c r="O69" s="262">
        <v>4571</v>
      </c>
      <c r="P69" s="262">
        <v>4461</v>
      </c>
      <c r="Q69" s="262">
        <v>4356</v>
      </c>
      <c r="R69" s="262">
        <v>4405</v>
      </c>
      <c r="S69" s="262">
        <v>4029</v>
      </c>
      <c r="T69" s="262">
        <v>3656</v>
      </c>
      <c r="U69" s="262">
        <v>3283</v>
      </c>
      <c r="V69" s="263">
        <v>2860</v>
      </c>
      <c r="W69" s="263">
        <v>2492</v>
      </c>
      <c r="X69" s="246">
        <f t="shared" si="0"/>
        <v>-423</v>
      </c>
      <c r="Y69" s="247">
        <f t="shared" si="1"/>
        <v>-12.884556807797745</v>
      </c>
      <c r="Z69" s="248">
        <f t="shared" si="2"/>
        <v>-368</v>
      </c>
      <c r="AA69" s="249">
        <f t="shared" si="3"/>
        <v>-12.867132867132867</v>
      </c>
      <c r="AB69" s="264"/>
      <c r="AC69" s="265"/>
    </row>
    <row r="70" spans="1:29" s="251" customFormat="1" ht="15" customHeight="1">
      <c r="A70" s="241" t="s">
        <v>631</v>
      </c>
      <c r="B70" s="242" t="s">
        <v>632</v>
      </c>
      <c r="C70" s="243">
        <v>52127</v>
      </c>
      <c r="D70" s="243">
        <v>50832</v>
      </c>
      <c r="E70" s="243">
        <v>52142</v>
      </c>
      <c r="F70" s="243">
        <v>52893</v>
      </c>
      <c r="G70" s="243">
        <v>54378</v>
      </c>
      <c r="H70" s="243">
        <v>73379</v>
      </c>
      <c r="I70" s="243">
        <v>72414</v>
      </c>
      <c r="J70" s="243">
        <v>71619</v>
      </c>
      <c r="K70" s="243">
        <v>70720</v>
      </c>
      <c r="L70" s="243">
        <v>71340</v>
      </c>
      <c r="M70" s="243">
        <v>73058</v>
      </c>
      <c r="N70" s="243">
        <v>78363</v>
      </c>
      <c r="O70" s="243">
        <v>81167</v>
      </c>
      <c r="P70" s="243">
        <v>82934</v>
      </c>
      <c r="Q70" s="243">
        <v>83045</v>
      </c>
      <c r="R70" s="244">
        <v>83431</v>
      </c>
      <c r="S70" s="243">
        <v>83207</v>
      </c>
      <c r="T70" s="243">
        <v>81561</v>
      </c>
      <c r="U70" s="243">
        <v>80518</v>
      </c>
      <c r="V70" s="246">
        <v>77419</v>
      </c>
      <c r="W70" s="246">
        <f>SUM(W71:W74)</f>
        <v>74316</v>
      </c>
      <c r="X70" s="246">
        <f t="shared" si="0"/>
        <v>-3099</v>
      </c>
      <c r="Y70" s="247">
        <f t="shared" si="1"/>
        <v>-3.8488288333043541</v>
      </c>
      <c r="Z70" s="248">
        <f t="shared" si="2"/>
        <v>-3103</v>
      </c>
      <c r="AA70" s="249">
        <f t="shared" si="3"/>
        <v>-4.0080600369418358</v>
      </c>
      <c r="AB70" s="250">
        <f t="shared" si="4"/>
        <v>-4</v>
      </c>
      <c r="AC70" s="249">
        <f t="shared" si="4"/>
        <v>-0.15923120363748167</v>
      </c>
    </row>
    <row r="71" spans="1:29" ht="15" customHeight="1">
      <c r="A71" s="260" t="s">
        <v>633</v>
      </c>
      <c r="B71" s="261" t="s">
        <v>634</v>
      </c>
      <c r="C71" s="262">
        <v>26610</v>
      </c>
      <c r="D71" s="262">
        <v>26256</v>
      </c>
      <c r="E71" s="262">
        <v>27038</v>
      </c>
      <c r="F71" s="262">
        <v>27463</v>
      </c>
      <c r="G71" s="262">
        <v>28237</v>
      </c>
      <c r="H71" s="262">
        <v>35324</v>
      </c>
      <c r="I71" s="262">
        <v>35387</v>
      </c>
      <c r="J71" s="262">
        <v>35009</v>
      </c>
      <c r="K71" s="262">
        <v>34966</v>
      </c>
      <c r="L71" s="262">
        <v>35340</v>
      </c>
      <c r="M71" s="262">
        <v>36105</v>
      </c>
      <c r="N71" s="262">
        <v>39646</v>
      </c>
      <c r="O71" s="262">
        <v>40941</v>
      </c>
      <c r="P71" s="262">
        <v>41157</v>
      </c>
      <c r="Q71" s="262">
        <v>40843</v>
      </c>
      <c r="R71" s="262">
        <v>40607</v>
      </c>
      <c r="S71" s="262">
        <v>40550</v>
      </c>
      <c r="T71" s="262">
        <v>40150</v>
      </c>
      <c r="U71" s="262">
        <v>40359</v>
      </c>
      <c r="V71" s="263">
        <v>39661</v>
      </c>
      <c r="W71" s="263">
        <v>39048</v>
      </c>
      <c r="X71" s="246">
        <f t="shared" ref="X71:X134" si="5">V71-U71</f>
        <v>-698</v>
      </c>
      <c r="Y71" s="247">
        <f t="shared" ref="Y71:Y134" si="6">(V71-U71)/U71*100</f>
        <v>-1.7294779355286307</v>
      </c>
      <c r="Z71" s="248">
        <f t="shared" ref="Z71:Z134" si="7">W71-V71</f>
        <v>-613</v>
      </c>
      <c r="AA71" s="249">
        <f t="shared" ref="AA71:AA134" si="8">Z71/V71*100</f>
        <v>-1.5455989511106629</v>
      </c>
      <c r="AB71" s="264"/>
      <c r="AC71" s="265"/>
    </row>
    <row r="72" spans="1:29" ht="15" customHeight="1">
      <c r="A72" s="260" t="s">
        <v>635</v>
      </c>
      <c r="B72" s="261" t="s">
        <v>636</v>
      </c>
      <c r="C72" s="262">
        <v>13349</v>
      </c>
      <c r="D72" s="262">
        <v>13027</v>
      </c>
      <c r="E72" s="262">
        <v>13110</v>
      </c>
      <c r="F72" s="262">
        <v>13041</v>
      </c>
      <c r="G72" s="262">
        <v>13291</v>
      </c>
      <c r="H72" s="262">
        <v>18253</v>
      </c>
      <c r="I72" s="262">
        <v>18028</v>
      </c>
      <c r="J72" s="262">
        <v>17506</v>
      </c>
      <c r="K72" s="262">
        <v>16920</v>
      </c>
      <c r="L72" s="262">
        <v>16570</v>
      </c>
      <c r="M72" s="262">
        <v>16560</v>
      </c>
      <c r="N72" s="262">
        <v>17189</v>
      </c>
      <c r="O72" s="262">
        <v>17348</v>
      </c>
      <c r="P72" s="262">
        <v>17472</v>
      </c>
      <c r="Q72" s="262">
        <v>17157</v>
      </c>
      <c r="R72" s="262">
        <v>17519</v>
      </c>
      <c r="S72" s="262">
        <v>17363</v>
      </c>
      <c r="T72" s="262">
        <v>16743</v>
      </c>
      <c r="U72" s="262">
        <v>16216</v>
      </c>
      <c r="V72" s="263">
        <v>14720</v>
      </c>
      <c r="W72" s="263">
        <v>13554</v>
      </c>
      <c r="X72" s="246">
        <f t="shared" si="5"/>
        <v>-1496</v>
      </c>
      <c r="Y72" s="247">
        <f t="shared" si="6"/>
        <v>-9.2254563394178586</v>
      </c>
      <c r="Z72" s="248">
        <f t="shared" si="7"/>
        <v>-1166</v>
      </c>
      <c r="AA72" s="249">
        <f t="shared" si="8"/>
        <v>-7.9211956521739122</v>
      </c>
      <c r="AB72" s="264"/>
      <c r="AC72" s="265"/>
    </row>
    <row r="73" spans="1:29" ht="15" customHeight="1">
      <c r="A73" s="260" t="s">
        <v>637</v>
      </c>
      <c r="B73" s="261" t="s">
        <v>638</v>
      </c>
      <c r="C73" s="262">
        <v>5956</v>
      </c>
      <c r="D73" s="262">
        <v>5429</v>
      </c>
      <c r="E73" s="262">
        <v>5658</v>
      </c>
      <c r="F73" s="262">
        <v>5928</v>
      </c>
      <c r="G73" s="262">
        <v>6355</v>
      </c>
      <c r="H73" s="262">
        <v>8847</v>
      </c>
      <c r="I73" s="262">
        <v>8385</v>
      </c>
      <c r="J73" s="262">
        <v>8357</v>
      </c>
      <c r="K73" s="262">
        <v>8329</v>
      </c>
      <c r="L73" s="262">
        <v>8566</v>
      </c>
      <c r="M73" s="262">
        <v>9135</v>
      </c>
      <c r="N73" s="262">
        <v>9543</v>
      </c>
      <c r="O73" s="262">
        <v>10407</v>
      </c>
      <c r="P73" s="262">
        <v>11752</v>
      </c>
      <c r="Q73" s="262">
        <v>12434</v>
      </c>
      <c r="R73" s="262">
        <v>12825</v>
      </c>
      <c r="S73" s="262">
        <v>13107</v>
      </c>
      <c r="T73" s="262">
        <v>12884</v>
      </c>
      <c r="U73" s="262">
        <v>12657</v>
      </c>
      <c r="V73" s="263">
        <v>12379</v>
      </c>
      <c r="W73" s="263">
        <v>11774</v>
      </c>
      <c r="X73" s="246">
        <f t="shared" si="5"/>
        <v>-278</v>
      </c>
      <c r="Y73" s="247">
        <f t="shared" si="6"/>
        <v>-2.1964130520660503</v>
      </c>
      <c r="Z73" s="248">
        <f t="shared" si="7"/>
        <v>-605</v>
      </c>
      <c r="AA73" s="249">
        <f t="shared" si="8"/>
        <v>-4.8873091525971404</v>
      </c>
      <c r="AB73" s="264"/>
      <c r="AC73" s="265"/>
    </row>
    <row r="74" spans="1:29" ht="15" customHeight="1">
      <c r="A74" s="260" t="s">
        <v>639</v>
      </c>
      <c r="B74" s="261" t="s">
        <v>640</v>
      </c>
      <c r="C74" s="262">
        <v>6212</v>
      </c>
      <c r="D74" s="262">
        <v>6120</v>
      </c>
      <c r="E74" s="262">
        <v>6336</v>
      </c>
      <c r="F74" s="262">
        <v>6461</v>
      </c>
      <c r="G74" s="262">
        <v>6495</v>
      </c>
      <c r="H74" s="262">
        <v>10955</v>
      </c>
      <c r="I74" s="262">
        <v>10614</v>
      </c>
      <c r="J74" s="262">
        <v>10747</v>
      </c>
      <c r="K74" s="262">
        <v>10505</v>
      </c>
      <c r="L74" s="262">
        <v>10864</v>
      </c>
      <c r="M74" s="262">
        <v>11258</v>
      </c>
      <c r="N74" s="262">
        <v>11985</v>
      </c>
      <c r="O74" s="262">
        <v>12471</v>
      </c>
      <c r="P74" s="262">
        <v>12553</v>
      </c>
      <c r="Q74" s="262">
        <v>12611</v>
      </c>
      <c r="R74" s="262">
        <v>12480</v>
      </c>
      <c r="S74" s="262">
        <v>12187</v>
      </c>
      <c r="T74" s="262">
        <v>11784</v>
      </c>
      <c r="U74" s="262">
        <v>11286</v>
      </c>
      <c r="V74" s="263">
        <v>10659</v>
      </c>
      <c r="W74" s="263">
        <v>9940</v>
      </c>
      <c r="X74" s="246">
        <f t="shared" si="5"/>
        <v>-627</v>
      </c>
      <c r="Y74" s="247">
        <f t="shared" si="6"/>
        <v>-5.5555555555555554</v>
      </c>
      <c r="Z74" s="248">
        <f t="shared" si="7"/>
        <v>-719</v>
      </c>
      <c r="AA74" s="249">
        <f t="shared" si="8"/>
        <v>-6.7454733089408014</v>
      </c>
      <c r="AB74" s="264"/>
      <c r="AC74" s="265"/>
    </row>
    <row r="75" spans="1:29" s="251" customFormat="1" ht="15" customHeight="1">
      <c r="A75" s="241" t="s">
        <v>641</v>
      </c>
      <c r="B75" s="242" t="s">
        <v>2</v>
      </c>
      <c r="C75" s="243">
        <v>9271</v>
      </c>
      <c r="D75" s="243">
        <v>9156</v>
      </c>
      <c r="E75" s="243">
        <v>9392</v>
      </c>
      <c r="F75" s="243">
        <v>9414</v>
      </c>
      <c r="G75" s="243">
        <v>9832</v>
      </c>
      <c r="H75" s="243">
        <v>14154</v>
      </c>
      <c r="I75" s="243">
        <v>13599</v>
      </c>
      <c r="J75" s="243">
        <v>13613</v>
      </c>
      <c r="K75" s="243">
        <v>14296</v>
      </c>
      <c r="L75" s="243">
        <v>16545</v>
      </c>
      <c r="M75" s="243">
        <v>20457</v>
      </c>
      <c r="N75" s="243">
        <v>24751</v>
      </c>
      <c r="O75" s="243">
        <v>26686</v>
      </c>
      <c r="P75" s="243">
        <v>29663</v>
      </c>
      <c r="Q75" s="243">
        <v>30477</v>
      </c>
      <c r="R75" s="244">
        <v>31634</v>
      </c>
      <c r="S75" s="243">
        <v>31960</v>
      </c>
      <c r="T75" s="243">
        <v>32555</v>
      </c>
      <c r="U75" s="243">
        <v>33438</v>
      </c>
      <c r="V75" s="246">
        <v>33690</v>
      </c>
      <c r="W75" s="246">
        <v>33477</v>
      </c>
      <c r="X75" s="246">
        <f t="shared" si="5"/>
        <v>252</v>
      </c>
      <c r="Y75" s="247">
        <f t="shared" si="6"/>
        <v>0.75363359052574908</v>
      </c>
      <c r="Z75" s="248">
        <f t="shared" si="7"/>
        <v>-213</v>
      </c>
      <c r="AA75" s="249">
        <f t="shared" si="8"/>
        <v>-0.63223508459483535</v>
      </c>
      <c r="AB75" s="250">
        <f t="shared" ref="AB75:AC129" si="9">Z75-X75</f>
        <v>-465</v>
      </c>
      <c r="AC75" s="249">
        <f t="shared" si="9"/>
        <v>-1.3858686751205844</v>
      </c>
    </row>
    <row r="76" spans="1:29" s="251" customFormat="1" ht="15" customHeight="1">
      <c r="A76" s="241" t="s">
        <v>642</v>
      </c>
      <c r="B76" s="242" t="s">
        <v>39</v>
      </c>
      <c r="C76" s="243">
        <v>14939</v>
      </c>
      <c r="D76" s="243">
        <v>15050</v>
      </c>
      <c r="E76" s="243">
        <v>15150</v>
      </c>
      <c r="F76" s="243">
        <v>15135</v>
      </c>
      <c r="G76" s="243">
        <v>15442</v>
      </c>
      <c r="H76" s="243">
        <v>20756</v>
      </c>
      <c r="I76" s="243">
        <v>19959</v>
      </c>
      <c r="J76" s="243">
        <v>19000</v>
      </c>
      <c r="K76" s="243">
        <v>17798</v>
      </c>
      <c r="L76" s="243">
        <v>17153</v>
      </c>
      <c r="M76" s="243">
        <v>16902</v>
      </c>
      <c r="N76" s="243">
        <v>17448</v>
      </c>
      <c r="O76" s="243">
        <v>18388</v>
      </c>
      <c r="P76" s="243">
        <v>18900</v>
      </c>
      <c r="Q76" s="243">
        <v>18781</v>
      </c>
      <c r="R76" s="244">
        <v>18849</v>
      </c>
      <c r="S76" s="243">
        <v>18419</v>
      </c>
      <c r="T76" s="243">
        <v>17603</v>
      </c>
      <c r="U76" s="243">
        <v>16636</v>
      </c>
      <c r="V76" s="246">
        <v>15224</v>
      </c>
      <c r="W76" s="246">
        <v>13879</v>
      </c>
      <c r="X76" s="246">
        <f t="shared" si="5"/>
        <v>-1412</v>
      </c>
      <c r="Y76" s="247">
        <f t="shared" si="6"/>
        <v>-8.4876172156768455</v>
      </c>
      <c r="Z76" s="248">
        <f t="shared" si="7"/>
        <v>-1345</v>
      </c>
      <c r="AA76" s="249">
        <f t="shared" si="8"/>
        <v>-8.834734629532317</v>
      </c>
      <c r="AB76" s="250">
        <f t="shared" si="9"/>
        <v>67</v>
      </c>
      <c r="AC76" s="249">
        <f t="shared" si="9"/>
        <v>-0.34711741385547157</v>
      </c>
    </row>
    <row r="77" spans="1:29" s="251" customFormat="1" ht="15" customHeight="1">
      <c r="A77" s="241">
        <v>901</v>
      </c>
      <c r="B77" s="242" t="s">
        <v>643</v>
      </c>
      <c r="C77" s="243">
        <v>31626</v>
      </c>
      <c r="D77" s="243">
        <v>31686</v>
      </c>
      <c r="E77" s="243">
        <v>31646</v>
      </c>
      <c r="F77" s="243">
        <v>31093</v>
      </c>
      <c r="G77" s="243">
        <v>29879</v>
      </c>
      <c r="H77" s="243">
        <v>38947</v>
      </c>
      <c r="I77" s="243">
        <v>38352</v>
      </c>
      <c r="J77" s="243">
        <v>35664</v>
      </c>
      <c r="K77" s="243">
        <v>32455</v>
      </c>
      <c r="L77" s="243">
        <v>28921</v>
      </c>
      <c r="M77" s="243">
        <v>26410</v>
      </c>
      <c r="N77" s="243">
        <v>25600</v>
      </c>
      <c r="O77" s="243">
        <v>24874</v>
      </c>
      <c r="P77" s="243">
        <v>24516</v>
      </c>
      <c r="Q77" s="243">
        <v>23827</v>
      </c>
      <c r="R77" s="244">
        <v>23341</v>
      </c>
      <c r="S77" s="243">
        <v>22337</v>
      </c>
      <c r="T77" s="243">
        <v>21012</v>
      </c>
      <c r="U77" s="243">
        <v>19265</v>
      </c>
      <c r="V77" s="246">
        <v>17510</v>
      </c>
      <c r="W77" s="246">
        <f>SUM(W78:W81)</f>
        <v>15863</v>
      </c>
      <c r="X77" s="246">
        <f t="shared" si="5"/>
        <v>-1755</v>
      </c>
      <c r="Y77" s="247">
        <f t="shared" si="6"/>
        <v>-9.1097845834414741</v>
      </c>
      <c r="Z77" s="248">
        <f t="shared" si="7"/>
        <v>-1647</v>
      </c>
      <c r="AA77" s="249">
        <f t="shared" si="8"/>
        <v>-9.4060536836093664</v>
      </c>
      <c r="AB77" s="250">
        <f t="shared" si="9"/>
        <v>108</v>
      </c>
      <c r="AC77" s="249">
        <f t="shared" si="9"/>
        <v>-0.29626910016789232</v>
      </c>
    </row>
    <row r="78" spans="1:29" ht="15" customHeight="1">
      <c r="A78" s="260" t="s">
        <v>644</v>
      </c>
      <c r="B78" s="261" t="s">
        <v>645</v>
      </c>
      <c r="C78" s="262">
        <v>11469</v>
      </c>
      <c r="D78" s="262">
        <v>11653</v>
      </c>
      <c r="E78" s="262">
        <v>11747</v>
      </c>
      <c r="F78" s="262">
        <v>12013</v>
      </c>
      <c r="G78" s="262">
        <v>11505</v>
      </c>
      <c r="H78" s="262">
        <v>14641</v>
      </c>
      <c r="I78" s="262">
        <v>14417</v>
      </c>
      <c r="J78" s="262">
        <v>13298</v>
      </c>
      <c r="K78" s="262">
        <v>12191</v>
      </c>
      <c r="L78" s="262">
        <v>10998</v>
      </c>
      <c r="M78" s="262">
        <v>10135</v>
      </c>
      <c r="N78" s="262">
        <v>9872</v>
      </c>
      <c r="O78" s="262">
        <v>9717</v>
      </c>
      <c r="P78" s="262">
        <v>9565</v>
      </c>
      <c r="Q78" s="262">
        <v>9360</v>
      </c>
      <c r="R78" s="262">
        <v>9131</v>
      </c>
      <c r="S78" s="262">
        <v>8789</v>
      </c>
      <c r="T78" s="262">
        <v>8251</v>
      </c>
      <c r="U78" s="262">
        <v>7601</v>
      </c>
      <c r="V78" s="263">
        <v>7068</v>
      </c>
      <c r="W78" s="263">
        <v>6435</v>
      </c>
      <c r="X78" s="246">
        <f t="shared" si="5"/>
        <v>-533</v>
      </c>
      <c r="Y78" s="247">
        <f t="shared" si="6"/>
        <v>-7.0122352322062893</v>
      </c>
      <c r="Z78" s="248">
        <f t="shared" si="7"/>
        <v>-633</v>
      </c>
      <c r="AA78" s="249">
        <f t="shared" si="8"/>
        <v>-8.955857385398982</v>
      </c>
      <c r="AB78" s="264"/>
      <c r="AC78" s="265"/>
    </row>
    <row r="79" spans="1:29" ht="15" customHeight="1">
      <c r="A79" s="260" t="s">
        <v>646</v>
      </c>
      <c r="B79" s="261" t="s">
        <v>647</v>
      </c>
      <c r="C79" s="262">
        <v>9529</v>
      </c>
      <c r="D79" s="262">
        <v>9554</v>
      </c>
      <c r="E79" s="262">
        <v>9551</v>
      </c>
      <c r="F79" s="262">
        <v>9068</v>
      </c>
      <c r="G79" s="262">
        <v>8665</v>
      </c>
      <c r="H79" s="262">
        <v>11269</v>
      </c>
      <c r="I79" s="262">
        <v>11087</v>
      </c>
      <c r="J79" s="262">
        <v>10257</v>
      </c>
      <c r="K79" s="262">
        <v>9252</v>
      </c>
      <c r="L79" s="262">
        <v>7987</v>
      </c>
      <c r="M79" s="262">
        <v>7155</v>
      </c>
      <c r="N79" s="262">
        <v>6800</v>
      </c>
      <c r="O79" s="262">
        <v>6410</v>
      </c>
      <c r="P79" s="262">
        <v>6223</v>
      </c>
      <c r="Q79" s="262">
        <v>6006</v>
      </c>
      <c r="R79" s="262">
        <v>5831</v>
      </c>
      <c r="S79" s="262">
        <v>5606</v>
      </c>
      <c r="T79" s="262">
        <v>5225</v>
      </c>
      <c r="U79" s="262">
        <v>4667</v>
      </c>
      <c r="V79" s="263">
        <v>4099</v>
      </c>
      <c r="W79" s="263">
        <v>3634</v>
      </c>
      <c r="X79" s="246">
        <f t="shared" si="5"/>
        <v>-568</v>
      </c>
      <c r="Y79" s="247">
        <f t="shared" si="6"/>
        <v>-12.170559245768159</v>
      </c>
      <c r="Z79" s="248">
        <f t="shared" si="7"/>
        <v>-465</v>
      </c>
      <c r="AA79" s="249">
        <f t="shared" si="8"/>
        <v>-11.344230300073189</v>
      </c>
      <c r="AB79" s="264"/>
      <c r="AC79" s="265"/>
    </row>
    <row r="80" spans="1:29" ht="15" customHeight="1">
      <c r="A80" s="260" t="s">
        <v>648</v>
      </c>
      <c r="B80" s="261" t="s">
        <v>649</v>
      </c>
      <c r="C80" s="262">
        <v>6123</v>
      </c>
      <c r="D80" s="262">
        <v>6066</v>
      </c>
      <c r="E80" s="262">
        <v>5940</v>
      </c>
      <c r="F80" s="262">
        <v>5728</v>
      </c>
      <c r="G80" s="262">
        <v>5632</v>
      </c>
      <c r="H80" s="262">
        <v>7378</v>
      </c>
      <c r="I80" s="262">
        <v>7398</v>
      </c>
      <c r="J80" s="262">
        <v>7043</v>
      </c>
      <c r="K80" s="262">
        <v>6242</v>
      </c>
      <c r="L80" s="262">
        <v>5556</v>
      </c>
      <c r="M80" s="262">
        <v>5038</v>
      </c>
      <c r="N80" s="262">
        <v>4930</v>
      </c>
      <c r="O80" s="262">
        <v>4987</v>
      </c>
      <c r="P80" s="262">
        <v>5009</v>
      </c>
      <c r="Q80" s="262">
        <v>4884</v>
      </c>
      <c r="R80" s="262">
        <v>4817</v>
      </c>
      <c r="S80" s="262">
        <v>4567</v>
      </c>
      <c r="T80" s="262">
        <v>4341</v>
      </c>
      <c r="U80" s="262">
        <v>4024</v>
      </c>
      <c r="V80" s="263">
        <v>3628</v>
      </c>
      <c r="W80" s="263">
        <v>3344</v>
      </c>
      <c r="X80" s="246">
        <f t="shared" si="5"/>
        <v>-396</v>
      </c>
      <c r="Y80" s="247">
        <f t="shared" si="6"/>
        <v>-9.8409542743538765</v>
      </c>
      <c r="Z80" s="248">
        <f t="shared" si="7"/>
        <v>-284</v>
      </c>
      <c r="AA80" s="249">
        <f t="shared" si="8"/>
        <v>-7.8280044101433299</v>
      </c>
      <c r="AB80" s="264"/>
      <c r="AC80" s="265"/>
    </row>
    <row r="81" spans="1:29" ht="15" customHeight="1">
      <c r="A81" s="260" t="s">
        <v>650</v>
      </c>
      <c r="B81" s="261" t="s">
        <v>651</v>
      </c>
      <c r="C81" s="262">
        <v>4505</v>
      </c>
      <c r="D81" s="262">
        <v>4413</v>
      </c>
      <c r="E81" s="262">
        <v>4408</v>
      </c>
      <c r="F81" s="262">
        <v>4284</v>
      </c>
      <c r="G81" s="262">
        <v>4077</v>
      </c>
      <c r="H81" s="262">
        <v>5659</v>
      </c>
      <c r="I81" s="262">
        <v>5450</v>
      </c>
      <c r="J81" s="262">
        <v>5066</v>
      </c>
      <c r="K81" s="262">
        <v>4770</v>
      </c>
      <c r="L81" s="262">
        <v>4380</v>
      </c>
      <c r="M81" s="262">
        <v>4082</v>
      </c>
      <c r="N81" s="262">
        <v>3998</v>
      </c>
      <c r="O81" s="262">
        <v>3760</v>
      </c>
      <c r="P81" s="262">
        <v>3719</v>
      </c>
      <c r="Q81" s="262">
        <v>3577</v>
      </c>
      <c r="R81" s="262">
        <v>3562</v>
      </c>
      <c r="S81" s="262">
        <v>3375</v>
      </c>
      <c r="T81" s="262">
        <v>3195</v>
      </c>
      <c r="U81" s="262">
        <v>2973</v>
      </c>
      <c r="V81" s="263">
        <v>2715</v>
      </c>
      <c r="W81" s="263">
        <v>2450</v>
      </c>
      <c r="X81" s="246">
        <f t="shared" si="5"/>
        <v>-258</v>
      </c>
      <c r="Y81" s="247">
        <f t="shared" si="6"/>
        <v>-8.6781029263370328</v>
      </c>
      <c r="Z81" s="248">
        <f t="shared" si="7"/>
        <v>-265</v>
      </c>
      <c r="AA81" s="249">
        <f t="shared" si="8"/>
        <v>-9.7605893186003687</v>
      </c>
      <c r="AB81" s="264"/>
      <c r="AC81" s="265"/>
    </row>
    <row r="82" spans="1:29" s="251" customFormat="1" ht="15" customHeight="1">
      <c r="A82" s="266" t="s">
        <v>134</v>
      </c>
      <c r="B82" s="255"/>
      <c r="V82" s="255"/>
      <c r="W82" s="255"/>
      <c r="X82" s="246" t="s">
        <v>562</v>
      </c>
      <c r="Y82" s="247" t="s">
        <v>562</v>
      </c>
      <c r="Z82" s="248" t="s">
        <v>562</v>
      </c>
      <c r="AA82" s="249" t="s">
        <v>562</v>
      </c>
      <c r="AB82" s="250"/>
      <c r="AC82" s="249"/>
    </row>
    <row r="83" spans="1:29" s="251" customFormat="1" ht="15" customHeight="1">
      <c r="A83" s="241" t="s">
        <v>652</v>
      </c>
      <c r="B83" s="242" t="s">
        <v>13</v>
      </c>
      <c r="C83" s="243">
        <v>90750</v>
      </c>
      <c r="D83" s="243">
        <v>91246</v>
      </c>
      <c r="E83" s="243">
        <v>91800</v>
      </c>
      <c r="F83" s="243">
        <v>92006</v>
      </c>
      <c r="G83" s="243">
        <v>91546</v>
      </c>
      <c r="H83" s="243">
        <v>103154</v>
      </c>
      <c r="I83" s="243">
        <v>102838</v>
      </c>
      <c r="J83" s="243">
        <v>102557</v>
      </c>
      <c r="K83" s="243">
        <v>99572</v>
      </c>
      <c r="L83" s="243">
        <v>96599</v>
      </c>
      <c r="M83" s="243">
        <v>94732</v>
      </c>
      <c r="N83" s="243">
        <v>95687</v>
      </c>
      <c r="O83" s="243">
        <v>96448</v>
      </c>
      <c r="P83" s="243">
        <v>96086</v>
      </c>
      <c r="Q83" s="243">
        <v>94163</v>
      </c>
      <c r="R83" s="244">
        <v>93859</v>
      </c>
      <c r="S83" s="243">
        <v>92752</v>
      </c>
      <c r="T83" s="243">
        <v>89208</v>
      </c>
      <c r="U83" s="243">
        <v>85592</v>
      </c>
      <c r="V83" s="246">
        <v>82250</v>
      </c>
      <c r="W83" s="246">
        <f>SUM(W84:W89)</f>
        <v>77489</v>
      </c>
      <c r="X83" s="246">
        <f t="shared" si="5"/>
        <v>-3342</v>
      </c>
      <c r="Y83" s="247">
        <f t="shared" si="6"/>
        <v>-3.9045705206094032</v>
      </c>
      <c r="Z83" s="248">
        <f t="shared" si="7"/>
        <v>-4761</v>
      </c>
      <c r="AA83" s="249">
        <f t="shared" si="8"/>
        <v>-5.7884498480243165</v>
      </c>
      <c r="AB83" s="250">
        <f t="shared" si="9"/>
        <v>-1419</v>
      </c>
      <c r="AC83" s="249">
        <f t="shared" si="9"/>
        <v>-1.8838793274149133</v>
      </c>
    </row>
    <row r="84" spans="1:29" ht="15" customHeight="1">
      <c r="A84" s="260" t="s">
        <v>653</v>
      </c>
      <c r="B84" s="261" t="s">
        <v>654</v>
      </c>
      <c r="C84" s="262">
        <v>32455</v>
      </c>
      <c r="D84" s="262">
        <v>34827</v>
      </c>
      <c r="E84" s="262">
        <v>35690</v>
      </c>
      <c r="F84" s="262">
        <v>35882</v>
      </c>
      <c r="G84" s="262">
        <v>36312</v>
      </c>
      <c r="H84" s="262">
        <v>40996</v>
      </c>
      <c r="I84" s="262">
        <v>41525</v>
      </c>
      <c r="J84" s="262">
        <v>42341</v>
      </c>
      <c r="K84" s="262">
        <v>42569</v>
      </c>
      <c r="L84" s="262">
        <v>43259</v>
      </c>
      <c r="M84" s="262">
        <v>44094</v>
      </c>
      <c r="N84" s="262">
        <v>46210</v>
      </c>
      <c r="O84" s="262">
        <v>47458</v>
      </c>
      <c r="P84" s="262">
        <v>47712</v>
      </c>
      <c r="Q84" s="262">
        <v>47244</v>
      </c>
      <c r="R84" s="262">
        <v>47742</v>
      </c>
      <c r="S84" s="262">
        <v>47308</v>
      </c>
      <c r="T84" s="262">
        <v>45997</v>
      </c>
      <c r="U84" s="262">
        <v>44598</v>
      </c>
      <c r="V84" s="263">
        <v>43375</v>
      </c>
      <c r="W84" s="263">
        <v>41827</v>
      </c>
      <c r="X84" s="246">
        <f t="shared" si="5"/>
        <v>-1223</v>
      </c>
      <c r="Y84" s="247">
        <f t="shared" si="6"/>
        <v>-2.7422754383604646</v>
      </c>
      <c r="Z84" s="248">
        <f t="shared" si="7"/>
        <v>-1548</v>
      </c>
      <c r="AA84" s="249">
        <f t="shared" si="8"/>
        <v>-3.5688760806916431</v>
      </c>
      <c r="AB84" s="264"/>
      <c r="AC84" s="265"/>
    </row>
    <row r="85" spans="1:29" ht="15" customHeight="1">
      <c r="A85" s="260" t="s">
        <v>655</v>
      </c>
      <c r="B85" s="261" t="s">
        <v>656</v>
      </c>
      <c r="C85" s="262">
        <v>5136</v>
      </c>
      <c r="D85" s="262">
        <v>4614</v>
      </c>
      <c r="E85" s="262">
        <v>5216</v>
      </c>
      <c r="F85" s="262">
        <v>5213</v>
      </c>
      <c r="G85" s="262">
        <v>5001</v>
      </c>
      <c r="H85" s="262">
        <v>5547</v>
      </c>
      <c r="I85" s="262">
        <v>5523</v>
      </c>
      <c r="J85" s="262">
        <v>5922</v>
      </c>
      <c r="K85" s="262">
        <v>6042</v>
      </c>
      <c r="L85" s="262">
        <v>6262</v>
      </c>
      <c r="M85" s="262">
        <v>5904</v>
      </c>
      <c r="N85" s="262">
        <v>5669</v>
      </c>
      <c r="O85" s="262">
        <v>5303</v>
      </c>
      <c r="P85" s="262">
        <v>4958</v>
      </c>
      <c r="Q85" s="262">
        <v>4748</v>
      </c>
      <c r="R85" s="262">
        <v>4592</v>
      </c>
      <c r="S85" s="262">
        <v>4345</v>
      </c>
      <c r="T85" s="262">
        <v>3973</v>
      </c>
      <c r="U85" s="262">
        <v>3778</v>
      </c>
      <c r="V85" s="263">
        <v>3519</v>
      </c>
      <c r="W85" s="263">
        <v>3125</v>
      </c>
      <c r="X85" s="246">
        <f t="shared" si="5"/>
        <v>-259</v>
      </c>
      <c r="Y85" s="247">
        <f t="shared" si="6"/>
        <v>-6.8554790894653257</v>
      </c>
      <c r="Z85" s="248">
        <f t="shared" si="7"/>
        <v>-394</v>
      </c>
      <c r="AA85" s="249">
        <f t="shared" si="8"/>
        <v>-11.196362603012219</v>
      </c>
      <c r="AB85" s="264"/>
      <c r="AC85" s="265"/>
    </row>
    <row r="86" spans="1:29" ht="15" customHeight="1">
      <c r="A86" s="260" t="s">
        <v>657</v>
      </c>
      <c r="B86" s="261" t="s">
        <v>658</v>
      </c>
      <c r="C86" s="262">
        <v>9425</v>
      </c>
      <c r="D86" s="262">
        <v>8534</v>
      </c>
      <c r="E86" s="262">
        <v>7894</v>
      </c>
      <c r="F86" s="262">
        <v>7978</v>
      </c>
      <c r="G86" s="262">
        <v>7928</v>
      </c>
      <c r="H86" s="262">
        <v>8692</v>
      </c>
      <c r="I86" s="262">
        <v>8540</v>
      </c>
      <c r="J86" s="262">
        <v>8328</v>
      </c>
      <c r="K86" s="262">
        <v>7915</v>
      </c>
      <c r="L86" s="262">
        <v>7278</v>
      </c>
      <c r="M86" s="262">
        <v>6726</v>
      </c>
      <c r="N86" s="262">
        <v>6466</v>
      </c>
      <c r="O86" s="262">
        <v>6409</v>
      </c>
      <c r="P86" s="262">
        <v>6306</v>
      </c>
      <c r="Q86" s="262">
        <v>6018</v>
      </c>
      <c r="R86" s="262">
        <v>5880</v>
      </c>
      <c r="S86" s="262">
        <v>5751</v>
      </c>
      <c r="T86" s="262">
        <v>5444</v>
      </c>
      <c r="U86" s="262">
        <v>4973</v>
      </c>
      <c r="V86" s="263">
        <v>4496</v>
      </c>
      <c r="W86" s="263">
        <v>4115</v>
      </c>
      <c r="X86" s="246">
        <f t="shared" si="5"/>
        <v>-477</v>
      </c>
      <c r="Y86" s="247">
        <f t="shared" si="6"/>
        <v>-9.5917956967625173</v>
      </c>
      <c r="Z86" s="248">
        <f t="shared" si="7"/>
        <v>-381</v>
      </c>
      <c r="AA86" s="249">
        <f t="shared" si="8"/>
        <v>-8.4741992882562283</v>
      </c>
      <c r="AB86" s="264"/>
      <c r="AC86" s="265"/>
    </row>
    <row r="87" spans="1:29" ht="15" customHeight="1">
      <c r="A87" s="260" t="s">
        <v>659</v>
      </c>
      <c r="B87" s="261" t="s">
        <v>660</v>
      </c>
      <c r="C87" s="262">
        <v>20572</v>
      </c>
      <c r="D87" s="262">
        <v>20533</v>
      </c>
      <c r="E87" s="262">
        <v>20964</v>
      </c>
      <c r="F87" s="262">
        <v>20716</v>
      </c>
      <c r="G87" s="262">
        <v>20354</v>
      </c>
      <c r="H87" s="262">
        <v>23923</v>
      </c>
      <c r="I87" s="262">
        <v>23558</v>
      </c>
      <c r="J87" s="262">
        <v>23047</v>
      </c>
      <c r="K87" s="262">
        <v>21685</v>
      </c>
      <c r="L87" s="262">
        <v>20338</v>
      </c>
      <c r="M87" s="262">
        <v>19592</v>
      </c>
      <c r="N87" s="262">
        <v>19394</v>
      </c>
      <c r="O87" s="262">
        <v>19415</v>
      </c>
      <c r="P87" s="262">
        <v>19325</v>
      </c>
      <c r="Q87" s="262">
        <v>18822</v>
      </c>
      <c r="R87" s="262">
        <v>18666</v>
      </c>
      <c r="S87" s="262">
        <v>18410</v>
      </c>
      <c r="T87" s="262">
        <v>17697</v>
      </c>
      <c r="U87" s="262">
        <v>17242</v>
      </c>
      <c r="V87" s="263">
        <v>16609</v>
      </c>
      <c r="W87" s="263">
        <v>15517</v>
      </c>
      <c r="X87" s="246">
        <f t="shared" si="5"/>
        <v>-633</v>
      </c>
      <c r="Y87" s="247">
        <f t="shared" si="6"/>
        <v>-3.671267834357963</v>
      </c>
      <c r="Z87" s="248">
        <f t="shared" si="7"/>
        <v>-1092</v>
      </c>
      <c r="AA87" s="249">
        <f t="shared" si="8"/>
        <v>-6.5747486302607019</v>
      </c>
      <c r="AB87" s="264"/>
      <c r="AC87" s="265"/>
    </row>
    <row r="88" spans="1:29" ht="15" customHeight="1">
      <c r="A88" s="260" t="s">
        <v>661</v>
      </c>
      <c r="B88" s="261" t="s">
        <v>662</v>
      </c>
      <c r="C88" s="262">
        <v>12590</v>
      </c>
      <c r="D88" s="262">
        <v>12676</v>
      </c>
      <c r="E88" s="262">
        <v>12336</v>
      </c>
      <c r="F88" s="262">
        <v>12809</v>
      </c>
      <c r="G88" s="262">
        <v>12510</v>
      </c>
      <c r="H88" s="262">
        <v>14174</v>
      </c>
      <c r="I88" s="262">
        <v>13811</v>
      </c>
      <c r="J88" s="262">
        <v>13302</v>
      </c>
      <c r="K88" s="262">
        <v>12557</v>
      </c>
      <c r="L88" s="262">
        <v>11646</v>
      </c>
      <c r="M88" s="262">
        <v>11235</v>
      </c>
      <c r="N88" s="262">
        <v>10926</v>
      </c>
      <c r="O88" s="262">
        <v>11129</v>
      </c>
      <c r="P88" s="262">
        <v>11204</v>
      </c>
      <c r="Q88" s="262">
        <v>11001</v>
      </c>
      <c r="R88" s="262">
        <v>10917</v>
      </c>
      <c r="S88" s="262">
        <v>11207</v>
      </c>
      <c r="T88" s="262">
        <v>10824</v>
      </c>
      <c r="U88" s="262">
        <v>10259</v>
      </c>
      <c r="V88" s="263">
        <v>9996</v>
      </c>
      <c r="W88" s="263">
        <v>9160</v>
      </c>
      <c r="X88" s="246">
        <f t="shared" si="5"/>
        <v>-263</v>
      </c>
      <c r="Y88" s="247">
        <f t="shared" si="6"/>
        <v>-2.5636026903206939</v>
      </c>
      <c r="Z88" s="248">
        <f t="shared" si="7"/>
        <v>-836</v>
      </c>
      <c r="AA88" s="249">
        <f t="shared" si="8"/>
        <v>-8.3633453381352538</v>
      </c>
      <c r="AB88" s="264"/>
      <c r="AC88" s="265"/>
    </row>
    <row r="89" spans="1:29" ht="15" customHeight="1">
      <c r="A89" s="260" t="s">
        <v>663</v>
      </c>
      <c r="B89" s="261" t="s">
        <v>664</v>
      </c>
      <c r="C89" s="262">
        <v>10572</v>
      </c>
      <c r="D89" s="262">
        <v>10062</v>
      </c>
      <c r="E89" s="262">
        <v>9700</v>
      </c>
      <c r="F89" s="262">
        <v>9408</v>
      </c>
      <c r="G89" s="262">
        <v>9441</v>
      </c>
      <c r="H89" s="262">
        <v>9822</v>
      </c>
      <c r="I89" s="262">
        <v>9881</v>
      </c>
      <c r="J89" s="262">
        <v>9617</v>
      </c>
      <c r="K89" s="262">
        <v>8804</v>
      </c>
      <c r="L89" s="262">
        <v>7816</v>
      </c>
      <c r="M89" s="262">
        <v>7181</v>
      </c>
      <c r="N89" s="262">
        <v>7022</v>
      </c>
      <c r="O89" s="262">
        <v>6734</v>
      </c>
      <c r="P89" s="262">
        <v>6581</v>
      </c>
      <c r="Q89" s="262">
        <v>6330</v>
      </c>
      <c r="R89" s="262">
        <v>6062</v>
      </c>
      <c r="S89" s="262">
        <v>5731</v>
      </c>
      <c r="T89" s="262">
        <v>5273</v>
      </c>
      <c r="U89" s="262">
        <v>4742</v>
      </c>
      <c r="V89" s="263">
        <v>4255</v>
      </c>
      <c r="W89" s="263">
        <v>3745</v>
      </c>
      <c r="X89" s="246">
        <f t="shared" si="5"/>
        <v>-487</v>
      </c>
      <c r="Y89" s="247">
        <f t="shared" si="6"/>
        <v>-10.269928300295234</v>
      </c>
      <c r="Z89" s="248">
        <f t="shared" si="7"/>
        <v>-510</v>
      </c>
      <c r="AA89" s="249">
        <f t="shared" si="8"/>
        <v>-11.985898942420683</v>
      </c>
      <c r="AB89" s="264"/>
      <c r="AC89" s="265"/>
    </row>
    <row r="90" spans="1:29" s="251" customFormat="1" ht="15" customHeight="1">
      <c r="A90" s="241">
        <v>222</v>
      </c>
      <c r="B90" s="242" t="s">
        <v>665</v>
      </c>
      <c r="C90" s="243">
        <v>43271</v>
      </c>
      <c r="D90" s="243">
        <v>42465</v>
      </c>
      <c r="E90" s="243">
        <v>43449</v>
      </c>
      <c r="F90" s="243">
        <v>43190</v>
      </c>
      <c r="G90" s="243">
        <v>45203</v>
      </c>
      <c r="H90" s="243">
        <v>49057</v>
      </c>
      <c r="I90" s="243">
        <v>49190</v>
      </c>
      <c r="J90" s="243">
        <v>48578</v>
      </c>
      <c r="K90" s="243">
        <v>44884</v>
      </c>
      <c r="L90" s="243">
        <v>40740</v>
      </c>
      <c r="M90" s="243">
        <v>36716</v>
      </c>
      <c r="N90" s="243">
        <v>34919</v>
      </c>
      <c r="O90" s="243">
        <v>33979</v>
      </c>
      <c r="P90" s="243">
        <v>33595</v>
      </c>
      <c r="Q90" s="243">
        <v>32092</v>
      </c>
      <c r="R90" s="244">
        <v>31290</v>
      </c>
      <c r="S90" s="243">
        <v>30110</v>
      </c>
      <c r="T90" s="243">
        <v>28306</v>
      </c>
      <c r="U90" s="243">
        <v>26501</v>
      </c>
      <c r="V90" s="246">
        <v>24288</v>
      </c>
      <c r="W90" s="246">
        <f>SUM(W91:W94)</f>
        <v>22129</v>
      </c>
      <c r="X90" s="246">
        <f t="shared" si="5"/>
        <v>-2213</v>
      </c>
      <c r="Y90" s="247">
        <f t="shared" si="6"/>
        <v>-8.3506282781781813</v>
      </c>
      <c r="Z90" s="248">
        <f t="shared" si="7"/>
        <v>-2159</v>
      </c>
      <c r="AA90" s="249">
        <f t="shared" si="8"/>
        <v>-8.8891633728590254</v>
      </c>
      <c r="AB90" s="250">
        <f t="shared" si="9"/>
        <v>54</v>
      </c>
      <c r="AC90" s="249">
        <f t="shared" si="9"/>
        <v>-0.53853509468084404</v>
      </c>
    </row>
    <row r="91" spans="1:29" ht="15" customHeight="1">
      <c r="A91" s="260" t="s">
        <v>666</v>
      </c>
      <c r="B91" s="261" t="s">
        <v>667</v>
      </c>
      <c r="C91" s="262">
        <v>13638</v>
      </c>
      <c r="D91" s="262">
        <v>13582</v>
      </c>
      <c r="E91" s="262">
        <v>13811</v>
      </c>
      <c r="F91" s="262">
        <v>13590</v>
      </c>
      <c r="G91" s="262">
        <v>13569</v>
      </c>
      <c r="H91" s="262">
        <v>16271</v>
      </c>
      <c r="I91" s="262">
        <v>15782</v>
      </c>
      <c r="J91" s="262">
        <v>15435</v>
      </c>
      <c r="K91" s="262">
        <v>14551</v>
      </c>
      <c r="L91" s="262">
        <v>13801</v>
      </c>
      <c r="M91" s="262">
        <v>13155</v>
      </c>
      <c r="N91" s="262">
        <v>13029</v>
      </c>
      <c r="O91" s="262">
        <v>13056</v>
      </c>
      <c r="P91" s="262">
        <v>12969</v>
      </c>
      <c r="Q91" s="262">
        <v>12779</v>
      </c>
      <c r="R91" s="262">
        <v>12562</v>
      </c>
      <c r="S91" s="262">
        <v>12011</v>
      </c>
      <c r="T91" s="262">
        <v>11453</v>
      </c>
      <c r="U91" s="262">
        <v>10843</v>
      </c>
      <c r="V91" s="263">
        <v>10111</v>
      </c>
      <c r="W91" s="263">
        <v>9388</v>
      </c>
      <c r="X91" s="246">
        <f t="shared" si="5"/>
        <v>-732</v>
      </c>
      <c r="Y91" s="247">
        <f t="shared" si="6"/>
        <v>-6.7508991976390291</v>
      </c>
      <c r="Z91" s="248">
        <f t="shared" si="7"/>
        <v>-723</v>
      </c>
      <c r="AA91" s="249">
        <f t="shared" si="8"/>
        <v>-7.1506280288794386</v>
      </c>
      <c r="AB91" s="264"/>
      <c r="AC91" s="265"/>
    </row>
    <row r="92" spans="1:29" ht="15" customHeight="1">
      <c r="A92" s="260" t="s">
        <v>668</v>
      </c>
      <c r="B92" s="261" t="s">
        <v>669</v>
      </c>
      <c r="C92" s="262">
        <v>12515</v>
      </c>
      <c r="D92" s="262">
        <v>12583</v>
      </c>
      <c r="E92" s="262">
        <v>12751</v>
      </c>
      <c r="F92" s="262">
        <v>11812</v>
      </c>
      <c r="G92" s="262">
        <v>11943</v>
      </c>
      <c r="H92" s="262">
        <v>13806</v>
      </c>
      <c r="I92" s="262">
        <v>13376</v>
      </c>
      <c r="J92" s="262">
        <v>12958</v>
      </c>
      <c r="K92" s="262">
        <v>11954</v>
      </c>
      <c r="L92" s="262">
        <v>10987</v>
      </c>
      <c r="M92" s="262">
        <v>10289</v>
      </c>
      <c r="N92" s="262">
        <v>9968</v>
      </c>
      <c r="O92" s="262">
        <v>9611</v>
      </c>
      <c r="P92" s="262">
        <v>9431</v>
      </c>
      <c r="Q92" s="262">
        <v>9140</v>
      </c>
      <c r="R92" s="262">
        <v>8913</v>
      </c>
      <c r="S92" s="262">
        <v>8728</v>
      </c>
      <c r="T92" s="262">
        <v>8181</v>
      </c>
      <c r="U92" s="262">
        <v>7732</v>
      </c>
      <c r="V92" s="263">
        <v>7144</v>
      </c>
      <c r="W92" s="263">
        <v>6565</v>
      </c>
      <c r="X92" s="246">
        <f t="shared" si="5"/>
        <v>-588</v>
      </c>
      <c r="Y92" s="247">
        <f t="shared" si="6"/>
        <v>-7.6047594412829795</v>
      </c>
      <c r="Z92" s="248">
        <f t="shared" si="7"/>
        <v>-579</v>
      </c>
      <c r="AA92" s="249">
        <f t="shared" si="8"/>
        <v>-8.104703247480403</v>
      </c>
      <c r="AB92" s="264"/>
      <c r="AC92" s="265"/>
    </row>
    <row r="93" spans="1:29" ht="15" customHeight="1">
      <c r="A93" s="260" t="s">
        <v>670</v>
      </c>
      <c r="B93" s="261" t="s">
        <v>671</v>
      </c>
      <c r="C93" s="262">
        <v>10028</v>
      </c>
      <c r="D93" s="262">
        <v>9205</v>
      </c>
      <c r="E93" s="262">
        <v>9752</v>
      </c>
      <c r="F93" s="262">
        <v>10815</v>
      </c>
      <c r="G93" s="262">
        <v>11901</v>
      </c>
      <c r="H93" s="262">
        <v>10634</v>
      </c>
      <c r="I93" s="262">
        <v>11531</v>
      </c>
      <c r="J93" s="262">
        <v>12086</v>
      </c>
      <c r="K93" s="262">
        <v>10978</v>
      </c>
      <c r="L93" s="262">
        <v>9313</v>
      </c>
      <c r="M93" s="262">
        <v>7527</v>
      </c>
      <c r="N93" s="262">
        <v>6572</v>
      </c>
      <c r="O93" s="262">
        <v>6142</v>
      </c>
      <c r="P93" s="262">
        <v>6004</v>
      </c>
      <c r="Q93" s="262">
        <v>5173</v>
      </c>
      <c r="R93" s="262">
        <v>4962</v>
      </c>
      <c r="S93" s="262">
        <v>4785</v>
      </c>
      <c r="T93" s="262">
        <v>4397</v>
      </c>
      <c r="U93" s="262">
        <v>3997</v>
      </c>
      <c r="V93" s="263">
        <v>3533</v>
      </c>
      <c r="W93" s="263">
        <v>3104</v>
      </c>
      <c r="X93" s="246">
        <f t="shared" si="5"/>
        <v>-464</v>
      </c>
      <c r="Y93" s="247">
        <f t="shared" si="6"/>
        <v>-11.608706529897423</v>
      </c>
      <c r="Z93" s="248">
        <f t="shared" si="7"/>
        <v>-429</v>
      </c>
      <c r="AA93" s="249">
        <f t="shared" si="8"/>
        <v>-12.14265496744976</v>
      </c>
      <c r="AB93" s="264"/>
      <c r="AC93" s="265"/>
    </row>
    <row r="94" spans="1:29" ht="15" customHeight="1">
      <c r="A94" s="260" t="s">
        <v>672</v>
      </c>
      <c r="B94" s="261" t="s">
        <v>673</v>
      </c>
      <c r="C94" s="262">
        <v>7090</v>
      </c>
      <c r="D94" s="262">
        <v>7095</v>
      </c>
      <c r="E94" s="262">
        <v>7135</v>
      </c>
      <c r="F94" s="262">
        <v>6973</v>
      </c>
      <c r="G94" s="262">
        <v>7790</v>
      </c>
      <c r="H94" s="262">
        <v>8346</v>
      </c>
      <c r="I94" s="262">
        <v>8501</v>
      </c>
      <c r="J94" s="262">
        <v>8099</v>
      </c>
      <c r="K94" s="262">
        <v>7401</v>
      </c>
      <c r="L94" s="262">
        <v>6639</v>
      </c>
      <c r="M94" s="262">
        <v>5745</v>
      </c>
      <c r="N94" s="262">
        <v>5350</v>
      </c>
      <c r="O94" s="262">
        <v>5170</v>
      </c>
      <c r="P94" s="262">
        <v>5191</v>
      </c>
      <c r="Q94" s="262">
        <v>5000</v>
      </c>
      <c r="R94" s="262">
        <v>4853</v>
      </c>
      <c r="S94" s="262">
        <v>4586</v>
      </c>
      <c r="T94" s="262">
        <v>4275</v>
      </c>
      <c r="U94" s="262">
        <v>3929</v>
      </c>
      <c r="V94" s="263">
        <v>3500</v>
      </c>
      <c r="W94" s="263">
        <v>3072</v>
      </c>
      <c r="X94" s="246">
        <f t="shared" si="5"/>
        <v>-429</v>
      </c>
      <c r="Y94" s="247">
        <f t="shared" si="6"/>
        <v>-10.918808857215577</v>
      </c>
      <c r="Z94" s="248">
        <f t="shared" si="7"/>
        <v>-428</v>
      </c>
      <c r="AA94" s="249">
        <f t="shared" si="8"/>
        <v>-12.22857142857143</v>
      </c>
      <c r="AB94" s="264"/>
      <c r="AC94" s="265"/>
    </row>
    <row r="95" spans="1:29" s="251" customFormat="1" ht="15" customHeight="1">
      <c r="A95" s="241">
        <v>225</v>
      </c>
      <c r="B95" s="242" t="s">
        <v>674</v>
      </c>
      <c r="C95" s="243">
        <v>41657</v>
      </c>
      <c r="D95" s="243">
        <v>41053</v>
      </c>
      <c r="E95" s="243">
        <v>42524</v>
      </c>
      <c r="F95" s="243">
        <v>42173</v>
      </c>
      <c r="G95" s="243">
        <v>42442</v>
      </c>
      <c r="H95" s="243">
        <v>49448</v>
      </c>
      <c r="I95" s="243">
        <v>49619</v>
      </c>
      <c r="J95" s="243">
        <v>49225</v>
      </c>
      <c r="K95" s="243">
        <v>47118</v>
      </c>
      <c r="L95" s="243">
        <v>43637</v>
      </c>
      <c r="M95" s="243">
        <v>39506</v>
      </c>
      <c r="N95" s="243">
        <v>37763</v>
      </c>
      <c r="O95" s="243">
        <v>36850</v>
      </c>
      <c r="P95" s="243">
        <v>37149</v>
      </c>
      <c r="Q95" s="243">
        <v>36625</v>
      </c>
      <c r="R95" s="244">
        <v>36766</v>
      </c>
      <c r="S95" s="243">
        <v>36069</v>
      </c>
      <c r="T95" s="243">
        <v>34791</v>
      </c>
      <c r="U95" s="243">
        <v>32814</v>
      </c>
      <c r="V95" s="246">
        <v>30805</v>
      </c>
      <c r="W95" s="246">
        <f>SUM(W96:W99)</f>
        <v>28989</v>
      </c>
      <c r="X95" s="246">
        <f t="shared" si="5"/>
        <v>-2009</v>
      </c>
      <c r="Y95" s="247">
        <f t="shared" si="6"/>
        <v>-6.1223867861278727</v>
      </c>
      <c r="Z95" s="248">
        <f t="shared" si="7"/>
        <v>-1816</v>
      </c>
      <c r="AA95" s="249">
        <f t="shared" si="8"/>
        <v>-5.8951468917383547</v>
      </c>
      <c r="AB95" s="250">
        <f t="shared" si="9"/>
        <v>193</v>
      </c>
      <c r="AC95" s="249">
        <f t="shared" si="9"/>
        <v>0.22723989438951797</v>
      </c>
    </row>
    <row r="96" spans="1:29" ht="15" customHeight="1">
      <c r="A96" s="260" t="s">
        <v>675</v>
      </c>
      <c r="B96" s="261" t="s">
        <v>676</v>
      </c>
      <c r="C96" s="262">
        <v>8888</v>
      </c>
      <c r="D96" s="262">
        <v>7819</v>
      </c>
      <c r="E96" s="262">
        <v>8285</v>
      </c>
      <c r="F96" s="262">
        <v>8496</v>
      </c>
      <c r="G96" s="262">
        <v>9211</v>
      </c>
      <c r="H96" s="262">
        <v>9918</v>
      </c>
      <c r="I96" s="262">
        <v>10462</v>
      </c>
      <c r="J96" s="262">
        <v>11083</v>
      </c>
      <c r="K96" s="262">
        <v>10564</v>
      </c>
      <c r="L96" s="262">
        <v>9466</v>
      </c>
      <c r="M96" s="262">
        <v>7652</v>
      </c>
      <c r="N96" s="262">
        <v>6658</v>
      </c>
      <c r="O96" s="262">
        <v>5988</v>
      </c>
      <c r="P96" s="262">
        <v>5866</v>
      </c>
      <c r="Q96" s="262">
        <v>5699</v>
      </c>
      <c r="R96" s="262">
        <v>5582</v>
      </c>
      <c r="S96" s="262">
        <v>5077</v>
      </c>
      <c r="T96" s="262">
        <v>4716</v>
      </c>
      <c r="U96" s="262">
        <v>4221</v>
      </c>
      <c r="V96" s="263">
        <v>3759</v>
      </c>
      <c r="W96" s="263">
        <v>3450</v>
      </c>
      <c r="X96" s="246">
        <f t="shared" si="5"/>
        <v>-462</v>
      </c>
      <c r="Y96" s="247">
        <f t="shared" si="6"/>
        <v>-10.945273631840797</v>
      </c>
      <c r="Z96" s="248">
        <f t="shared" si="7"/>
        <v>-309</v>
      </c>
      <c r="AA96" s="249">
        <f t="shared" si="8"/>
        <v>-8.2202713487629691</v>
      </c>
      <c r="AB96" s="264"/>
      <c r="AC96" s="265"/>
    </row>
    <row r="97" spans="1:29" ht="15" customHeight="1">
      <c r="A97" s="260" t="s">
        <v>677</v>
      </c>
      <c r="B97" s="261" t="s">
        <v>678</v>
      </c>
      <c r="C97" s="262">
        <v>16292</v>
      </c>
      <c r="D97" s="262">
        <v>16757</v>
      </c>
      <c r="E97" s="262">
        <v>17227</v>
      </c>
      <c r="F97" s="262">
        <v>16558</v>
      </c>
      <c r="G97" s="262">
        <v>16351</v>
      </c>
      <c r="H97" s="262">
        <v>19750</v>
      </c>
      <c r="I97" s="262">
        <v>19201</v>
      </c>
      <c r="J97" s="262">
        <v>18556</v>
      </c>
      <c r="K97" s="262">
        <v>17592</v>
      </c>
      <c r="L97" s="262">
        <v>16281</v>
      </c>
      <c r="M97" s="262">
        <v>15514</v>
      </c>
      <c r="N97" s="262">
        <v>15697</v>
      </c>
      <c r="O97" s="262">
        <v>16046</v>
      </c>
      <c r="P97" s="262">
        <v>16782</v>
      </c>
      <c r="Q97" s="262">
        <v>16848</v>
      </c>
      <c r="R97" s="262">
        <v>16764</v>
      </c>
      <c r="S97" s="262">
        <v>17051</v>
      </c>
      <c r="T97" s="262">
        <v>16792</v>
      </c>
      <c r="U97" s="262">
        <v>16200</v>
      </c>
      <c r="V97" s="263">
        <v>15490</v>
      </c>
      <c r="W97" s="263">
        <v>14873</v>
      </c>
      <c r="X97" s="246">
        <f t="shared" si="5"/>
        <v>-710</v>
      </c>
      <c r="Y97" s="247">
        <f t="shared" si="6"/>
        <v>-4.382716049382716</v>
      </c>
      <c r="Z97" s="248">
        <f t="shared" si="7"/>
        <v>-617</v>
      </c>
      <c r="AA97" s="249">
        <f t="shared" si="8"/>
        <v>-3.9832149774047774</v>
      </c>
      <c r="AB97" s="264"/>
      <c r="AC97" s="265"/>
    </row>
    <row r="98" spans="1:29" ht="15" customHeight="1">
      <c r="A98" s="260" t="s">
        <v>679</v>
      </c>
      <c r="B98" s="261" t="s">
        <v>680</v>
      </c>
      <c r="C98" s="262">
        <v>7696</v>
      </c>
      <c r="D98" s="262">
        <v>7728</v>
      </c>
      <c r="E98" s="262">
        <v>8064</v>
      </c>
      <c r="F98" s="262">
        <v>7971</v>
      </c>
      <c r="G98" s="262">
        <v>7669</v>
      </c>
      <c r="H98" s="262">
        <v>9097</v>
      </c>
      <c r="I98" s="262">
        <v>9070</v>
      </c>
      <c r="J98" s="262">
        <v>8689</v>
      </c>
      <c r="K98" s="262">
        <v>8734</v>
      </c>
      <c r="L98" s="262">
        <v>8317</v>
      </c>
      <c r="M98" s="262">
        <v>7787</v>
      </c>
      <c r="N98" s="262">
        <v>7364</v>
      </c>
      <c r="O98" s="262">
        <v>7029</v>
      </c>
      <c r="P98" s="262">
        <v>6737</v>
      </c>
      <c r="Q98" s="262">
        <v>6466</v>
      </c>
      <c r="R98" s="262">
        <v>6551</v>
      </c>
      <c r="S98" s="262">
        <v>6392</v>
      </c>
      <c r="T98" s="262">
        <v>6203</v>
      </c>
      <c r="U98" s="262">
        <v>5932</v>
      </c>
      <c r="V98" s="263">
        <v>5549</v>
      </c>
      <c r="W98" s="263">
        <v>5221</v>
      </c>
      <c r="X98" s="246">
        <f t="shared" si="5"/>
        <v>-383</v>
      </c>
      <c r="Y98" s="247">
        <f t="shared" si="6"/>
        <v>-6.4565070802427513</v>
      </c>
      <c r="Z98" s="248">
        <f t="shared" si="7"/>
        <v>-328</v>
      </c>
      <c r="AA98" s="249">
        <f t="shared" si="8"/>
        <v>-5.9109749504415205</v>
      </c>
      <c r="AB98" s="264"/>
      <c r="AC98" s="265"/>
    </row>
    <row r="99" spans="1:29" ht="15" customHeight="1">
      <c r="A99" s="260" t="s">
        <v>681</v>
      </c>
      <c r="B99" s="261" t="s">
        <v>682</v>
      </c>
      <c r="C99" s="262">
        <v>8781</v>
      </c>
      <c r="D99" s="262">
        <v>8749</v>
      </c>
      <c r="E99" s="262">
        <v>8948</v>
      </c>
      <c r="F99" s="262">
        <v>9148</v>
      </c>
      <c r="G99" s="262">
        <v>9211</v>
      </c>
      <c r="H99" s="262">
        <v>10683</v>
      </c>
      <c r="I99" s="262">
        <v>10886</v>
      </c>
      <c r="J99" s="262">
        <v>10897</v>
      </c>
      <c r="K99" s="262">
        <v>10228</v>
      </c>
      <c r="L99" s="262">
        <v>9573</v>
      </c>
      <c r="M99" s="262">
        <v>8553</v>
      </c>
      <c r="N99" s="262">
        <v>8044</v>
      </c>
      <c r="O99" s="262">
        <v>7787</v>
      </c>
      <c r="P99" s="262">
        <v>7764</v>
      </c>
      <c r="Q99" s="262">
        <v>7612</v>
      </c>
      <c r="R99" s="262">
        <v>7869</v>
      </c>
      <c r="S99" s="262">
        <v>7549</v>
      </c>
      <c r="T99" s="262">
        <v>7080</v>
      </c>
      <c r="U99" s="262">
        <v>6461</v>
      </c>
      <c r="V99" s="263">
        <v>6007</v>
      </c>
      <c r="W99" s="263">
        <v>5445</v>
      </c>
      <c r="X99" s="246">
        <f t="shared" si="5"/>
        <v>-454</v>
      </c>
      <c r="Y99" s="247">
        <f t="shared" si="6"/>
        <v>-7.0267760408605477</v>
      </c>
      <c r="Z99" s="248">
        <f t="shared" si="7"/>
        <v>-562</v>
      </c>
      <c r="AA99" s="249">
        <f t="shared" si="8"/>
        <v>-9.3557516231063751</v>
      </c>
      <c r="AB99" s="264"/>
      <c r="AC99" s="265"/>
    </row>
    <row r="100" spans="1:29" s="251" customFormat="1" ht="15" customHeight="1">
      <c r="A100" s="241">
        <v>585</v>
      </c>
      <c r="B100" s="242" t="s">
        <v>683</v>
      </c>
      <c r="C100" s="243">
        <v>31838</v>
      </c>
      <c r="D100" s="243">
        <v>31607</v>
      </c>
      <c r="E100" s="243">
        <v>31646</v>
      </c>
      <c r="F100" s="243">
        <v>31292</v>
      </c>
      <c r="G100" s="243">
        <v>31627</v>
      </c>
      <c r="H100" s="243">
        <v>34890</v>
      </c>
      <c r="I100" s="243">
        <v>35414</v>
      </c>
      <c r="J100" s="243">
        <v>34855</v>
      </c>
      <c r="K100" s="243">
        <v>33745</v>
      </c>
      <c r="L100" s="243">
        <v>31096</v>
      </c>
      <c r="M100" s="243">
        <v>28321</v>
      </c>
      <c r="N100" s="243">
        <v>27571</v>
      </c>
      <c r="O100" s="243">
        <v>26694</v>
      </c>
      <c r="P100" s="243">
        <v>25964</v>
      </c>
      <c r="Q100" s="243">
        <v>25136</v>
      </c>
      <c r="R100" s="244">
        <v>24298</v>
      </c>
      <c r="S100" s="243">
        <v>23271</v>
      </c>
      <c r="T100" s="243">
        <v>21439</v>
      </c>
      <c r="U100" s="243">
        <v>19696</v>
      </c>
      <c r="V100" s="246">
        <v>18070</v>
      </c>
      <c r="W100" s="246">
        <f>SUM(W101:W103)</f>
        <v>16064</v>
      </c>
      <c r="X100" s="246">
        <f t="shared" si="5"/>
        <v>-1626</v>
      </c>
      <c r="Y100" s="247">
        <f t="shared" si="6"/>
        <v>-8.2554833468724613</v>
      </c>
      <c r="Z100" s="248">
        <f t="shared" si="7"/>
        <v>-2006</v>
      </c>
      <c r="AA100" s="249">
        <f t="shared" si="8"/>
        <v>-11.101272827891533</v>
      </c>
      <c r="AB100" s="250">
        <f t="shared" si="9"/>
        <v>-380</v>
      </c>
      <c r="AC100" s="249">
        <f t="shared" si="9"/>
        <v>-2.8457894810190716</v>
      </c>
    </row>
    <row r="101" spans="1:29" ht="15" customHeight="1">
      <c r="A101" s="260" t="s">
        <v>684</v>
      </c>
      <c r="B101" s="261" t="s">
        <v>685</v>
      </c>
      <c r="C101" s="262">
        <v>14152</v>
      </c>
      <c r="D101" s="262">
        <v>14098</v>
      </c>
      <c r="E101" s="262">
        <v>14331</v>
      </c>
      <c r="F101" s="262">
        <v>14077</v>
      </c>
      <c r="G101" s="262">
        <v>14431</v>
      </c>
      <c r="H101" s="262">
        <v>16697</v>
      </c>
      <c r="I101" s="262">
        <v>17339</v>
      </c>
      <c r="J101" s="262">
        <v>17356</v>
      </c>
      <c r="K101" s="262">
        <v>17369</v>
      </c>
      <c r="L101" s="262">
        <v>16507</v>
      </c>
      <c r="M101" s="262">
        <v>15568</v>
      </c>
      <c r="N101" s="262">
        <v>15604</v>
      </c>
      <c r="O101" s="262">
        <v>15520</v>
      </c>
      <c r="P101" s="262">
        <v>15332</v>
      </c>
      <c r="Q101" s="262">
        <v>14942</v>
      </c>
      <c r="R101" s="262">
        <v>14502</v>
      </c>
      <c r="S101" s="262">
        <v>13998</v>
      </c>
      <c r="T101" s="262">
        <v>12939</v>
      </c>
      <c r="U101" s="262">
        <v>11971</v>
      </c>
      <c r="V101" s="263">
        <v>11217</v>
      </c>
      <c r="W101" s="263">
        <v>10088</v>
      </c>
      <c r="X101" s="246">
        <f t="shared" si="5"/>
        <v>-754</v>
      </c>
      <c r="Y101" s="247">
        <f t="shared" si="6"/>
        <v>-6.2985548408654255</v>
      </c>
      <c r="Z101" s="248">
        <f t="shared" si="7"/>
        <v>-1129</v>
      </c>
      <c r="AA101" s="249">
        <f t="shared" si="8"/>
        <v>-10.065079789605063</v>
      </c>
      <c r="AB101" s="264"/>
      <c r="AC101" s="265"/>
    </row>
    <row r="102" spans="1:29" ht="15" customHeight="1">
      <c r="A102" s="260" t="s">
        <v>686</v>
      </c>
      <c r="B102" s="261" t="s">
        <v>687</v>
      </c>
      <c r="C102" s="262">
        <v>9221</v>
      </c>
      <c r="D102" s="262">
        <v>9017</v>
      </c>
      <c r="E102" s="262">
        <v>8928</v>
      </c>
      <c r="F102" s="262">
        <v>8768</v>
      </c>
      <c r="G102" s="262">
        <v>8639</v>
      </c>
      <c r="H102" s="262">
        <v>9468</v>
      </c>
      <c r="I102" s="262">
        <v>9360</v>
      </c>
      <c r="J102" s="262">
        <v>9098</v>
      </c>
      <c r="K102" s="262">
        <v>8572</v>
      </c>
      <c r="L102" s="262">
        <v>10293</v>
      </c>
      <c r="M102" s="262">
        <v>8987</v>
      </c>
      <c r="N102" s="262">
        <v>8429</v>
      </c>
      <c r="O102" s="262">
        <v>7930</v>
      </c>
      <c r="P102" s="262">
        <v>7627</v>
      </c>
      <c r="Q102" s="262">
        <v>7322</v>
      </c>
      <c r="R102" s="262">
        <v>7070</v>
      </c>
      <c r="S102" s="262">
        <v>6633</v>
      </c>
      <c r="T102" s="262">
        <v>6117</v>
      </c>
      <c r="U102" s="262">
        <v>5531</v>
      </c>
      <c r="V102" s="263">
        <v>4888</v>
      </c>
      <c r="W102" s="263">
        <v>4266</v>
      </c>
      <c r="X102" s="246">
        <f t="shared" si="5"/>
        <v>-643</v>
      </c>
      <c r="Y102" s="247">
        <f t="shared" si="6"/>
        <v>-11.625384198155848</v>
      </c>
      <c r="Z102" s="248">
        <f t="shared" si="7"/>
        <v>-622</v>
      </c>
      <c r="AA102" s="249">
        <f t="shared" si="8"/>
        <v>-12.725040916530277</v>
      </c>
      <c r="AB102" s="264"/>
      <c r="AC102" s="265"/>
    </row>
    <row r="103" spans="1:29" ht="15" customHeight="1">
      <c r="A103" s="260" t="s">
        <v>688</v>
      </c>
      <c r="B103" s="261" t="s">
        <v>689</v>
      </c>
      <c r="C103" s="262">
        <v>8465</v>
      </c>
      <c r="D103" s="262">
        <v>8492</v>
      </c>
      <c r="E103" s="262">
        <v>8387</v>
      </c>
      <c r="F103" s="262">
        <v>8447</v>
      </c>
      <c r="G103" s="262">
        <v>8557</v>
      </c>
      <c r="H103" s="262">
        <v>8725</v>
      </c>
      <c r="I103" s="262">
        <v>8715</v>
      </c>
      <c r="J103" s="262">
        <v>8401</v>
      </c>
      <c r="K103" s="262">
        <v>7804</v>
      </c>
      <c r="L103" s="262">
        <v>4296</v>
      </c>
      <c r="M103" s="262">
        <v>3766</v>
      </c>
      <c r="N103" s="262">
        <v>3538</v>
      </c>
      <c r="O103" s="262">
        <v>3244</v>
      </c>
      <c r="P103" s="262">
        <v>3005</v>
      </c>
      <c r="Q103" s="262">
        <v>2872</v>
      </c>
      <c r="R103" s="262">
        <v>2726</v>
      </c>
      <c r="S103" s="262">
        <v>2640</v>
      </c>
      <c r="T103" s="262">
        <v>2383</v>
      </c>
      <c r="U103" s="262">
        <v>2194</v>
      </c>
      <c r="V103" s="263">
        <v>1965</v>
      </c>
      <c r="W103" s="263">
        <v>1710</v>
      </c>
      <c r="X103" s="246">
        <f t="shared" si="5"/>
        <v>-229</v>
      </c>
      <c r="Y103" s="247">
        <f t="shared" si="6"/>
        <v>-10.437556973564266</v>
      </c>
      <c r="Z103" s="248">
        <f t="shared" si="7"/>
        <v>-255</v>
      </c>
      <c r="AA103" s="249">
        <f t="shared" si="8"/>
        <v>-12.977099236641221</v>
      </c>
      <c r="AB103" s="264"/>
      <c r="AC103" s="265"/>
    </row>
    <row r="104" spans="1:29" s="251" customFormat="1" ht="15" customHeight="1">
      <c r="A104" s="241">
        <v>902</v>
      </c>
      <c r="B104" s="242" t="s">
        <v>690</v>
      </c>
      <c r="C104" s="243">
        <v>26952</v>
      </c>
      <c r="D104" s="243">
        <v>26469</v>
      </c>
      <c r="E104" s="243">
        <v>25973</v>
      </c>
      <c r="F104" s="243">
        <v>25350</v>
      </c>
      <c r="G104" s="243">
        <v>25560</v>
      </c>
      <c r="H104" s="243">
        <v>29631</v>
      </c>
      <c r="I104" s="243">
        <v>29788</v>
      </c>
      <c r="J104" s="243">
        <v>29269</v>
      </c>
      <c r="K104" s="243">
        <v>27701</v>
      </c>
      <c r="L104" s="243">
        <v>25539</v>
      </c>
      <c r="M104" s="243">
        <v>22961</v>
      </c>
      <c r="N104" s="243">
        <v>21876</v>
      </c>
      <c r="O104" s="243">
        <v>21514</v>
      </c>
      <c r="P104" s="243">
        <v>21011</v>
      </c>
      <c r="Q104" s="243">
        <v>20226</v>
      </c>
      <c r="R104" s="244">
        <v>19629</v>
      </c>
      <c r="S104" s="243">
        <v>18601</v>
      </c>
      <c r="T104" s="243">
        <v>17467</v>
      </c>
      <c r="U104" s="243">
        <v>16004</v>
      </c>
      <c r="V104" s="246">
        <v>14819</v>
      </c>
      <c r="W104" s="246">
        <f>SUM(W105:W106)</f>
        <v>13318</v>
      </c>
      <c r="X104" s="246">
        <f t="shared" si="5"/>
        <v>-1185</v>
      </c>
      <c r="Y104" s="247">
        <f t="shared" si="6"/>
        <v>-7.4043989002749315</v>
      </c>
      <c r="Z104" s="248">
        <f t="shared" si="7"/>
        <v>-1501</v>
      </c>
      <c r="AA104" s="249">
        <f t="shared" si="8"/>
        <v>-10.128888588973615</v>
      </c>
      <c r="AB104" s="250">
        <f t="shared" si="9"/>
        <v>-316</v>
      </c>
      <c r="AC104" s="249">
        <f t="shared" si="9"/>
        <v>-2.7244896886986831</v>
      </c>
    </row>
    <row r="105" spans="1:29" ht="15" customHeight="1">
      <c r="A105" s="260" t="s">
        <v>691</v>
      </c>
      <c r="B105" s="261" t="s">
        <v>692</v>
      </c>
      <c r="C105" s="262">
        <v>14948</v>
      </c>
      <c r="D105" s="262">
        <v>14345</v>
      </c>
      <c r="E105" s="262">
        <v>14037</v>
      </c>
      <c r="F105" s="262">
        <v>13514</v>
      </c>
      <c r="G105" s="262">
        <v>13770</v>
      </c>
      <c r="H105" s="262">
        <v>16795</v>
      </c>
      <c r="I105" s="262">
        <v>16746</v>
      </c>
      <c r="J105" s="262">
        <v>16553</v>
      </c>
      <c r="K105" s="262">
        <v>15643</v>
      </c>
      <c r="L105" s="262">
        <v>14466</v>
      </c>
      <c r="M105" s="262">
        <v>13328</v>
      </c>
      <c r="N105" s="262">
        <v>12915</v>
      </c>
      <c r="O105" s="262">
        <v>12821</v>
      </c>
      <c r="P105" s="262">
        <v>12611</v>
      </c>
      <c r="Q105" s="262">
        <v>12137</v>
      </c>
      <c r="R105" s="262">
        <v>11827</v>
      </c>
      <c r="S105" s="262">
        <v>11222</v>
      </c>
      <c r="T105" s="262">
        <v>10528</v>
      </c>
      <c r="U105" s="262">
        <v>9793</v>
      </c>
      <c r="V105" s="263">
        <v>9222</v>
      </c>
      <c r="W105" s="263">
        <v>8342</v>
      </c>
      <c r="X105" s="246">
        <f t="shared" si="5"/>
        <v>-571</v>
      </c>
      <c r="Y105" s="247">
        <f t="shared" si="6"/>
        <v>-5.8306953946696618</v>
      </c>
      <c r="Z105" s="248">
        <f t="shared" si="7"/>
        <v>-880</v>
      </c>
      <c r="AA105" s="249">
        <f t="shared" si="8"/>
        <v>-9.5423986120147486</v>
      </c>
      <c r="AB105" s="264"/>
      <c r="AC105" s="265"/>
    </row>
    <row r="106" spans="1:29" ht="15" customHeight="1">
      <c r="A106" s="260" t="s">
        <v>693</v>
      </c>
      <c r="B106" s="261" t="s">
        <v>694</v>
      </c>
      <c r="C106" s="262">
        <v>12004</v>
      </c>
      <c r="D106" s="262">
        <v>12124</v>
      </c>
      <c r="E106" s="262">
        <v>11936</v>
      </c>
      <c r="F106" s="262">
        <v>11836</v>
      </c>
      <c r="G106" s="262">
        <v>11790</v>
      </c>
      <c r="H106" s="262">
        <v>12836</v>
      </c>
      <c r="I106" s="262">
        <v>13042</v>
      </c>
      <c r="J106" s="262">
        <v>12716</v>
      </c>
      <c r="K106" s="262">
        <v>12058</v>
      </c>
      <c r="L106" s="262">
        <v>11073</v>
      </c>
      <c r="M106" s="262">
        <v>9633</v>
      </c>
      <c r="N106" s="262">
        <v>8961</v>
      </c>
      <c r="O106" s="262">
        <v>8693</v>
      </c>
      <c r="P106" s="262">
        <v>8400</v>
      </c>
      <c r="Q106" s="262">
        <v>8089</v>
      </c>
      <c r="R106" s="262">
        <v>7802</v>
      </c>
      <c r="S106" s="262">
        <v>7379</v>
      </c>
      <c r="T106" s="262">
        <v>6939</v>
      </c>
      <c r="U106" s="262">
        <v>6211</v>
      </c>
      <c r="V106" s="263">
        <v>5597</v>
      </c>
      <c r="W106" s="263">
        <v>4976</v>
      </c>
      <c r="X106" s="246">
        <f t="shared" si="5"/>
        <v>-614</v>
      </c>
      <c r="Y106" s="247">
        <f t="shared" si="6"/>
        <v>-9.8856866849138623</v>
      </c>
      <c r="Z106" s="248">
        <f t="shared" si="7"/>
        <v>-621</v>
      </c>
      <c r="AA106" s="249">
        <f t="shared" si="8"/>
        <v>-11.095229587278901</v>
      </c>
      <c r="AB106" s="264"/>
      <c r="AC106" s="265"/>
    </row>
    <row r="107" spans="1:29" s="251" customFormat="1" ht="15" customHeight="1">
      <c r="A107" s="267" t="s">
        <v>135</v>
      </c>
      <c r="B107" s="255"/>
      <c r="P107" s="268"/>
      <c r="Q107" s="268"/>
      <c r="R107" s="268"/>
      <c r="V107" s="255"/>
      <c r="W107" s="255"/>
      <c r="X107" s="246" t="s">
        <v>562</v>
      </c>
      <c r="Y107" s="247" t="s">
        <v>562</v>
      </c>
      <c r="Z107" s="248" t="s">
        <v>562</v>
      </c>
      <c r="AA107" s="249" t="s">
        <v>562</v>
      </c>
      <c r="AB107" s="250" t="s">
        <v>562</v>
      </c>
      <c r="AC107" s="249" t="s">
        <v>562</v>
      </c>
    </row>
    <row r="108" spans="1:29" s="251" customFormat="1" ht="15" customHeight="1">
      <c r="A108" s="241">
        <v>221</v>
      </c>
      <c r="B108" s="242" t="s">
        <v>695</v>
      </c>
      <c r="C108" s="243">
        <v>49523</v>
      </c>
      <c r="D108" s="243">
        <v>49046</v>
      </c>
      <c r="E108" s="243">
        <v>49969</v>
      </c>
      <c r="F108" s="243">
        <v>48748</v>
      </c>
      <c r="G108" s="243">
        <v>46814</v>
      </c>
      <c r="H108" s="243">
        <v>58355</v>
      </c>
      <c r="I108" s="243">
        <v>57083</v>
      </c>
      <c r="J108" s="243">
        <v>55181</v>
      </c>
      <c r="K108" s="243">
        <v>51611</v>
      </c>
      <c r="L108" s="243">
        <v>47346</v>
      </c>
      <c r="M108" s="243">
        <v>43428</v>
      </c>
      <c r="N108" s="243">
        <v>42026</v>
      </c>
      <c r="O108" s="243">
        <v>41685</v>
      </c>
      <c r="P108" s="243">
        <v>41144</v>
      </c>
      <c r="Q108" s="243">
        <v>41802</v>
      </c>
      <c r="R108" s="244">
        <v>44752</v>
      </c>
      <c r="S108" s="243">
        <v>46325</v>
      </c>
      <c r="T108" s="243">
        <v>45245</v>
      </c>
      <c r="U108" s="243">
        <v>43263</v>
      </c>
      <c r="V108" s="246">
        <v>41490</v>
      </c>
      <c r="W108" s="246">
        <v>39611</v>
      </c>
      <c r="X108" s="246">
        <f t="shared" si="5"/>
        <v>-1773</v>
      </c>
      <c r="Y108" s="247">
        <f t="shared" si="6"/>
        <v>-4.0981901393800708</v>
      </c>
      <c r="Z108" s="248">
        <f t="shared" si="7"/>
        <v>-1879</v>
      </c>
      <c r="AA108" s="249">
        <f t="shared" si="8"/>
        <v>-4.5288021209930109</v>
      </c>
      <c r="AB108" s="250">
        <f t="shared" si="9"/>
        <v>-106</v>
      </c>
      <c r="AC108" s="249">
        <f t="shared" si="9"/>
        <v>-0.43061198161294012</v>
      </c>
    </row>
    <row r="109" spans="1:29" s="251" customFormat="1" ht="15" customHeight="1">
      <c r="A109" s="256"/>
      <c r="B109" s="34" t="s">
        <v>696</v>
      </c>
      <c r="C109" s="269"/>
      <c r="D109" s="269"/>
      <c r="E109" s="269"/>
      <c r="F109" s="269"/>
      <c r="G109" s="269"/>
      <c r="H109" s="269"/>
      <c r="I109" s="269"/>
      <c r="J109" s="269"/>
      <c r="K109" s="269"/>
      <c r="L109" s="269"/>
      <c r="M109" s="269"/>
      <c r="N109" s="269"/>
      <c r="O109" s="269"/>
      <c r="P109" s="243">
        <v>22081</v>
      </c>
      <c r="Q109" s="243">
        <v>21841</v>
      </c>
      <c r="R109" s="244">
        <v>22229</v>
      </c>
      <c r="S109" s="269"/>
      <c r="T109" s="269"/>
      <c r="U109" s="269"/>
      <c r="V109" s="270"/>
      <c r="W109" s="270"/>
      <c r="X109" s="246"/>
      <c r="Y109" s="247"/>
      <c r="Z109" s="248"/>
      <c r="AA109" s="249"/>
      <c r="AB109" s="250"/>
      <c r="AC109" s="249"/>
    </row>
    <row r="110" spans="1:29" s="251" customFormat="1" ht="15" customHeight="1">
      <c r="A110" s="256"/>
      <c r="B110" s="34" t="s">
        <v>697</v>
      </c>
      <c r="C110" s="269"/>
      <c r="D110" s="269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43">
        <v>4042</v>
      </c>
      <c r="Q110" s="243">
        <v>3977</v>
      </c>
      <c r="R110" s="244">
        <v>4125</v>
      </c>
      <c r="S110" s="269"/>
      <c r="T110" s="269"/>
      <c r="U110" s="269"/>
      <c r="V110" s="270"/>
      <c r="W110" s="270"/>
      <c r="X110" s="246"/>
      <c r="Y110" s="247"/>
      <c r="Z110" s="248"/>
      <c r="AA110" s="249"/>
      <c r="AB110" s="250"/>
      <c r="AC110" s="249"/>
    </row>
    <row r="111" spans="1:29" s="251" customFormat="1" ht="15" customHeight="1">
      <c r="A111" s="256"/>
      <c r="B111" s="34" t="s">
        <v>698</v>
      </c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43">
        <v>11556</v>
      </c>
      <c r="Q111" s="243">
        <v>12454</v>
      </c>
      <c r="R111" s="244">
        <v>14503</v>
      </c>
      <c r="S111" s="269"/>
      <c r="T111" s="269"/>
      <c r="U111" s="269"/>
      <c r="V111" s="270"/>
      <c r="W111" s="270"/>
      <c r="X111" s="246"/>
      <c r="Y111" s="247"/>
      <c r="Z111" s="248"/>
      <c r="AA111" s="249"/>
      <c r="AB111" s="250"/>
      <c r="AC111" s="249"/>
    </row>
    <row r="112" spans="1:29" s="251" customFormat="1" ht="15" customHeight="1">
      <c r="A112" s="256"/>
      <c r="B112" s="34" t="s">
        <v>699</v>
      </c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43">
        <v>3465</v>
      </c>
      <c r="Q112" s="243">
        <v>3530</v>
      </c>
      <c r="R112" s="244">
        <v>3895</v>
      </c>
      <c r="S112" s="269"/>
      <c r="T112" s="269"/>
      <c r="U112" s="269"/>
      <c r="V112" s="270"/>
      <c r="W112" s="270"/>
      <c r="X112" s="246"/>
      <c r="Y112" s="247"/>
      <c r="Z112" s="248"/>
      <c r="AA112" s="249"/>
      <c r="AB112" s="250"/>
      <c r="AC112" s="249"/>
    </row>
    <row r="113" spans="1:29" s="251" customFormat="1" ht="15" customHeight="1">
      <c r="A113" s="241">
        <v>223</v>
      </c>
      <c r="B113" s="242" t="s">
        <v>700</v>
      </c>
      <c r="C113" s="243">
        <v>71361</v>
      </c>
      <c r="D113" s="243">
        <v>71500</v>
      </c>
      <c r="E113" s="243">
        <v>72286</v>
      </c>
      <c r="F113" s="243">
        <v>70494</v>
      </c>
      <c r="G113" s="243">
        <v>70276</v>
      </c>
      <c r="H113" s="243">
        <v>87982</v>
      </c>
      <c r="I113" s="243">
        <v>87599</v>
      </c>
      <c r="J113" s="243">
        <v>85963</v>
      </c>
      <c r="K113" s="243">
        <v>81648</v>
      </c>
      <c r="L113" s="243">
        <v>75877</v>
      </c>
      <c r="M113" s="243">
        <v>72441</v>
      </c>
      <c r="N113" s="243">
        <v>72401</v>
      </c>
      <c r="O113" s="243">
        <v>72982</v>
      </c>
      <c r="P113" s="243">
        <v>74103</v>
      </c>
      <c r="Q113" s="243">
        <v>73659</v>
      </c>
      <c r="R113" s="244">
        <v>73988</v>
      </c>
      <c r="S113" s="243">
        <v>72862</v>
      </c>
      <c r="T113" s="243">
        <v>70810</v>
      </c>
      <c r="U113" s="243">
        <v>67757</v>
      </c>
      <c r="V113" s="246">
        <v>64660</v>
      </c>
      <c r="W113" s="246">
        <f>SUM(W114:W119)</f>
        <v>61471</v>
      </c>
      <c r="X113" s="246">
        <f t="shared" si="5"/>
        <v>-3097</v>
      </c>
      <c r="Y113" s="247">
        <f t="shared" si="6"/>
        <v>-4.5707454580338567</v>
      </c>
      <c r="Z113" s="248">
        <f t="shared" si="7"/>
        <v>-3189</v>
      </c>
      <c r="AA113" s="249">
        <f t="shared" si="8"/>
        <v>-4.931951747602846</v>
      </c>
      <c r="AB113" s="250">
        <f t="shared" si="9"/>
        <v>-92</v>
      </c>
      <c r="AC113" s="249">
        <f t="shared" si="9"/>
        <v>-0.36120628956898937</v>
      </c>
    </row>
    <row r="114" spans="1:29" ht="15" customHeight="1">
      <c r="A114" s="260" t="s">
        <v>701</v>
      </c>
      <c r="B114" s="261" t="s">
        <v>702</v>
      </c>
      <c r="C114" s="262">
        <v>6105</v>
      </c>
      <c r="D114" s="262">
        <v>6215</v>
      </c>
      <c r="E114" s="262">
        <v>6317</v>
      </c>
      <c r="F114" s="262">
        <v>6459</v>
      </c>
      <c r="G114" s="262">
        <v>6454</v>
      </c>
      <c r="H114" s="262">
        <v>8320</v>
      </c>
      <c r="I114" s="262">
        <v>7984</v>
      </c>
      <c r="J114" s="262">
        <v>8162</v>
      </c>
      <c r="K114" s="262">
        <v>7801</v>
      </c>
      <c r="L114" s="262">
        <v>7324</v>
      </c>
      <c r="M114" s="262">
        <v>7218</v>
      </c>
      <c r="N114" s="262">
        <v>7528</v>
      </c>
      <c r="O114" s="262">
        <v>8260</v>
      </c>
      <c r="P114" s="262">
        <v>8941</v>
      </c>
      <c r="Q114" s="262">
        <v>9355</v>
      </c>
      <c r="R114" s="262">
        <v>9793</v>
      </c>
      <c r="S114" s="262">
        <v>9947</v>
      </c>
      <c r="T114" s="262">
        <v>10080</v>
      </c>
      <c r="U114" s="262">
        <v>9992</v>
      </c>
      <c r="V114" s="263">
        <v>9870</v>
      </c>
      <c r="W114" s="263">
        <v>9731</v>
      </c>
      <c r="X114" s="271">
        <f t="shared" si="5"/>
        <v>-122</v>
      </c>
      <c r="Y114" s="272">
        <f t="shared" si="6"/>
        <v>-1.22097678142514</v>
      </c>
      <c r="Z114" s="248">
        <f t="shared" si="7"/>
        <v>-139</v>
      </c>
      <c r="AA114" s="249">
        <f t="shared" si="8"/>
        <v>-1.408308004052685</v>
      </c>
      <c r="AB114" s="264"/>
      <c r="AC114" s="265"/>
    </row>
    <row r="115" spans="1:29" ht="15" customHeight="1">
      <c r="A115" s="260" t="s">
        <v>703</v>
      </c>
      <c r="B115" s="261" t="s">
        <v>704</v>
      </c>
      <c r="C115" s="262">
        <v>17914</v>
      </c>
      <c r="D115" s="262">
        <v>18194</v>
      </c>
      <c r="E115" s="262">
        <v>18579</v>
      </c>
      <c r="F115" s="262">
        <v>18268</v>
      </c>
      <c r="G115" s="262">
        <v>18011</v>
      </c>
      <c r="H115" s="262">
        <v>22413</v>
      </c>
      <c r="I115" s="262">
        <v>22377</v>
      </c>
      <c r="J115" s="262">
        <v>22028</v>
      </c>
      <c r="K115" s="262">
        <v>20802</v>
      </c>
      <c r="L115" s="262">
        <v>19638</v>
      </c>
      <c r="M115" s="262">
        <v>18864</v>
      </c>
      <c r="N115" s="262">
        <v>18879</v>
      </c>
      <c r="O115" s="262">
        <v>18991</v>
      </c>
      <c r="P115" s="262">
        <v>19203</v>
      </c>
      <c r="Q115" s="262">
        <v>19096</v>
      </c>
      <c r="R115" s="262">
        <v>19021</v>
      </c>
      <c r="S115" s="262">
        <v>19299</v>
      </c>
      <c r="T115" s="262">
        <v>18933</v>
      </c>
      <c r="U115" s="262">
        <v>18378</v>
      </c>
      <c r="V115" s="263">
        <v>17800</v>
      </c>
      <c r="W115" s="263">
        <v>17246</v>
      </c>
      <c r="X115" s="271">
        <f t="shared" si="5"/>
        <v>-578</v>
      </c>
      <c r="Y115" s="272">
        <f t="shared" si="6"/>
        <v>-3.1450647513331154</v>
      </c>
      <c r="Z115" s="248">
        <f t="shared" si="7"/>
        <v>-554</v>
      </c>
      <c r="AA115" s="249">
        <f t="shared" si="8"/>
        <v>-3.112359550561798</v>
      </c>
      <c r="AB115" s="264"/>
      <c r="AC115" s="265"/>
    </row>
    <row r="116" spans="1:29" ht="15" customHeight="1">
      <c r="A116" s="260" t="s">
        <v>705</v>
      </c>
      <c r="B116" s="261" t="s">
        <v>706</v>
      </c>
      <c r="C116" s="262">
        <v>10372</v>
      </c>
      <c r="D116" s="262">
        <v>10216</v>
      </c>
      <c r="E116" s="262">
        <v>10205</v>
      </c>
      <c r="F116" s="262">
        <v>9511</v>
      </c>
      <c r="G116" s="262">
        <v>9500</v>
      </c>
      <c r="H116" s="262">
        <v>11443</v>
      </c>
      <c r="I116" s="262">
        <v>11515</v>
      </c>
      <c r="J116" s="262">
        <v>11059</v>
      </c>
      <c r="K116" s="262">
        <v>10270</v>
      </c>
      <c r="L116" s="262">
        <v>9222</v>
      </c>
      <c r="M116" s="262">
        <v>8673</v>
      </c>
      <c r="N116" s="262">
        <v>8350</v>
      </c>
      <c r="O116" s="262">
        <v>8253</v>
      </c>
      <c r="P116" s="262">
        <v>8277</v>
      </c>
      <c r="Q116" s="262">
        <v>8047</v>
      </c>
      <c r="R116" s="262">
        <v>7957</v>
      </c>
      <c r="S116" s="262">
        <v>7401</v>
      </c>
      <c r="T116" s="262">
        <v>6958</v>
      </c>
      <c r="U116" s="262">
        <v>6409</v>
      </c>
      <c r="V116" s="263">
        <v>6007</v>
      </c>
      <c r="W116" s="263">
        <v>5446</v>
      </c>
      <c r="X116" s="271">
        <f t="shared" si="5"/>
        <v>-402</v>
      </c>
      <c r="Y116" s="272">
        <f t="shared" si="6"/>
        <v>-6.2724293961616482</v>
      </c>
      <c r="Z116" s="248">
        <f t="shared" si="7"/>
        <v>-561</v>
      </c>
      <c r="AA116" s="249">
        <f t="shared" si="8"/>
        <v>-9.3391043782254037</v>
      </c>
      <c r="AB116" s="264"/>
      <c r="AC116" s="265"/>
    </row>
    <row r="117" spans="1:29" ht="15" customHeight="1">
      <c r="A117" s="260" t="s">
        <v>707</v>
      </c>
      <c r="B117" s="261" t="s">
        <v>708</v>
      </c>
      <c r="C117" s="262">
        <v>13542</v>
      </c>
      <c r="D117" s="262">
        <v>13502</v>
      </c>
      <c r="E117" s="262">
        <v>13565</v>
      </c>
      <c r="F117" s="262">
        <v>13260</v>
      </c>
      <c r="G117" s="262">
        <v>13067</v>
      </c>
      <c r="H117" s="262">
        <v>16658</v>
      </c>
      <c r="I117" s="262">
        <v>16238</v>
      </c>
      <c r="J117" s="262">
        <v>15793</v>
      </c>
      <c r="K117" s="262">
        <v>15019</v>
      </c>
      <c r="L117" s="262">
        <v>14018</v>
      </c>
      <c r="M117" s="262">
        <v>13246</v>
      </c>
      <c r="N117" s="262">
        <v>13218</v>
      </c>
      <c r="O117" s="262">
        <v>13154</v>
      </c>
      <c r="P117" s="262">
        <v>13251</v>
      </c>
      <c r="Q117" s="262">
        <v>13082</v>
      </c>
      <c r="R117" s="262">
        <v>12963</v>
      </c>
      <c r="S117" s="262">
        <v>12390</v>
      </c>
      <c r="T117" s="262">
        <v>11913</v>
      </c>
      <c r="U117" s="262">
        <v>11502</v>
      </c>
      <c r="V117" s="263">
        <v>10903</v>
      </c>
      <c r="W117" s="263">
        <v>10448</v>
      </c>
      <c r="X117" s="271">
        <f t="shared" si="5"/>
        <v>-599</v>
      </c>
      <c r="Y117" s="272">
        <f t="shared" si="6"/>
        <v>-5.2077899495739866</v>
      </c>
      <c r="Z117" s="248">
        <f t="shared" si="7"/>
        <v>-455</v>
      </c>
      <c r="AA117" s="249">
        <f t="shared" si="8"/>
        <v>-4.173163349536825</v>
      </c>
      <c r="AB117" s="264"/>
      <c r="AC117" s="265"/>
    </row>
    <row r="118" spans="1:29" ht="15" customHeight="1">
      <c r="A118" s="260" t="s">
        <v>709</v>
      </c>
      <c r="B118" s="261" t="s">
        <v>710</v>
      </c>
      <c r="C118" s="262">
        <v>13459</v>
      </c>
      <c r="D118" s="262">
        <v>13200</v>
      </c>
      <c r="E118" s="262">
        <v>13079</v>
      </c>
      <c r="F118" s="262">
        <v>12710</v>
      </c>
      <c r="G118" s="262">
        <v>12924</v>
      </c>
      <c r="H118" s="262">
        <v>16579</v>
      </c>
      <c r="I118" s="262">
        <v>16847</v>
      </c>
      <c r="J118" s="262">
        <v>16677</v>
      </c>
      <c r="K118" s="262">
        <v>16027</v>
      </c>
      <c r="L118" s="262">
        <v>14952</v>
      </c>
      <c r="M118" s="262">
        <v>14274</v>
      </c>
      <c r="N118" s="262">
        <v>14376</v>
      </c>
      <c r="O118" s="262">
        <v>14265</v>
      </c>
      <c r="P118" s="262">
        <v>14245</v>
      </c>
      <c r="Q118" s="262">
        <v>13971</v>
      </c>
      <c r="R118" s="262">
        <v>13984</v>
      </c>
      <c r="S118" s="262">
        <v>13653</v>
      </c>
      <c r="T118" s="262">
        <v>12903</v>
      </c>
      <c r="U118" s="262">
        <v>12042</v>
      </c>
      <c r="V118" s="263">
        <v>11343</v>
      </c>
      <c r="W118" s="263">
        <v>10429</v>
      </c>
      <c r="X118" s="271">
        <f t="shared" si="5"/>
        <v>-699</v>
      </c>
      <c r="Y118" s="272">
        <f t="shared" si="6"/>
        <v>-5.8046836073741908</v>
      </c>
      <c r="Z118" s="248">
        <f t="shared" si="7"/>
        <v>-914</v>
      </c>
      <c r="AA118" s="249">
        <f t="shared" si="8"/>
        <v>-8.0578330247729877</v>
      </c>
      <c r="AB118" s="264"/>
      <c r="AC118" s="265"/>
    </row>
    <row r="119" spans="1:29" ht="15" customHeight="1">
      <c r="A119" s="260" t="s">
        <v>711</v>
      </c>
      <c r="B119" s="261" t="s">
        <v>712</v>
      </c>
      <c r="C119" s="262">
        <v>9969</v>
      </c>
      <c r="D119" s="262">
        <v>10173</v>
      </c>
      <c r="E119" s="262">
        <v>10541</v>
      </c>
      <c r="F119" s="262">
        <v>10286</v>
      </c>
      <c r="G119" s="262">
        <v>10320</v>
      </c>
      <c r="H119" s="262">
        <v>12569</v>
      </c>
      <c r="I119" s="262">
        <v>12638</v>
      </c>
      <c r="J119" s="262">
        <v>12244</v>
      </c>
      <c r="K119" s="262">
        <v>11729</v>
      </c>
      <c r="L119" s="262">
        <v>10723</v>
      </c>
      <c r="M119" s="262">
        <v>10166</v>
      </c>
      <c r="N119" s="262">
        <v>10050</v>
      </c>
      <c r="O119" s="262">
        <v>10059</v>
      </c>
      <c r="P119" s="262">
        <v>10186</v>
      </c>
      <c r="Q119" s="262">
        <v>10108</v>
      </c>
      <c r="R119" s="262">
        <v>10270</v>
      </c>
      <c r="S119" s="262">
        <v>10172</v>
      </c>
      <c r="T119" s="262">
        <v>10023</v>
      </c>
      <c r="U119" s="262">
        <v>9434</v>
      </c>
      <c r="V119" s="263">
        <v>8737</v>
      </c>
      <c r="W119" s="263">
        <v>8171</v>
      </c>
      <c r="X119" s="271">
        <f t="shared" si="5"/>
        <v>-697</v>
      </c>
      <c r="Y119" s="272">
        <f t="shared" si="6"/>
        <v>-7.3881704473182115</v>
      </c>
      <c r="Z119" s="248">
        <f t="shared" si="7"/>
        <v>-566</v>
      </c>
      <c r="AA119" s="249">
        <f t="shared" si="8"/>
        <v>-6.4781961771775212</v>
      </c>
      <c r="AB119" s="264"/>
      <c r="AC119" s="265"/>
    </row>
    <row r="120" spans="1:29" ht="15" customHeight="1">
      <c r="A120" s="273" t="s">
        <v>136</v>
      </c>
      <c r="B120" s="274"/>
      <c r="V120" s="274"/>
      <c r="W120" s="274"/>
      <c r="X120" s="246" t="s">
        <v>562</v>
      </c>
      <c r="Y120" s="247" t="s">
        <v>562</v>
      </c>
      <c r="Z120" s="248" t="s">
        <v>562</v>
      </c>
      <c r="AA120" s="249" t="s">
        <v>562</v>
      </c>
      <c r="AB120" s="250" t="s">
        <v>562</v>
      </c>
      <c r="AC120" s="249" t="s">
        <v>562</v>
      </c>
    </row>
    <row r="121" spans="1:29" ht="15" customHeight="1">
      <c r="A121" s="275" t="s">
        <v>713</v>
      </c>
      <c r="B121" s="276" t="s">
        <v>9</v>
      </c>
      <c r="C121" s="277">
        <v>59029</v>
      </c>
      <c r="D121" s="277">
        <v>61093</v>
      </c>
      <c r="E121" s="277">
        <v>59592</v>
      </c>
      <c r="F121" s="277">
        <v>59815</v>
      </c>
      <c r="G121" s="277">
        <v>56906</v>
      </c>
      <c r="H121" s="277">
        <v>69463</v>
      </c>
      <c r="I121" s="277">
        <v>69825</v>
      </c>
      <c r="J121" s="277">
        <v>66148</v>
      </c>
      <c r="K121" s="277">
        <v>62632</v>
      </c>
      <c r="L121" s="277">
        <v>58974</v>
      </c>
      <c r="M121" s="277">
        <v>56171</v>
      </c>
      <c r="N121" s="277">
        <v>55022</v>
      </c>
      <c r="O121" s="277">
        <v>54826</v>
      </c>
      <c r="P121" s="277">
        <v>55048</v>
      </c>
      <c r="Q121" s="277">
        <v>54049</v>
      </c>
      <c r="R121" s="278">
        <v>52839</v>
      </c>
      <c r="S121" s="277">
        <v>52248</v>
      </c>
      <c r="T121" s="277">
        <v>50030</v>
      </c>
      <c r="U121" s="277">
        <v>47254</v>
      </c>
      <c r="V121" s="279">
        <v>44258</v>
      </c>
      <c r="W121" s="279">
        <f>SUM(W122:W123)</f>
        <v>41236</v>
      </c>
      <c r="X121" s="246">
        <f t="shared" si="5"/>
        <v>-2996</v>
      </c>
      <c r="Y121" s="247">
        <f t="shared" si="6"/>
        <v>-6.3402040038938496</v>
      </c>
      <c r="Z121" s="248">
        <f t="shared" si="7"/>
        <v>-3022</v>
      </c>
      <c r="AA121" s="249">
        <f t="shared" si="8"/>
        <v>-6.8281440643499476</v>
      </c>
      <c r="AB121" s="250">
        <f t="shared" si="9"/>
        <v>-26</v>
      </c>
      <c r="AC121" s="249">
        <f t="shared" si="9"/>
        <v>-0.48794006045609795</v>
      </c>
    </row>
    <row r="122" spans="1:29" ht="15" customHeight="1">
      <c r="A122" s="260" t="s">
        <v>714</v>
      </c>
      <c r="B122" s="261" t="s">
        <v>715</v>
      </c>
      <c r="C122" s="262">
        <v>44456</v>
      </c>
      <c r="D122" s="262">
        <v>46488</v>
      </c>
      <c r="E122" s="262">
        <v>45444</v>
      </c>
      <c r="F122" s="262">
        <v>46081</v>
      </c>
      <c r="G122" s="262">
        <v>43341</v>
      </c>
      <c r="H122" s="262">
        <v>52256</v>
      </c>
      <c r="I122" s="262">
        <v>53122</v>
      </c>
      <c r="J122" s="262">
        <v>50690</v>
      </c>
      <c r="K122" s="262">
        <v>48497</v>
      </c>
      <c r="L122" s="262">
        <v>46313</v>
      </c>
      <c r="M122" s="262">
        <v>44499</v>
      </c>
      <c r="N122" s="262">
        <v>44137</v>
      </c>
      <c r="O122" s="262">
        <v>44131</v>
      </c>
      <c r="P122" s="262">
        <v>44563</v>
      </c>
      <c r="Q122" s="262">
        <v>43817</v>
      </c>
      <c r="R122" s="262">
        <v>42373</v>
      </c>
      <c r="S122" s="262">
        <v>41158</v>
      </c>
      <c r="T122" s="262">
        <v>38929</v>
      </c>
      <c r="U122" s="262">
        <v>36794</v>
      </c>
      <c r="V122" s="263">
        <v>34684</v>
      </c>
      <c r="W122" s="263">
        <v>32634</v>
      </c>
      <c r="X122" s="271">
        <f t="shared" si="5"/>
        <v>-2110</v>
      </c>
      <c r="Y122" s="272">
        <f t="shared" si="6"/>
        <v>-5.7346306463010279</v>
      </c>
      <c r="Z122" s="248">
        <f t="shared" si="7"/>
        <v>-2050</v>
      </c>
      <c r="AA122" s="249">
        <f t="shared" si="8"/>
        <v>-5.9105062853188794</v>
      </c>
      <c r="AB122" s="264"/>
      <c r="AC122" s="265"/>
    </row>
    <row r="123" spans="1:29" ht="15" customHeight="1">
      <c r="A123" s="260" t="s">
        <v>716</v>
      </c>
      <c r="B123" s="261" t="s">
        <v>717</v>
      </c>
      <c r="C123" s="262">
        <v>14573</v>
      </c>
      <c r="D123" s="262">
        <v>14605</v>
      </c>
      <c r="E123" s="262">
        <v>14148</v>
      </c>
      <c r="F123" s="262">
        <v>13734</v>
      </c>
      <c r="G123" s="262">
        <v>13565</v>
      </c>
      <c r="H123" s="262">
        <v>17207</v>
      </c>
      <c r="I123" s="262">
        <v>16703</v>
      </c>
      <c r="J123" s="262">
        <v>15458</v>
      </c>
      <c r="K123" s="262">
        <v>14135</v>
      </c>
      <c r="L123" s="262">
        <v>12661</v>
      </c>
      <c r="M123" s="262">
        <v>11672</v>
      </c>
      <c r="N123" s="262">
        <v>10885</v>
      </c>
      <c r="O123" s="262">
        <v>10695</v>
      </c>
      <c r="P123" s="262">
        <v>10485</v>
      </c>
      <c r="Q123" s="262">
        <v>10232</v>
      </c>
      <c r="R123" s="262">
        <v>10466</v>
      </c>
      <c r="S123" s="262">
        <v>11090</v>
      </c>
      <c r="T123" s="262">
        <v>11101</v>
      </c>
      <c r="U123" s="262">
        <v>10460</v>
      </c>
      <c r="V123" s="263">
        <v>9574</v>
      </c>
      <c r="W123" s="263">
        <v>8602</v>
      </c>
      <c r="X123" s="271">
        <f t="shared" si="5"/>
        <v>-886</v>
      </c>
      <c r="Y123" s="272">
        <f t="shared" si="6"/>
        <v>-8.4703632887189286</v>
      </c>
      <c r="Z123" s="248">
        <f t="shared" si="7"/>
        <v>-972</v>
      </c>
      <c r="AA123" s="249">
        <f t="shared" si="8"/>
        <v>-10.152496344265719</v>
      </c>
      <c r="AB123" s="264"/>
      <c r="AC123" s="265"/>
    </row>
    <row r="124" spans="1:29" s="251" customFormat="1" ht="15" customHeight="1">
      <c r="A124" s="241">
        <v>224</v>
      </c>
      <c r="B124" s="242" t="s">
        <v>718</v>
      </c>
      <c r="C124" s="243">
        <v>57240</v>
      </c>
      <c r="D124" s="243">
        <v>58706</v>
      </c>
      <c r="E124" s="243">
        <v>59240</v>
      </c>
      <c r="F124" s="243">
        <v>60729</v>
      </c>
      <c r="G124" s="243">
        <v>60263</v>
      </c>
      <c r="H124" s="243">
        <v>72644</v>
      </c>
      <c r="I124" s="243">
        <v>73581</v>
      </c>
      <c r="J124" s="243">
        <v>70687</v>
      </c>
      <c r="K124" s="243">
        <v>64789</v>
      </c>
      <c r="L124" s="243">
        <v>60194</v>
      </c>
      <c r="M124" s="243">
        <v>58072</v>
      </c>
      <c r="N124" s="243">
        <v>57813</v>
      </c>
      <c r="O124" s="243">
        <v>57744</v>
      </c>
      <c r="P124" s="243">
        <v>57690</v>
      </c>
      <c r="Q124" s="243">
        <v>57526</v>
      </c>
      <c r="R124" s="244">
        <v>56664</v>
      </c>
      <c r="S124" s="243">
        <v>54979</v>
      </c>
      <c r="T124" s="243">
        <v>52283</v>
      </c>
      <c r="U124" s="243">
        <v>49834</v>
      </c>
      <c r="V124" s="246">
        <v>46912</v>
      </c>
      <c r="W124" s="246">
        <f>SUM(W125:W128)</f>
        <v>44137</v>
      </c>
      <c r="X124" s="246">
        <f t="shared" si="5"/>
        <v>-2922</v>
      </c>
      <c r="Y124" s="247">
        <f t="shared" si="6"/>
        <v>-5.8634667094754587</v>
      </c>
      <c r="Z124" s="248">
        <f t="shared" si="7"/>
        <v>-2775</v>
      </c>
      <c r="AA124" s="249">
        <f t="shared" si="8"/>
        <v>-5.9153308321964531</v>
      </c>
      <c r="AB124" s="250">
        <f t="shared" si="9"/>
        <v>147</v>
      </c>
      <c r="AC124" s="249">
        <f t="shared" si="9"/>
        <v>-5.1864122720994388E-2</v>
      </c>
    </row>
    <row r="125" spans="1:29" ht="15" customHeight="1">
      <c r="A125" s="260" t="s">
        <v>719</v>
      </c>
      <c r="B125" s="261" t="s">
        <v>720</v>
      </c>
      <c r="C125" s="262">
        <v>5359</v>
      </c>
      <c r="D125" s="262">
        <v>5353</v>
      </c>
      <c r="E125" s="262">
        <v>5353</v>
      </c>
      <c r="F125" s="262">
        <v>5215</v>
      </c>
      <c r="G125" s="262">
        <v>5247</v>
      </c>
      <c r="H125" s="262">
        <v>6424</v>
      </c>
      <c r="I125" s="262">
        <v>6431</v>
      </c>
      <c r="J125" s="262">
        <v>6051</v>
      </c>
      <c r="K125" s="262">
        <v>5683</v>
      </c>
      <c r="L125" s="262">
        <v>5364</v>
      </c>
      <c r="M125" s="262">
        <v>5225</v>
      </c>
      <c r="N125" s="262">
        <v>5228</v>
      </c>
      <c r="O125" s="262">
        <v>5509</v>
      </c>
      <c r="P125" s="262">
        <v>5557</v>
      </c>
      <c r="Q125" s="262">
        <v>5607</v>
      </c>
      <c r="R125" s="262">
        <v>5988</v>
      </c>
      <c r="S125" s="262">
        <v>6154</v>
      </c>
      <c r="T125" s="262">
        <v>6205</v>
      </c>
      <c r="U125" s="262">
        <v>6109</v>
      </c>
      <c r="V125" s="263">
        <v>5931</v>
      </c>
      <c r="W125" s="263">
        <v>5495</v>
      </c>
      <c r="X125" s="271">
        <f t="shared" si="5"/>
        <v>-178</v>
      </c>
      <c r="Y125" s="272">
        <f t="shared" si="6"/>
        <v>-2.9137338353249302</v>
      </c>
      <c r="Z125" s="248">
        <f t="shared" si="7"/>
        <v>-436</v>
      </c>
      <c r="AA125" s="249">
        <f t="shared" si="8"/>
        <v>-7.3512055302647106</v>
      </c>
      <c r="AB125" s="264"/>
      <c r="AC125" s="265"/>
    </row>
    <row r="126" spans="1:29" ht="15" customHeight="1">
      <c r="A126" s="260" t="s">
        <v>721</v>
      </c>
      <c r="B126" s="261" t="s">
        <v>722</v>
      </c>
      <c r="C126" s="262">
        <v>13481</v>
      </c>
      <c r="D126" s="262">
        <v>14047</v>
      </c>
      <c r="E126" s="262">
        <v>13880</v>
      </c>
      <c r="F126" s="262">
        <v>14629</v>
      </c>
      <c r="G126" s="262">
        <v>14396</v>
      </c>
      <c r="H126" s="262">
        <v>17480</v>
      </c>
      <c r="I126" s="262">
        <v>18062</v>
      </c>
      <c r="J126" s="262">
        <v>17592</v>
      </c>
      <c r="K126" s="262">
        <v>15839</v>
      </c>
      <c r="L126" s="262">
        <v>14301</v>
      </c>
      <c r="M126" s="262">
        <v>13955</v>
      </c>
      <c r="N126" s="262">
        <v>13972</v>
      </c>
      <c r="O126" s="262">
        <v>13998</v>
      </c>
      <c r="P126" s="262">
        <v>14007</v>
      </c>
      <c r="Q126" s="262">
        <v>13789</v>
      </c>
      <c r="R126" s="262">
        <v>13248</v>
      </c>
      <c r="S126" s="262">
        <v>12519</v>
      </c>
      <c r="T126" s="262">
        <v>11407</v>
      </c>
      <c r="U126" s="262">
        <v>10700</v>
      </c>
      <c r="V126" s="263">
        <v>9854</v>
      </c>
      <c r="W126" s="263">
        <v>9088</v>
      </c>
      <c r="X126" s="271">
        <f t="shared" si="5"/>
        <v>-846</v>
      </c>
      <c r="Y126" s="272">
        <f t="shared" si="6"/>
        <v>-7.906542056074767</v>
      </c>
      <c r="Z126" s="248">
        <f t="shared" si="7"/>
        <v>-766</v>
      </c>
      <c r="AA126" s="249">
        <f t="shared" si="8"/>
        <v>-7.7734929977674048</v>
      </c>
      <c r="AB126" s="264"/>
      <c r="AC126" s="265"/>
    </row>
    <row r="127" spans="1:29" ht="15" customHeight="1">
      <c r="A127" s="260" t="s">
        <v>723</v>
      </c>
      <c r="B127" s="261" t="s">
        <v>724</v>
      </c>
      <c r="C127" s="262">
        <v>15699</v>
      </c>
      <c r="D127" s="262">
        <v>15880</v>
      </c>
      <c r="E127" s="262">
        <v>16098</v>
      </c>
      <c r="F127" s="262">
        <v>16437</v>
      </c>
      <c r="G127" s="262">
        <v>16495</v>
      </c>
      <c r="H127" s="262">
        <v>19603</v>
      </c>
      <c r="I127" s="262">
        <v>19835</v>
      </c>
      <c r="J127" s="262">
        <v>19001</v>
      </c>
      <c r="K127" s="262">
        <v>17337</v>
      </c>
      <c r="L127" s="262">
        <v>16104</v>
      </c>
      <c r="M127" s="262">
        <v>15606</v>
      </c>
      <c r="N127" s="262">
        <v>15682</v>
      </c>
      <c r="O127" s="262">
        <v>16004</v>
      </c>
      <c r="P127" s="262">
        <v>16529</v>
      </c>
      <c r="Q127" s="262">
        <v>16847</v>
      </c>
      <c r="R127" s="262">
        <v>16854</v>
      </c>
      <c r="S127" s="262">
        <v>16602</v>
      </c>
      <c r="T127" s="262">
        <v>16112</v>
      </c>
      <c r="U127" s="262">
        <v>15780</v>
      </c>
      <c r="V127" s="263">
        <v>15155</v>
      </c>
      <c r="W127" s="263">
        <v>14702</v>
      </c>
      <c r="X127" s="271">
        <f t="shared" si="5"/>
        <v>-625</v>
      </c>
      <c r="Y127" s="272">
        <f t="shared" si="6"/>
        <v>-3.9607097591888469</v>
      </c>
      <c r="Z127" s="248">
        <f t="shared" si="7"/>
        <v>-453</v>
      </c>
      <c r="AA127" s="249">
        <f t="shared" si="8"/>
        <v>-2.9891125041240514</v>
      </c>
      <c r="AB127" s="264"/>
      <c r="AC127" s="265"/>
    </row>
    <row r="128" spans="1:29" ht="15" customHeight="1">
      <c r="A128" s="260" t="s">
        <v>725</v>
      </c>
      <c r="B128" s="261" t="s">
        <v>726</v>
      </c>
      <c r="C128" s="262">
        <v>22701</v>
      </c>
      <c r="D128" s="262">
        <v>23426</v>
      </c>
      <c r="E128" s="262">
        <v>23909</v>
      </c>
      <c r="F128" s="262">
        <v>24448</v>
      </c>
      <c r="G128" s="262">
        <v>24125</v>
      </c>
      <c r="H128" s="262">
        <v>29137</v>
      </c>
      <c r="I128" s="262">
        <v>29253</v>
      </c>
      <c r="J128" s="262">
        <v>28043</v>
      </c>
      <c r="K128" s="262">
        <v>25930</v>
      </c>
      <c r="L128" s="262">
        <v>24425</v>
      </c>
      <c r="M128" s="262">
        <v>23286</v>
      </c>
      <c r="N128" s="262">
        <v>22931</v>
      </c>
      <c r="O128" s="262">
        <v>22233</v>
      </c>
      <c r="P128" s="262">
        <v>21597</v>
      </c>
      <c r="Q128" s="262">
        <v>21283</v>
      </c>
      <c r="R128" s="262">
        <v>20574</v>
      </c>
      <c r="S128" s="262">
        <v>19704</v>
      </c>
      <c r="T128" s="262">
        <v>18559</v>
      </c>
      <c r="U128" s="262">
        <v>17245</v>
      </c>
      <c r="V128" s="263">
        <v>15972</v>
      </c>
      <c r="W128" s="263">
        <v>14852</v>
      </c>
      <c r="X128" s="271">
        <f t="shared" si="5"/>
        <v>-1273</v>
      </c>
      <c r="Y128" s="272">
        <f t="shared" si="6"/>
        <v>-7.3818498115395776</v>
      </c>
      <c r="Z128" s="248">
        <f t="shared" si="7"/>
        <v>-1120</v>
      </c>
      <c r="AA128" s="249">
        <f t="shared" si="8"/>
        <v>-7.012271475081393</v>
      </c>
      <c r="AB128" s="264"/>
      <c r="AC128" s="265"/>
    </row>
    <row r="129" spans="1:29" s="251" customFormat="1" ht="15" customHeight="1">
      <c r="A129" s="241">
        <v>226</v>
      </c>
      <c r="B129" s="242" t="s">
        <v>727</v>
      </c>
      <c r="C129" s="243">
        <v>69948</v>
      </c>
      <c r="D129" s="243">
        <v>70487</v>
      </c>
      <c r="E129" s="243">
        <v>69667</v>
      </c>
      <c r="F129" s="243">
        <v>69496</v>
      </c>
      <c r="G129" s="243">
        <v>67926</v>
      </c>
      <c r="H129" s="243">
        <v>84783</v>
      </c>
      <c r="I129" s="243">
        <v>82874</v>
      </c>
      <c r="J129" s="243">
        <v>78073</v>
      </c>
      <c r="K129" s="243">
        <v>71387</v>
      </c>
      <c r="L129" s="243">
        <v>66305</v>
      </c>
      <c r="M129" s="243">
        <v>61675</v>
      </c>
      <c r="N129" s="243">
        <v>59298</v>
      </c>
      <c r="O129" s="243">
        <v>57650</v>
      </c>
      <c r="P129" s="243">
        <v>56306</v>
      </c>
      <c r="Q129" s="243">
        <v>54643</v>
      </c>
      <c r="R129" s="244">
        <v>53235</v>
      </c>
      <c r="S129" s="243">
        <v>51884</v>
      </c>
      <c r="T129" s="243">
        <v>49078</v>
      </c>
      <c r="U129" s="243">
        <v>46459</v>
      </c>
      <c r="V129" s="246">
        <v>43977</v>
      </c>
      <c r="W129" s="246">
        <f>SUM(W130:W134)</f>
        <v>41967</v>
      </c>
      <c r="X129" s="246">
        <f t="shared" si="5"/>
        <v>-2482</v>
      </c>
      <c r="Y129" s="247">
        <f t="shared" si="6"/>
        <v>-5.3423448632127251</v>
      </c>
      <c r="Z129" s="248">
        <f t="shared" si="7"/>
        <v>-2010</v>
      </c>
      <c r="AA129" s="249">
        <f t="shared" si="8"/>
        <v>-4.5705709802851491</v>
      </c>
      <c r="AB129" s="250">
        <f t="shared" si="9"/>
        <v>472</v>
      </c>
      <c r="AC129" s="249">
        <f t="shared" si="9"/>
        <v>0.77177388292757598</v>
      </c>
    </row>
    <row r="130" spans="1:29" ht="15" customHeight="1">
      <c r="A130" s="260" t="s">
        <v>728</v>
      </c>
      <c r="B130" s="261" t="s">
        <v>729</v>
      </c>
      <c r="C130" s="262">
        <v>19421</v>
      </c>
      <c r="D130" s="262">
        <v>19490</v>
      </c>
      <c r="E130" s="262">
        <v>19478</v>
      </c>
      <c r="F130" s="262">
        <v>19641</v>
      </c>
      <c r="G130" s="262">
        <v>19071</v>
      </c>
      <c r="H130" s="262">
        <v>24167</v>
      </c>
      <c r="I130" s="262">
        <v>23486</v>
      </c>
      <c r="J130" s="262">
        <v>22207</v>
      </c>
      <c r="K130" s="262">
        <v>20323</v>
      </c>
      <c r="L130" s="262">
        <v>18742</v>
      </c>
      <c r="M130" s="262">
        <v>17507</v>
      </c>
      <c r="N130" s="262">
        <v>17137</v>
      </c>
      <c r="O130" s="262">
        <v>17045</v>
      </c>
      <c r="P130" s="262">
        <v>16985</v>
      </c>
      <c r="Q130" s="262">
        <v>16869</v>
      </c>
      <c r="R130" s="262">
        <v>17084</v>
      </c>
      <c r="S130" s="262">
        <v>16801</v>
      </c>
      <c r="T130" s="262">
        <v>16116</v>
      </c>
      <c r="U130" s="262">
        <v>15475</v>
      </c>
      <c r="V130" s="263">
        <v>14989</v>
      </c>
      <c r="W130" s="263">
        <v>14280</v>
      </c>
      <c r="X130" s="271">
        <f t="shared" si="5"/>
        <v>-486</v>
      </c>
      <c r="Y130" s="272">
        <f t="shared" si="6"/>
        <v>-3.1405492730210018</v>
      </c>
      <c r="Z130" s="248">
        <f t="shared" si="7"/>
        <v>-709</v>
      </c>
      <c r="AA130" s="249">
        <f t="shared" si="8"/>
        <v>-4.7301354326506102</v>
      </c>
      <c r="AB130" s="264"/>
      <c r="AC130" s="265"/>
    </row>
    <row r="131" spans="1:29" ht="15" customHeight="1">
      <c r="A131" s="260" t="s">
        <v>730</v>
      </c>
      <c r="B131" s="261" t="s">
        <v>731</v>
      </c>
      <c r="C131" s="262">
        <v>9627</v>
      </c>
      <c r="D131" s="262">
        <v>9886</v>
      </c>
      <c r="E131" s="262">
        <v>9887</v>
      </c>
      <c r="F131" s="262">
        <v>9725</v>
      </c>
      <c r="G131" s="262">
        <v>9521</v>
      </c>
      <c r="H131" s="262">
        <v>11552</v>
      </c>
      <c r="I131" s="262">
        <v>11444</v>
      </c>
      <c r="J131" s="262">
        <v>11107</v>
      </c>
      <c r="K131" s="262">
        <v>10276</v>
      </c>
      <c r="L131" s="262">
        <v>9972</v>
      </c>
      <c r="M131" s="262">
        <v>9834</v>
      </c>
      <c r="N131" s="262">
        <v>9623</v>
      </c>
      <c r="O131" s="262">
        <v>9082</v>
      </c>
      <c r="P131" s="262">
        <v>8474</v>
      </c>
      <c r="Q131" s="262">
        <v>7934</v>
      </c>
      <c r="R131" s="262">
        <v>7431</v>
      </c>
      <c r="S131" s="262">
        <v>6834</v>
      </c>
      <c r="T131" s="262">
        <v>6112</v>
      </c>
      <c r="U131" s="262">
        <v>5742</v>
      </c>
      <c r="V131" s="263">
        <v>5289</v>
      </c>
      <c r="W131" s="263">
        <v>5035</v>
      </c>
      <c r="X131" s="271">
        <f t="shared" si="5"/>
        <v>-453</v>
      </c>
      <c r="Y131" s="272">
        <f t="shared" si="6"/>
        <v>-7.8892371995820278</v>
      </c>
      <c r="Z131" s="248">
        <f t="shared" si="7"/>
        <v>-254</v>
      </c>
      <c r="AA131" s="249">
        <f t="shared" si="8"/>
        <v>-4.8024201172244281</v>
      </c>
      <c r="AB131" s="264"/>
      <c r="AC131" s="265"/>
    </row>
    <row r="132" spans="1:29" ht="15" customHeight="1">
      <c r="A132" s="260" t="s">
        <v>732</v>
      </c>
      <c r="B132" s="261" t="s">
        <v>733</v>
      </c>
      <c r="C132" s="262">
        <v>16523</v>
      </c>
      <c r="D132" s="262">
        <v>16464</v>
      </c>
      <c r="E132" s="262">
        <v>16154</v>
      </c>
      <c r="F132" s="262">
        <v>16118</v>
      </c>
      <c r="G132" s="262">
        <v>15934</v>
      </c>
      <c r="H132" s="262">
        <v>19743</v>
      </c>
      <c r="I132" s="262">
        <v>19580</v>
      </c>
      <c r="J132" s="262">
        <v>18128</v>
      </c>
      <c r="K132" s="262">
        <v>16459</v>
      </c>
      <c r="L132" s="262">
        <v>15040</v>
      </c>
      <c r="M132" s="262">
        <v>13617</v>
      </c>
      <c r="N132" s="262">
        <v>12927</v>
      </c>
      <c r="O132" s="262">
        <v>12473</v>
      </c>
      <c r="P132" s="262">
        <v>11989</v>
      </c>
      <c r="Q132" s="262">
        <v>11444</v>
      </c>
      <c r="R132" s="262">
        <v>10687</v>
      </c>
      <c r="S132" s="262">
        <v>10218</v>
      </c>
      <c r="T132" s="262">
        <v>9537</v>
      </c>
      <c r="U132" s="262">
        <v>8828</v>
      </c>
      <c r="V132" s="263">
        <v>7854</v>
      </c>
      <c r="W132" s="263">
        <v>7163</v>
      </c>
      <c r="X132" s="271">
        <f t="shared" si="5"/>
        <v>-974</v>
      </c>
      <c r="Y132" s="272">
        <f t="shared" si="6"/>
        <v>-11.033076574535569</v>
      </c>
      <c r="Z132" s="248">
        <f t="shared" si="7"/>
        <v>-691</v>
      </c>
      <c r="AA132" s="249">
        <f t="shared" si="8"/>
        <v>-8.7980646804176228</v>
      </c>
      <c r="AB132" s="264"/>
      <c r="AC132" s="265"/>
    </row>
    <row r="133" spans="1:29" ht="15" customHeight="1">
      <c r="A133" s="260" t="s">
        <v>734</v>
      </c>
      <c r="B133" s="261" t="s">
        <v>626</v>
      </c>
      <c r="C133" s="262">
        <v>14961</v>
      </c>
      <c r="D133" s="262">
        <v>14977</v>
      </c>
      <c r="E133" s="262">
        <v>14477</v>
      </c>
      <c r="F133" s="262">
        <v>14499</v>
      </c>
      <c r="G133" s="262">
        <v>14088</v>
      </c>
      <c r="H133" s="262">
        <v>18021</v>
      </c>
      <c r="I133" s="262">
        <v>17170</v>
      </c>
      <c r="J133" s="262">
        <v>15767</v>
      </c>
      <c r="K133" s="262">
        <v>14278</v>
      </c>
      <c r="L133" s="262">
        <v>13045</v>
      </c>
      <c r="M133" s="262">
        <v>11697</v>
      </c>
      <c r="N133" s="262">
        <v>11083</v>
      </c>
      <c r="O133" s="262">
        <v>10579</v>
      </c>
      <c r="P133" s="262">
        <v>10372</v>
      </c>
      <c r="Q133" s="262">
        <v>10006</v>
      </c>
      <c r="R133" s="262">
        <v>9549</v>
      </c>
      <c r="S133" s="262">
        <v>9233</v>
      </c>
      <c r="T133" s="262">
        <v>8671</v>
      </c>
      <c r="U133" s="262">
        <v>7959</v>
      </c>
      <c r="V133" s="263">
        <v>7379</v>
      </c>
      <c r="W133" s="263">
        <v>6889</v>
      </c>
      <c r="X133" s="271">
        <f t="shared" si="5"/>
        <v>-580</v>
      </c>
      <c r="Y133" s="272">
        <f t="shared" si="6"/>
        <v>-7.2873476567407964</v>
      </c>
      <c r="Z133" s="248">
        <f t="shared" si="7"/>
        <v>-490</v>
      </c>
      <c r="AA133" s="249">
        <f t="shared" si="8"/>
        <v>-6.640466187830329</v>
      </c>
      <c r="AB133" s="264"/>
      <c r="AC133" s="265"/>
    </row>
    <row r="134" spans="1:29" ht="15" customHeight="1">
      <c r="A134" s="260" t="s">
        <v>735</v>
      </c>
      <c r="B134" s="261" t="s">
        <v>736</v>
      </c>
      <c r="C134" s="262">
        <v>9416</v>
      </c>
      <c r="D134" s="262">
        <v>9670</v>
      </c>
      <c r="E134" s="262">
        <v>9671</v>
      </c>
      <c r="F134" s="262">
        <v>9513</v>
      </c>
      <c r="G134" s="262">
        <v>9312</v>
      </c>
      <c r="H134" s="262">
        <v>11300</v>
      </c>
      <c r="I134" s="262">
        <v>11194</v>
      </c>
      <c r="J134" s="262">
        <v>10864</v>
      </c>
      <c r="K134" s="262">
        <v>10051</v>
      </c>
      <c r="L134" s="262">
        <v>9506</v>
      </c>
      <c r="M134" s="262">
        <v>9020</v>
      </c>
      <c r="N134" s="262">
        <v>8528</v>
      </c>
      <c r="O134" s="262">
        <v>8471</v>
      </c>
      <c r="P134" s="262">
        <v>8486</v>
      </c>
      <c r="Q134" s="262">
        <v>8390</v>
      </c>
      <c r="R134" s="262">
        <v>8484</v>
      </c>
      <c r="S134" s="262">
        <v>8798</v>
      </c>
      <c r="T134" s="262">
        <v>8642</v>
      </c>
      <c r="U134" s="262">
        <v>8455</v>
      </c>
      <c r="V134" s="263">
        <v>8466</v>
      </c>
      <c r="W134" s="263">
        <v>8600</v>
      </c>
      <c r="X134" s="271">
        <f t="shared" si="5"/>
        <v>11</v>
      </c>
      <c r="Y134" s="272">
        <f t="shared" si="6"/>
        <v>0.13010053222945003</v>
      </c>
      <c r="Z134" s="248">
        <f t="shared" si="7"/>
        <v>134</v>
      </c>
      <c r="AA134" s="249">
        <f t="shared" si="8"/>
        <v>1.5828017954169618</v>
      </c>
      <c r="AB134" s="264"/>
      <c r="AC134" s="265"/>
    </row>
    <row r="135" spans="1:29" ht="6.75" customHeight="1">
      <c r="A135" s="240"/>
      <c r="B135" s="280"/>
      <c r="C135" s="281"/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2"/>
      <c r="S135" s="281"/>
      <c r="T135" s="281"/>
      <c r="U135" s="281"/>
      <c r="V135" s="283"/>
      <c r="W135" s="283"/>
      <c r="X135" s="283"/>
      <c r="Y135" s="283"/>
      <c r="Z135" s="284"/>
      <c r="AA135" s="284"/>
      <c r="AB135" s="285"/>
      <c r="AC135" s="284"/>
    </row>
    <row r="136" spans="1:29" ht="14.25" customHeight="1">
      <c r="A136" s="230" t="s">
        <v>737</v>
      </c>
      <c r="B136" s="230"/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7"/>
      <c r="S136" s="286"/>
      <c r="T136" s="286"/>
      <c r="U136" s="286"/>
      <c r="V136" s="286"/>
      <c r="W136" s="286"/>
      <c r="X136" s="286"/>
      <c r="Y136" s="286"/>
    </row>
    <row r="137" spans="1:29" ht="14.25" customHeight="1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9"/>
      <c r="S137" s="288"/>
      <c r="T137" s="288"/>
      <c r="U137" s="288"/>
      <c r="V137" s="288"/>
      <c r="W137" s="288"/>
      <c r="X137" s="288"/>
      <c r="Y137" s="288"/>
    </row>
    <row r="138" spans="1:29" ht="14.25" customHeight="1">
      <c r="A138" s="228" t="s">
        <v>738</v>
      </c>
      <c r="B138" s="228" t="s">
        <v>739</v>
      </c>
      <c r="C138" s="288">
        <v>1214559</v>
      </c>
      <c r="D138" s="288">
        <v>1354210</v>
      </c>
      <c r="E138" s="288">
        <v>1511264</v>
      </c>
      <c r="F138" s="288">
        <v>1765527</v>
      </c>
      <c r="G138" s="288">
        <v>2012183</v>
      </c>
      <c r="H138" s="288">
        <v>1609622</v>
      </c>
      <c r="I138" s="288">
        <v>1829054</v>
      </c>
      <c r="J138" s="288">
        <v>2116204</v>
      </c>
      <c r="K138" s="288">
        <v>2401304</v>
      </c>
      <c r="L138" s="288">
        <v>2775186</v>
      </c>
      <c r="M138" s="288">
        <v>3082371</v>
      </c>
      <c r="N138" s="288">
        <v>3296365</v>
      </c>
      <c r="O138" s="288">
        <v>3370094</v>
      </c>
      <c r="P138" s="288">
        <v>3448657</v>
      </c>
      <c r="Q138" s="288">
        <v>3533532</v>
      </c>
      <c r="R138" s="290">
        <v>3442310</v>
      </c>
      <c r="S138" s="288">
        <v>3569392</v>
      </c>
      <c r="T138" s="288">
        <v>3631252</v>
      </c>
      <c r="U138" s="288">
        <v>3659015</v>
      </c>
      <c r="V138" s="288">
        <v>3656930</v>
      </c>
      <c r="W138" s="288">
        <v>3647380</v>
      </c>
      <c r="X138" s="291">
        <f>V138-U138</f>
        <v>-2085</v>
      </c>
      <c r="Y138" s="292">
        <f>(V138-U138)/U138*100</f>
        <v>-5.6982548582063752E-2</v>
      </c>
      <c r="Z138" s="268">
        <f t="shared" ref="Z138:Z139" si="10">W138-V138</f>
        <v>-9550</v>
      </c>
      <c r="AA138" s="293">
        <f t="shared" ref="AA138:AA139" si="11">Z138/V138*100</f>
        <v>-0.26114801213039357</v>
      </c>
    </row>
    <row r="139" spans="1:29" ht="14.25" customHeight="1">
      <c r="A139" s="228" t="s">
        <v>740</v>
      </c>
      <c r="B139" s="228" t="s">
        <v>741</v>
      </c>
      <c r="C139" s="294">
        <v>1088224</v>
      </c>
      <c r="D139" s="294">
        <v>1101458</v>
      </c>
      <c r="E139" s="294">
        <v>1136062</v>
      </c>
      <c r="F139" s="294">
        <v>1158749</v>
      </c>
      <c r="G139" s="294">
        <v>1210307</v>
      </c>
      <c r="H139" s="294">
        <v>1449461</v>
      </c>
      <c r="I139" s="294">
        <v>1482472</v>
      </c>
      <c r="J139" s="294">
        <v>1506315</v>
      </c>
      <c r="K139" s="294">
        <v>1506823</v>
      </c>
      <c r="L139" s="294">
        <v>1534758</v>
      </c>
      <c r="M139" s="294">
        <v>1585557</v>
      </c>
      <c r="N139" s="294">
        <v>1695775</v>
      </c>
      <c r="O139" s="294">
        <v>1774798</v>
      </c>
      <c r="P139" s="294">
        <v>1829393</v>
      </c>
      <c r="Q139" s="294">
        <v>1871508</v>
      </c>
      <c r="R139" s="295">
        <v>1959567</v>
      </c>
      <c r="S139" s="294">
        <v>1981182</v>
      </c>
      <c r="T139" s="294">
        <f t="shared" ref="T139:U139" si="12">T6-T138</f>
        <v>1959349</v>
      </c>
      <c r="U139" s="294">
        <f t="shared" si="12"/>
        <v>1929118</v>
      </c>
      <c r="V139" s="294">
        <f>V6-V138</f>
        <v>1877870</v>
      </c>
      <c r="W139" s="294">
        <f>W6-W138</f>
        <v>1817622</v>
      </c>
      <c r="X139" s="291">
        <f>V139-U139</f>
        <v>-51248</v>
      </c>
      <c r="Y139" s="292">
        <f>(V139-U139)/U139*100</f>
        <v>-2.656550817523863</v>
      </c>
      <c r="Z139" s="268">
        <f t="shared" si="10"/>
        <v>-60248</v>
      </c>
      <c r="AA139" s="293">
        <f t="shared" si="11"/>
        <v>-3.208315804608413</v>
      </c>
    </row>
    <row r="140" spans="1:29" ht="14.25" customHeight="1">
      <c r="R140" s="296" t="s">
        <v>742</v>
      </c>
    </row>
  </sheetData>
  <mergeCells count="25">
    <mergeCell ref="AB3:AC3"/>
    <mergeCell ref="T3:T4"/>
    <mergeCell ref="U3:U4"/>
    <mergeCell ref="V3:V4"/>
    <mergeCell ref="W3:W4"/>
    <mergeCell ref="X3:Y3"/>
    <mergeCell ref="Z3:AA3"/>
    <mergeCell ref="S3:S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G3:G4"/>
    <mergeCell ref="A3:B5"/>
    <mergeCell ref="C3:C4"/>
    <mergeCell ref="D3:D4"/>
    <mergeCell ref="E3:E4"/>
    <mergeCell ref="F3:F4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52E3-23FB-460D-9C1E-EEDE2431C40A}">
  <sheetPr>
    <tabColor theme="5" tint="0.79998168889431442"/>
  </sheetPr>
  <dimension ref="A1:AB55"/>
  <sheetViews>
    <sheetView workbookViewId="0">
      <pane xSplit="2" ySplit="2" topLeftCell="Y3" activePane="bottomRight" state="frozen"/>
      <selection pane="topRight" activeCell="C1" sqref="C1"/>
      <selection pane="bottomLeft" activeCell="A3" sqref="A3"/>
      <selection pane="bottomRight" activeCell="AA2" sqref="AA2:AB2"/>
    </sheetView>
  </sheetViews>
  <sheetFormatPr defaultColWidth="9" defaultRowHeight="13"/>
  <cols>
    <col min="1" max="1" width="7.75" style="4" customWidth="1"/>
    <col min="2" max="2" width="10.83203125" style="4" customWidth="1"/>
    <col min="3" max="27" width="9" style="4"/>
    <col min="28" max="28" width="9.4140625" style="4" bestFit="1" customWidth="1"/>
    <col min="29" max="16384" width="9" style="4"/>
  </cols>
  <sheetData>
    <row r="1" spans="1:28">
      <c r="A1" s="14" t="s">
        <v>770</v>
      </c>
      <c r="L1" s="4" t="s">
        <v>1022</v>
      </c>
      <c r="Y1" s="6" t="s">
        <v>759</v>
      </c>
    </row>
    <row r="2" spans="1:28">
      <c r="A2" s="414" t="s">
        <v>1011</v>
      </c>
      <c r="B2" s="5" t="s">
        <v>108</v>
      </c>
      <c r="C2" s="425" t="s">
        <v>473</v>
      </c>
      <c r="D2" s="425" t="s">
        <v>474</v>
      </c>
      <c r="E2" s="425" t="s">
        <v>475</v>
      </c>
      <c r="F2" s="425" t="s">
        <v>476</v>
      </c>
      <c r="G2" s="425" t="s">
        <v>477</v>
      </c>
      <c r="H2" s="425" t="s">
        <v>478</v>
      </c>
      <c r="I2" s="183" t="s">
        <v>110</v>
      </c>
      <c r="J2" s="183" t="s">
        <v>111</v>
      </c>
      <c r="K2" s="183" t="s">
        <v>112</v>
      </c>
      <c r="L2" s="414" t="s">
        <v>113</v>
      </c>
      <c r="M2" s="183" t="s">
        <v>114</v>
      </c>
      <c r="N2" s="183" t="s">
        <v>115</v>
      </c>
      <c r="O2" s="183" t="s">
        <v>116</v>
      </c>
      <c r="P2" s="183" t="s">
        <v>117</v>
      </c>
      <c r="Q2" s="183" t="s">
        <v>118</v>
      </c>
      <c r="R2" s="414" t="s">
        <v>119</v>
      </c>
      <c r="S2" s="414" t="s">
        <v>120</v>
      </c>
      <c r="T2" s="414" t="s">
        <v>121</v>
      </c>
      <c r="U2" s="414" t="s">
        <v>122</v>
      </c>
      <c r="V2" s="414" t="s">
        <v>123</v>
      </c>
      <c r="W2" s="414" t="s">
        <v>124</v>
      </c>
      <c r="X2" s="414" t="s">
        <v>125</v>
      </c>
      <c r="Y2" s="414" t="s">
        <v>126</v>
      </c>
      <c r="Z2" s="414" t="s">
        <v>822</v>
      </c>
      <c r="AA2" s="312" t="s">
        <v>1228</v>
      </c>
      <c r="AB2" s="470">
        <v>45809</v>
      </c>
    </row>
    <row r="3" spans="1:28">
      <c r="A3" s="7" t="s">
        <v>46</v>
      </c>
      <c r="B3" s="8" t="s">
        <v>3</v>
      </c>
      <c r="C3" s="365">
        <f>SUM(C5:C53)</f>
        <v>99639</v>
      </c>
      <c r="D3" s="365">
        <f t="shared" ref="D3:Z3" si="0">SUM(D5:D53)</f>
        <v>101931</v>
      </c>
      <c r="E3" s="365">
        <f t="shared" si="0"/>
        <v>102529</v>
      </c>
      <c r="F3" s="365">
        <f t="shared" si="0"/>
        <v>102721</v>
      </c>
      <c r="G3" s="365">
        <f t="shared" si="0"/>
        <v>101865</v>
      </c>
      <c r="H3" s="365">
        <f t="shared" si="0"/>
        <v>102954</v>
      </c>
      <c r="I3" s="365">
        <f t="shared" si="0"/>
        <v>101691</v>
      </c>
      <c r="J3" s="365">
        <f t="shared" si="0"/>
        <v>101294</v>
      </c>
      <c r="K3" s="365">
        <f t="shared" si="0"/>
        <v>101773</v>
      </c>
      <c r="L3" s="365">
        <f t="shared" si="0"/>
        <v>101297</v>
      </c>
      <c r="M3" s="365">
        <f t="shared" si="0"/>
        <v>99767</v>
      </c>
      <c r="N3" s="365">
        <f t="shared" si="0"/>
        <v>98206</v>
      </c>
      <c r="O3" s="365">
        <f t="shared" si="0"/>
        <v>97164</v>
      </c>
      <c r="P3" s="365">
        <f t="shared" si="0"/>
        <v>96541</v>
      </c>
      <c r="Q3" s="365">
        <f t="shared" si="0"/>
        <v>96530</v>
      </c>
      <c r="R3" s="365">
        <f t="shared" si="0"/>
        <v>98625</v>
      </c>
      <c r="S3" s="365">
        <f t="shared" si="0"/>
        <v>101562</v>
      </c>
      <c r="T3" s="365">
        <f t="shared" si="0"/>
        <v>105613</v>
      </c>
      <c r="U3" s="365">
        <f t="shared" si="0"/>
        <v>110005</v>
      </c>
      <c r="V3" s="365">
        <f t="shared" si="0"/>
        <v>115681</v>
      </c>
      <c r="W3" s="365">
        <f t="shared" si="0"/>
        <v>114806</v>
      </c>
      <c r="X3" s="365">
        <f t="shared" si="0"/>
        <v>111940</v>
      </c>
      <c r="Y3" s="365">
        <f t="shared" si="0"/>
        <v>123125</v>
      </c>
      <c r="Z3" s="365">
        <f t="shared" si="0"/>
        <v>131756</v>
      </c>
      <c r="AA3" s="365">
        <f>'24'!C4</f>
        <v>142676</v>
      </c>
      <c r="AB3" s="365">
        <f>'25_6'!C4</f>
        <v>148569</v>
      </c>
    </row>
    <row r="4" spans="1:28">
      <c r="A4" s="7" t="s">
        <v>47</v>
      </c>
      <c r="B4" s="8" t="s">
        <v>4</v>
      </c>
      <c r="C4" s="19">
        <f>'00'!D122</f>
        <v>43082</v>
      </c>
      <c r="D4" s="19">
        <f>'01'!E121</f>
        <v>44082</v>
      </c>
      <c r="E4" s="19">
        <f>'02'!E121</f>
        <v>44743</v>
      </c>
      <c r="F4" s="19">
        <f>'03'!E121</f>
        <v>44852</v>
      </c>
      <c r="G4" s="19">
        <f>'04'!E113</f>
        <v>44276</v>
      </c>
      <c r="H4" s="19">
        <f>'05'!D83</f>
        <v>44650</v>
      </c>
      <c r="I4" s="19">
        <f>'06'!C20</f>
        <v>44099</v>
      </c>
      <c r="J4" s="19">
        <f>'07'!C20</f>
        <v>43736</v>
      </c>
      <c r="K4" s="19">
        <f>'08'!C20</f>
        <v>44065</v>
      </c>
      <c r="L4" s="446">
        <f>SUM(L5:L13)</f>
        <v>44455</v>
      </c>
      <c r="M4" s="19">
        <f>'10'!C20</f>
        <v>44312</v>
      </c>
      <c r="N4" s="19">
        <f>'11'!C20</f>
        <v>43705</v>
      </c>
      <c r="O4" s="19">
        <f>'12'!C20</f>
        <v>43151</v>
      </c>
      <c r="P4" s="19">
        <f>'13'!C20</f>
        <v>43039</v>
      </c>
      <c r="Q4" s="19">
        <f>'14'!C20</f>
        <v>43247</v>
      </c>
      <c r="R4" s="19">
        <f>'15'!C20</f>
        <v>44614</v>
      </c>
      <c r="S4" s="19">
        <f>'16'!C20</f>
        <v>45885</v>
      </c>
      <c r="T4" s="19">
        <f>'17'!C20</f>
        <v>47609</v>
      </c>
      <c r="U4" s="19">
        <f>'18'!C20</f>
        <v>48936</v>
      </c>
      <c r="V4" s="19">
        <f>'19'!C20</f>
        <v>50155</v>
      </c>
      <c r="W4" s="19">
        <f>'20'!C20</f>
        <v>49215</v>
      </c>
      <c r="X4" s="19">
        <f>'21'!C20</f>
        <v>48048</v>
      </c>
      <c r="Y4" s="19">
        <f>'22'!C20</f>
        <v>52706</v>
      </c>
      <c r="Z4" s="19">
        <f>'23'!D7</f>
        <v>55421</v>
      </c>
      <c r="AA4" s="365">
        <f>'24'!C5</f>
        <v>60211</v>
      </c>
      <c r="AB4" s="365">
        <f>'25_6'!C5</f>
        <v>62808</v>
      </c>
    </row>
    <row r="5" spans="1:28">
      <c r="A5" s="2" t="s">
        <v>48</v>
      </c>
      <c r="B5" s="3" t="s">
        <v>97</v>
      </c>
      <c r="C5" s="16">
        <f>'00'!D123</f>
        <v>4766</v>
      </c>
      <c r="D5" s="16">
        <f>'01'!E122</f>
        <v>5055</v>
      </c>
      <c r="E5" s="16">
        <f>'02'!E122</f>
        <v>5105</v>
      </c>
      <c r="F5" s="16">
        <f>'03'!E122</f>
        <v>5025</v>
      </c>
      <c r="G5" s="16">
        <f>'04'!E114</f>
        <v>5037</v>
      </c>
      <c r="H5" s="16">
        <f>'05'!D84</f>
        <v>5350</v>
      </c>
      <c r="I5" s="16">
        <f>'06'!C21</f>
        <v>5179</v>
      </c>
      <c r="J5" s="16">
        <f>'07'!C21</f>
        <v>5115</v>
      </c>
      <c r="K5" s="16">
        <f>'08'!C21</f>
        <v>5192</v>
      </c>
      <c r="L5" s="446">
        <f>'09'!C21</f>
        <v>5188</v>
      </c>
      <c r="M5" s="16">
        <f>'10'!C21</f>
        <v>5088</v>
      </c>
      <c r="N5" s="16">
        <f>'11'!C21</f>
        <v>5058</v>
      </c>
      <c r="O5" s="16">
        <f>'12'!C21</f>
        <v>4928</v>
      </c>
      <c r="P5" s="16">
        <f>'13'!C21</f>
        <v>4866</v>
      </c>
      <c r="Q5" s="16">
        <f>'14'!C21</f>
        <v>4961</v>
      </c>
      <c r="R5" s="16">
        <f>'15'!C21</f>
        <v>5176</v>
      </c>
      <c r="S5" s="16">
        <f>'16'!C21</f>
        <v>5405</v>
      </c>
      <c r="T5" s="16">
        <f>'17'!C21</f>
        <v>5826</v>
      </c>
      <c r="U5" s="16">
        <f>'18'!C21</f>
        <v>6083</v>
      </c>
      <c r="V5" s="16">
        <f>'19'!C21</f>
        <v>6505</v>
      </c>
      <c r="W5" s="16">
        <f>'20'!C21</f>
        <v>6459</v>
      </c>
      <c r="X5" s="16">
        <f>'21'!C21</f>
        <v>6457</v>
      </c>
      <c r="Y5" s="16">
        <f>'22'!C21</f>
        <v>6874</v>
      </c>
      <c r="Z5" s="16">
        <f>'23'!D8</f>
        <v>7148</v>
      </c>
      <c r="AA5" s="186">
        <f>'24'!C6</f>
        <v>8333</v>
      </c>
      <c r="AB5" s="186">
        <f>'25_6'!C6</f>
        <v>8826</v>
      </c>
    </row>
    <row r="6" spans="1:28">
      <c r="A6" s="2" t="s">
        <v>49</v>
      </c>
      <c r="B6" s="3" t="s">
        <v>98</v>
      </c>
      <c r="C6" s="16">
        <f>'00'!D124</f>
        <v>3632</v>
      </c>
      <c r="D6" s="16">
        <f>'01'!E123</f>
        <v>3761</v>
      </c>
      <c r="E6" s="16">
        <f>'02'!E123</f>
        <v>3813</v>
      </c>
      <c r="F6" s="16">
        <f>'03'!E123</f>
        <v>3859</v>
      </c>
      <c r="G6" s="16">
        <f>'04'!E115</f>
        <v>3811</v>
      </c>
      <c r="H6" s="16">
        <f>'05'!D85</f>
        <v>3819</v>
      </c>
      <c r="I6" s="16">
        <f>'06'!C22</f>
        <v>3808</v>
      </c>
      <c r="J6" s="16">
        <f>'07'!C22</f>
        <v>3816</v>
      </c>
      <c r="K6" s="16">
        <f>'08'!C22</f>
        <v>3845</v>
      </c>
      <c r="L6" s="223">
        <f>'09'!C22</f>
        <v>3963</v>
      </c>
      <c r="M6" s="16">
        <f>'10'!C22</f>
        <v>4008</v>
      </c>
      <c r="N6" s="16">
        <f>'11'!C22</f>
        <v>4061</v>
      </c>
      <c r="O6" s="16">
        <f>'12'!C22</f>
        <v>4047</v>
      </c>
      <c r="P6" s="16">
        <f>'13'!C22</f>
        <v>4281</v>
      </c>
      <c r="Q6" s="16">
        <f>'14'!C22</f>
        <v>4213</v>
      </c>
      <c r="R6" s="16">
        <f>'15'!C22</f>
        <v>4423</v>
      </c>
      <c r="S6" s="16">
        <f>'16'!C22</f>
        <v>4536</v>
      </c>
      <c r="T6" s="16">
        <f>'17'!C22</f>
        <v>4610</v>
      </c>
      <c r="U6" s="16">
        <f>'18'!C22</f>
        <v>4817</v>
      </c>
      <c r="V6" s="16">
        <f>'19'!C22</f>
        <v>4794</v>
      </c>
      <c r="W6" s="16">
        <f>'20'!C22</f>
        <v>4420</v>
      </c>
      <c r="X6" s="16">
        <f>'21'!C22</f>
        <v>4177</v>
      </c>
      <c r="Y6" s="16">
        <f>'22'!C22</f>
        <v>4693</v>
      </c>
      <c r="Z6" s="16">
        <f>'23'!D9</f>
        <v>4709</v>
      </c>
      <c r="AA6" s="186">
        <f>'24'!C7</f>
        <v>5126</v>
      </c>
      <c r="AB6" s="186">
        <f>'25_6'!C7</f>
        <v>5392</v>
      </c>
    </row>
    <row r="7" spans="1:28">
      <c r="A7" s="2" t="s">
        <v>50</v>
      </c>
      <c r="B7" s="3" t="s">
        <v>99</v>
      </c>
      <c r="C7" s="16">
        <f>'00'!D125</f>
        <v>3315</v>
      </c>
      <c r="D7" s="16">
        <f>'01'!E124</f>
        <v>3517</v>
      </c>
      <c r="E7" s="16">
        <f>'02'!E124</f>
        <v>3773</v>
      </c>
      <c r="F7" s="16">
        <f>'03'!E124</f>
        <v>3989</v>
      </c>
      <c r="G7" s="16">
        <f>'04'!E116</f>
        <v>3910</v>
      </c>
      <c r="H7" s="16">
        <f>'05'!D86</f>
        <v>3945</v>
      </c>
      <c r="I7" s="16">
        <f>'06'!C23</f>
        <v>3984</v>
      </c>
      <c r="J7" s="16">
        <f>'07'!C23</f>
        <v>3974</v>
      </c>
      <c r="K7" s="16">
        <f>'08'!C23</f>
        <v>4094</v>
      </c>
      <c r="L7" s="223">
        <f>'09'!C23</f>
        <v>4358</v>
      </c>
      <c r="M7" s="16">
        <f>'10'!C23</f>
        <v>4413</v>
      </c>
      <c r="N7" s="16">
        <f>'11'!C23</f>
        <v>4343</v>
      </c>
      <c r="O7" s="16">
        <f>'12'!C23</f>
        <v>4238</v>
      </c>
      <c r="P7" s="16">
        <f>'13'!C23</f>
        <v>4215</v>
      </c>
      <c r="Q7" s="16">
        <f>'14'!C23</f>
        <v>4298</v>
      </c>
      <c r="R7" s="16">
        <f>'15'!C23</f>
        <v>4856</v>
      </c>
      <c r="S7" s="16">
        <f>'16'!C23</f>
        <v>5317</v>
      </c>
      <c r="T7" s="16">
        <f>'17'!C23</f>
        <v>5915</v>
      </c>
      <c r="U7" s="16">
        <f>'18'!C23</f>
        <v>6287</v>
      </c>
      <c r="V7" s="16">
        <f>'19'!C23</f>
        <v>6359</v>
      </c>
      <c r="W7" s="16">
        <f>'20'!C23</f>
        <v>6265</v>
      </c>
      <c r="X7" s="16">
        <f>'21'!C23</f>
        <v>6074</v>
      </c>
      <c r="Y7" s="16">
        <f>'22'!C23</f>
        <v>7128</v>
      </c>
      <c r="Z7" s="16">
        <f>'23'!D10</f>
        <v>7541</v>
      </c>
      <c r="AA7" s="186">
        <f>'24'!C8</f>
        <v>8230</v>
      </c>
      <c r="AB7" s="186">
        <f>'25_6'!C8</f>
        <v>8768</v>
      </c>
    </row>
    <row r="8" spans="1:28">
      <c r="A8" s="2" t="s">
        <v>51</v>
      </c>
      <c r="B8" s="3" t="s">
        <v>100</v>
      </c>
      <c r="C8" s="16">
        <f>'00'!D126</f>
        <v>8397</v>
      </c>
      <c r="D8" s="16">
        <f>'01'!E125</f>
        <v>8345</v>
      </c>
      <c r="E8" s="16">
        <f>'02'!E125</f>
        <v>8251</v>
      </c>
      <c r="F8" s="16">
        <f>'03'!E125</f>
        <v>8123</v>
      </c>
      <c r="G8" s="16">
        <f>'04'!E117</f>
        <v>8018</v>
      </c>
      <c r="H8" s="16">
        <f>'05'!D87</f>
        <v>7853</v>
      </c>
      <c r="I8" s="16">
        <f>'06'!C24</f>
        <v>7696</v>
      </c>
      <c r="J8" s="16">
        <f>'07'!C24</f>
        <v>7561</v>
      </c>
      <c r="K8" s="16">
        <f>'08'!C24</f>
        <v>7437</v>
      </c>
      <c r="L8" s="223">
        <f>'09'!C24</f>
        <v>7322</v>
      </c>
      <c r="M8" s="16">
        <f>'10'!C24</f>
        <v>7221</v>
      </c>
      <c r="N8" s="16">
        <f>'11'!C24</f>
        <v>7102</v>
      </c>
      <c r="O8" s="16">
        <f>'12'!C24</f>
        <v>7059</v>
      </c>
      <c r="P8" s="16">
        <f>'13'!C24</f>
        <v>7090</v>
      </c>
      <c r="Q8" s="16">
        <f>'14'!C24</f>
        <v>7155</v>
      </c>
      <c r="R8" s="16">
        <f>'15'!C24</f>
        <v>7160</v>
      </c>
      <c r="S8" s="16">
        <f>'16'!C24</f>
        <v>7238</v>
      </c>
      <c r="T8" s="16">
        <f>'17'!C24</f>
        <v>7276</v>
      </c>
      <c r="U8" s="16">
        <f>'18'!C24</f>
        <v>7157</v>
      </c>
      <c r="V8" s="16">
        <f>'19'!C24</f>
        <v>7143</v>
      </c>
      <c r="W8" s="16">
        <f>'20'!C24</f>
        <v>7076</v>
      </c>
      <c r="X8" s="16">
        <f>'21'!C24</f>
        <v>6902</v>
      </c>
      <c r="Y8" s="16">
        <f>'22'!C24</f>
        <v>7580</v>
      </c>
      <c r="Z8" s="16">
        <f>'23'!D11</f>
        <v>7946</v>
      </c>
      <c r="AA8" s="186">
        <f>'24'!C9</f>
        <v>8492</v>
      </c>
      <c r="AB8" s="186">
        <f>'25_6'!C9</f>
        <v>8685</v>
      </c>
    </row>
    <row r="9" spans="1:28">
      <c r="A9" s="2" t="s">
        <v>52</v>
      </c>
      <c r="B9" s="3" t="s">
        <v>101</v>
      </c>
      <c r="C9" s="16">
        <f>'00'!D127</f>
        <v>5021</v>
      </c>
      <c r="D9" s="16">
        <f>'01'!E126</f>
        <v>4970</v>
      </c>
      <c r="E9" s="16">
        <f>'02'!E126</f>
        <v>4878</v>
      </c>
      <c r="F9" s="16">
        <f>'03'!E126</f>
        <v>4795</v>
      </c>
      <c r="G9" s="16">
        <f>'04'!E118</f>
        <v>4679</v>
      </c>
      <c r="H9" s="16">
        <f>'05'!D88</f>
        <v>4605</v>
      </c>
      <c r="I9" s="16">
        <f>'06'!C25</f>
        <v>4379</v>
      </c>
      <c r="J9" s="16">
        <f>'07'!C25</f>
        <v>4288</v>
      </c>
      <c r="K9" s="16">
        <f>'08'!C25</f>
        <v>4221</v>
      </c>
      <c r="L9" s="223">
        <f>'09'!C25</f>
        <v>4197</v>
      </c>
      <c r="M9" s="16">
        <f>'10'!C25</f>
        <v>4105</v>
      </c>
      <c r="N9" s="16">
        <f>'11'!C25</f>
        <v>3992</v>
      </c>
      <c r="O9" s="16">
        <f>'12'!C25</f>
        <v>3849</v>
      </c>
      <c r="P9" s="16">
        <f>'13'!C25</f>
        <v>3745</v>
      </c>
      <c r="Q9" s="16">
        <f>'14'!C25</f>
        <v>3720</v>
      </c>
      <c r="R9" s="16">
        <f>'15'!C25</f>
        <v>3606</v>
      </c>
      <c r="S9" s="16">
        <f>'16'!C25</f>
        <v>3590</v>
      </c>
      <c r="T9" s="16">
        <f>'17'!C25</f>
        <v>3613</v>
      </c>
      <c r="U9" s="16">
        <f>'18'!C25</f>
        <v>3590</v>
      </c>
      <c r="V9" s="16">
        <f>'19'!C25</f>
        <v>3557</v>
      </c>
      <c r="W9" s="16">
        <f>'20'!C25</f>
        <v>3549</v>
      </c>
      <c r="X9" s="16">
        <f>'21'!C25</f>
        <v>3485</v>
      </c>
      <c r="Y9" s="16">
        <f>'22'!C25</f>
        <v>3586</v>
      </c>
      <c r="Z9" s="16">
        <f>'23'!D12</f>
        <v>3674</v>
      </c>
      <c r="AA9" s="186">
        <f>'24'!C10</f>
        <v>3762</v>
      </c>
      <c r="AB9" s="186">
        <f>'25_6'!C10</f>
        <v>3763</v>
      </c>
    </row>
    <row r="10" spans="1:28">
      <c r="A10" s="2" t="s">
        <v>53</v>
      </c>
      <c r="B10" s="3" t="s">
        <v>102</v>
      </c>
      <c r="C10" s="16">
        <f>'00'!D128</f>
        <v>2920</v>
      </c>
      <c r="D10" s="16">
        <f>'01'!E127</f>
        <v>2937</v>
      </c>
      <c r="E10" s="16">
        <f>'02'!E127</f>
        <v>2988</v>
      </c>
      <c r="F10" s="16">
        <f>'03'!E127</f>
        <v>2985</v>
      </c>
      <c r="G10" s="16">
        <f>'04'!E119</f>
        <v>2904</v>
      </c>
      <c r="H10" s="16">
        <f>'05'!D89</f>
        <v>2895</v>
      </c>
      <c r="I10" s="16">
        <f>'06'!C26</f>
        <v>2856</v>
      </c>
      <c r="J10" s="16">
        <f>'07'!C26</f>
        <v>2776</v>
      </c>
      <c r="K10" s="16">
        <f>'08'!C26</f>
        <v>2771</v>
      </c>
      <c r="L10" s="223">
        <f>'09'!C26</f>
        <v>2762</v>
      </c>
      <c r="M10" s="16">
        <f>'10'!C26</f>
        <v>2743</v>
      </c>
      <c r="N10" s="16">
        <f>'11'!C26</f>
        <v>2683</v>
      </c>
      <c r="O10" s="16">
        <f>'12'!C26</f>
        <v>2671</v>
      </c>
      <c r="P10" s="16">
        <f>'13'!C26</f>
        <v>2622</v>
      </c>
      <c r="Q10" s="16">
        <f>'14'!C26</f>
        <v>2601</v>
      </c>
      <c r="R10" s="16">
        <f>'15'!C26</f>
        <v>2620</v>
      </c>
      <c r="S10" s="16">
        <f>'16'!C26</f>
        <v>2646</v>
      </c>
      <c r="T10" s="16">
        <f>'17'!C26</f>
        <v>2644</v>
      </c>
      <c r="U10" s="16">
        <f>'18'!C26</f>
        <v>2709</v>
      </c>
      <c r="V10" s="16">
        <f>'19'!C26</f>
        <v>2771</v>
      </c>
      <c r="W10" s="16">
        <f>'20'!C26</f>
        <v>2748</v>
      </c>
      <c r="X10" s="16">
        <f>'21'!C26</f>
        <v>2732</v>
      </c>
      <c r="Y10" s="16">
        <f>'22'!C26</f>
        <v>2946</v>
      </c>
      <c r="Z10" s="16">
        <f>'23'!D13</f>
        <v>3058</v>
      </c>
      <c r="AA10" s="186">
        <f>'24'!C11</f>
        <v>3253</v>
      </c>
      <c r="AB10" s="186">
        <f>'25_6'!C11</f>
        <v>3336</v>
      </c>
    </row>
    <row r="11" spans="1:28">
      <c r="A11" s="2" t="s">
        <v>54</v>
      </c>
      <c r="B11" s="3" t="s">
        <v>103</v>
      </c>
      <c r="C11" s="16">
        <f>'00'!D129</f>
        <v>2297</v>
      </c>
      <c r="D11" s="16">
        <f>'01'!E128</f>
        <v>2252</v>
      </c>
      <c r="E11" s="16">
        <f>'02'!E128</f>
        <v>2230</v>
      </c>
      <c r="F11" s="16">
        <f>'03'!E128</f>
        <v>2153</v>
      </c>
      <c r="G11" s="16">
        <f>'04'!E120</f>
        <v>2143</v>
      </c>
      <c r="H11" s="16">
        <f>'05'!D90</f>
        <v>2170</v>
      </c>
      <c r="I11" s="16">
        <f>'06'!C27</f>
        <v>2108</v>
      </c>
      <c r="J11" s="16">
        <f>'07'!C27</f>
        <v>2111</v>
      </c>
      <c r="K11" s="16">
        <f>'08'!C27</f>
        <v>2054</v>
      </c>
      <c r="L11" s="223">
        <f>'09'!C27</f>
        <v>1999</v>
      </c>
      <c r="M11" s="16">
        <f>'10'!C27</f>
        <v>2001</v>
      </c>
      <c r="N11" s="16">
        <f>'11'!C27</f>
        <v>1982</v>
      </c>
      <c r="O11" s="16">
        <f>'12'!C27</f>
        <v>1966</v>
      </c>
      <c r="P11" s="16">
        <f>'13'!C27</f>
        <v>1970</v>
      </c>
      <c r="Q11" s="16">
        <f>'14'!C27</f>
        <v>1939</v>
      </c>
      <c r="R11" s="16">
        <f>'15'!C27</f>
        <v>1984</v>
      </c>
      <c r="S11" s="16">
        <f>'16'!C27</f>
        <v>2029</v>
      </c>
      <c r="T11" s="16">
        <f>'17'!C27</f>
        <v>2139</v>
      </c>
      <c r="U11" s="16">
        <f>'18'!C27</f>
        <v>2168</v>
      </c>
      <c r="V11" s="16">
        <f>'19'!C27</f>
        <v>2369</v>
      </c>
      <c r="W11" s="16">
        <f>'20'!C27</f>
        <v>2362</v>
      </c>
      <c r="X11" s="16">
        <f>'21'!C27</f>
        <v>2415</v>
      </c>
      <c r="Y11" s="16">
        <f>'22'!C27</f>
        <v>2749</v>
      </c>
      <c r="Z11" s="16">
        <f>'23'!D14</f>
        <v>3060</v>
      </c>
      <c r="AA11" s="186">
        <f>'24'!C12</f>
        <v>3368</v>
      </c>
      <c r="AB11" s="186">
        <f>'25_6'!C12</f>
        <v>3526</v>
      </c>
    </row>
    <row r="12" spans="1:28">
      <c r="A12" s="2" t="s">
        <v>55</v>
      </c>
      <c r="B12" s="3" t="s">
        <v>104</v>
      </c>
      <c r="C12" s="16">
        <f>'00'!D130</f>
        <v>10223</v>
      </c>
      <c r="D12" s="16">
        <f>'01'!E129</f>
        <v>10709</v>
      </c>
      <c r="E12" s="16">
        <f>'02'!E129</f>
        <v>11158</v>
      </c>
      <c r="F12" s="16">
        <f>'03'!E129</f>
        <v>11440</v>
      </c>
      <c r="G12" s="16">
        <f>'04'!E121</f>
        <v>11361</v>
      </c>
      <c r="H12" s="16">
        <f>'05'!D91</f>
        <v>11615</v>
      </c>
      <c r="I12" s="16">
        <f>'06'!C28</f>
        <v>11707</v>
      </c>
      <c r="J12" s="16">
        <f>'07'!C28</f>
        <v>11695</v>
      </c>
      <c r="K12" s="16">
        <f>'08'!C28</f>
        <v>11965</v>
      </c>
      <c r="L12" s="223">
        <f>'09'!C28</f>
        <v>12175</v>
      </c>
      <c r="M12" s="16">
        <f>'10'!C28</f>
        <v>12247</v>
      </c>
      <c r="N12" s="16">
        <f>'11'!C28</f>
        <v>11999</v>
      </c>
      <c r="O12" s="16">
        <f>'12'!C28</f>
        <v>11899</v>
      </c>
      <c r="P12" s="16">
        <f>'13'!C28</f>
        <v>11734</v>
      </c>
      <c r="Q12" s="16">
        <f>'14'!C28</f>
        <v>11884</v>
      </c>
      <c r="R12" s="16">
        <f>'15'!C28</f>
        <v>12305</v>
      </c>
      <c r="S12" s="16">
        <f>'16'!C28</f>
        <v>12569</v>
      </c>
      <c r="T12" s="16">
        <f>'17'!C28</f>
        <v>12926</v>
      </c>
      <c r="U12" s="16">
        <f>'18'!C28</f>
        <v>13293</v>
      </c>
      <c r="V12" s="16">
        <f>'19'!C28</f>
        <v>13553</v>
      </c>
      <c r="W12" s="16">
        <f>'20'!C28</f>
        <v>13162</v>
      </c>
      <c r="X12" s="16">
        <f>'21'!C28</f>
        <v>12607</v>
      </c>
      <c r="Y12" s="16">
        <f>'22'!C28</f>
        <v>13604</v>
      </c>
      <c r="Z12" s="16">
        <f>'23'!D15</f>
        <v>14397</v>
      </c>
      <c r="AA12" s="186">
        <f>'24'!C13</f>
        <v>15441</v>
      </c>
      <c r="AB12" s="186">
        <f>'25_6'!C13</f>
        <v>16130</v>
      </c>
    </row>
    <row r="13" spans="1:28">
      <c r="A13" s="2" t="s">
        <v>56</v>
      </c>
      <c r="B13" s="3" t="s">
        <v>105</v>
      </c>
      <c r="C13" s="16">
        <f>'00'!D131</f>
        <v>2511</v>
      </c>
      <c r="D13" s="16">
        <f>'01'!E130</f>
        <v>2536</v>
      </c>
      <c r="E13" s="16">
        <f>'02'!E130</f>
        <v>2547</v>
      </c>
      <c r="F13" s="16">
        <f>'03'!E130</f>
        <v>2483</v>
      </c>
      <c r="G13" s="16">
        <f>'04'!E122</f>
        <v>2413</v>
      </c>
      <c r="H13" s="16">
        <f>'05'!D92</f>
        <v>2398</v>
      </c>
      <c r="I13" s="16">
        <f>'06'!C29</f>
        <v>2382</v>
      </c>
      <c r="J13" s="16">
        <f>'07'!C29</f>
        <v>2400</v>
      </c>
      <c r="K13" s="16">
        <f>'08'!C29</f>
        <v>2486</v>
      </c>
      <c r="L13" s="225">
        <f>'09'!C29</f>
        <v>2491</v>
      </c>
      <c r="M13" s="16">
        <f>'10'!C29</f>
        <v>2486</v>
      </c>
      <c r="N13" s="16">
        <f>'11'!C29</f>
        <v>2485</v>
      </c>
      <c r="O13" s="16">
        <f>'12'!C29</f>
        <v>2494</v>
      </c>
      <c r="P13" s="16">
        <f>'13'!C29</f>
        <v>2516</v>
      </c>
      <c r="Q13" s="16">
        <f>'14'!C29</f>
        <v>2476</v>
      </c>
      <c r="R13" s="16">
        <f>'15'!C29</f>
        <v>2484</v>
      </c>
      <c r="S13" s="16">
        <f>'16'!C29</f>
        <v>2555</v>
      </c>
      <c r="T13" s="16">
        <f>'17'!C29</f>
        <v>2660</v>
      </c>
      <c r="U13" s="16">
        <f>'18'!C29</f>
        <v>2832</v>
      </c>
      <c r="V13" s="16">
        <f>'19'!C29</f>
        <v>3104</v>
      </c>
      <c r="W13" s="16">
        <f>'20'!C29</f>
        <v>3174</v>
      </c>
      <c r="X13" s="16">
        <f>'21'!C29</f>
        <v>3199</v>
      </c>
      <c r="Y13" s="16">
        <f>'22'!C29</f>
        <v>3546</v>
      </c>
      <c r="Z13" s="16">
        <f>'23'!D16</f>
        <v>3888</v>
      </c>
      <c r="AA13" s="186">
        <f>'24'!C14</f>
        <v>4206</v>
      </c>
      <c r="AB13" s="186">
        <f>'25_6'!C14</f>
        <v>4382</v>
      </c>
    </row>
    <row r="14" spans="1:28">
      <c r="A14" s="9" t="s">
        <v>57</v>
      </c>
      <c r="B14" s="314" t="s">
        <v>5</v>
      </c>
      <c r="C14" s="20">
        <f>'00'!D132</f>
        <v>10599</v>
      </c>
      <c r="D14" s="20">
        <f>'01'!E131</f>
        <v>10996</v>
      </c>
      <c r="E14" s="20">
        <f>'02'!E131</f>
        <v>11037</v>
      </c>
      <c r="F14" s="20">
        <f>'03'!E131</f>
        <v>11218</v>
      </c>
      <c r="G14" s="20">
        <f>'04'!E123</f>
        <v>11202</v>
      </c>
      <c r="H14" s="20">
        <f>'05'!D93</f>
        <v>11354</v>
      </c>
      <c r="I14" s="20">
        <f>'06'!C30</f>
        <v>11132</v>
      </c>
      <c r="J14" s="20">
        <f>'07'!C30</f>
        <v>10988</v>
      </c>
      <c r="K14" s="20">
        <f>'08'!C30</f>
        <v>10967</v>
      </c>
      <c r="L14" s="17">
        <f>'09'!C30</f>
        <v>10703</v>
      </c>
      <c r="M14" s="20">
        <f>'10'!C30</f>
        <v>10450</v>
      </c>
      <c r="N14" s="20">
        <f>'11'!C30</f>
        <v>10356</v>
      </c>
      <c r="O14" s="20">
        <f>'12'!C30</f>
        <v>10154</v>
      </c>
      <c r="P14" s="20">
        <f>'13'!C30</f>
        <v>10189</v>
      </c>
      <c r="Q14" s="20">
        <f>'14'!C30</f>
        <v>10158</v>
      </c>
      <c r="R14" s="20">
        <f>'15'!C30</f>
        <v>10272</v>
      </c>
      <c r="S14" s="20">
        <f>'16'!C30</f>
        <v>10419</v>
      </c>
      <c r="T14" s="20">
        <f>'17'!C30</f>
        <v>10725</v>
      </c>
      <c r="U14" s="20">
        <f>'18'!C30</f>
        <v>11123</v>
      </c>
      <c r="V14" s="20">
        <f>'19'!C30</f>
        <v>11605</v>
      </c>
      <c r="W14" s="20">
        <f>'20'!C30</f>
        <v>11591</v>
      </c>
      <c r="X14" s="20">
        <f>'21'!C30</f>
        <v>11367</v>
      </c>
      <c r="Y14" s="20">
        <f>'22'!C30</f>
        <v>12335</v>
      </c>
      <c r="Z14" s="20">
        <f>'23'!D17</f>
        <v>13273</v>
      </c>
      <c r="AA14" s="303">
        <f>'24'!C15</f>
        <v>14327</v>
      </c>
      <c r="AB14" s="303">
        <f>'25_6'!C15</f>
        <v>14652</v>
      </c>
    </row>
    <row r="15" spans="1:28">
      <c r="A15" s="2" t="s">
        <v>58</v>
      </c>
      <c r="B15" s="1" t="s">
        <v>6</v>
      </c>
      <c r="C15" s="17">
        <f>'00'!D133</f>
        <v>12901</v>
      </c>
      <c r="D15" s="17">
        <f>'01'!E132</f>
        <v>12955</v>
      </c>
      <c r="E15" s="17">
        <f>'02'!E132</f>
        <v>12973</v>
      </c>
      <c r="F15" s="17">
        <f>'03'!E132</f>
        <v>12981</v>
      </c>
      <c r="G15" s="17">
        <f>'04'!E124</f>
        <v>12848</v>
      </c>
      <c r="H15" s="17">
        <f>'05'!D94</f>
        <v>12718</v>
      </c>
      <c r="I15" s="17">
        <f>'06'!C31</f>
        <v>12324</v>
      </c>
      <c r="J15" s="17">
        <f>'07'!C31</f>
        <v>12201</v>
      </c>
      <c r="K15" s="17">
        <f>'08'!C31</f>
        <v>12196</v>
      </c>
      <c r="L15" s="17">
        <f>'09'!C31</f>
        <v>12145</v>
      </c>
      <c r="M15" s="17">
        <f>'10'!C31</f>
        <v>11885</v>
      </c>
      <c r="N15" s="17">
        <f>'11'!C31</f>
        <v>11463</v>
      </c>
      <c r="O15" s="17">
        <f>'12'!C31</f>
        <v>11370</v>
      </c>
      <c r="P15" s="17">
        <f>'13'!C31</f>
        <v>11234</v>
      </c>
      <c r="Q15" s="17">
        <f>'14'!C31</f>
        <v>10949</v>
      </c>
      <c r="R15" s="17">
        <f>'15'!C31</f>
        <v>11025</v>
      </c>
      <c r="S15" s="17">
        <f>'16'!C31</f>
        <v>11190</v>
      </c>
      <c r="T15" s="17">
        <f>'17'!C31</f>
        <v>11311</v>
      </c>
      <c r="U15" s="17">
        <f>'18'!C31</f>
        <v>11545</v>
      </c>
      <c r="V15" s="17">
        <f>'19'!C31</f>
        <v>12002</v>
      </c>
      <c r="W15" s="17">
        <f>'20'!C31</f>
        <v>12056</v>
      </c>
      <c r="X15" s="17">
        <f>'21'!C31</f>
        <v>11819</v>
      </c>
      <c r="Y15" s="17">
        <f>'22'!C31</f>
        <v>12485</v>
      </c>
      <c r="Z15" s="17">
        <f>'23'!D18</f>
        <v>13244</v>
      </c>
      <c r="AA15" s="186">
        <f>'24'!C16</f>
        <v>14437</v>
      </c>
      <c r="AB15" s="186">
        <f>'25_6'!C16</f>
        <v>15252</v>
      </c>
    </row>
    <row r="16" spans="1:28">
      <c r="A16" s="2" t="s">
        <v>59</v>
      </c>
      <c r="B16" s="1" t="s">
        <v>7</v>
      </c>
      <c r="C16" s="17">
        <f>'00'!D134</f>
        <v>3247</v>
      </c>
      <c r="D16" s="17">
        <f>'01'!E133</f>
        <v>3220</v>
      </c>
      <c r="E16" s="17">
        <f>'02'!E133</f>
        <v>3148</v>
      </c>
      <c r="F16" s="17">
        <f>'03'!E133</f>
        <v>3070</v>
      </c>
      <c r="G16" s="17">
        <f>'04'!E125</f>
        <v>3058</v>
      </c>
      <c r="H16" s="17">
        <f>'05'!D95</f>
        <v>3086</v>
      </c>
      <c r="I16" s="17">
        <f>'06'!C32</f>
        <v>3204</v>
      </c>
      <c r="J16" s="17">
        <f>'07'!C32</f>
        <v>3317</v>
      </c>
      <c r="K16" s="17">
        <f>'08'!C32</f>
        <v>3295</v>
      </c>
      <c r="L16" s="17">
        <f>'09'!C32</f>
        <v>3175</v>
      </c>
      <c r="M16" s="17">
        <f>'10'!C32</f>
        <v>3132</v>
      </c>
      <c r="N16" s="17">
        <f>'11'!C32</f>
        <v>3103</v>
      </c>
      <c r="O16" s="17">
        <f>'12'!C32</f>
        <v>2957</v>
      </c>
      <c r="P16" s="17">
        <f>'13'!C32</f>
        <v>2941</v>
      </c>
      <c r="Q16" s="17">
        <f>'14'!C32</f>
        <v>2993</v>
      </c>
      <c r="R16" s="17">
        <f>'15'!C32</f>
        <v>2995</v>
      </c>
      <c r="S16" s="17">
        <f>'16'!C32</f>
        <v>3067</v>
      </c>
      <c r="T16" s="17">
        <f>'17'!C32</f>
        <v>3226</v>
      </c>
      <c r="U16" s="17">
        <f>'18'!C32</f>
        <v>3427</v>
      </c>
      <c r="V16" s="17">
        <f>'19'!C32</f>
        <v>3698</v>
      </c>
      <c r="W16" s="17">
        <f>'20'!C32</f>
        <v>3560</v>
      </c>
      <c r="X16" s="17">
        <f>'21'!C32</f>
        <v>3496</v>
      </c>
      <c r="Y16" s="17">
        <f>'22'!C32</f>
        <v>3646</v>
      </c>
      <c r="Z16" s="17">
        <f>'23'!D19</f>
        <v>3911</v>
      </c>
      <c r="AA16" s="186">
        <f>'24'!C17</f>
        <v>4181</v>
      </c>
      <c r="AB16" s="186">
        <f>'25_6'!C17</f>
        <v>4278</v>
      </c>
    </row>
    <row r="17" spans="1:28">
      <c r="A17" s="2" t="s">
        <v>60</v>
      </c>
      <c r="B17" s="1" t="s">
        <v>8</v>
      </c>
      <c r="C17" s="17">
        <f>'00'!D135</f>
        <v>6750</v>
      </c>
      <c r="D17" s="17">
        <f>'01'!E134</f>
        <v>6770</v>
      </c>
      <c r="E17" s="17">
        <f>'02'!E134</f>
        <v>6847</v>
      </c>
      <c r="F17" s="17">
        <f>'03'!E134</f>
        <v>6895</v>
      </c>
      <c r="G17" s="17">
        <f>'04'!E126</f>
        <v>6792</v>
      </c>
      <c r="H17" s="17">
        <f>'05'!D96</f>
        <v>6879</v>
      </c>
      <c r="I17" s="17">
        <f>'06'!C33</f>
        <v>6775</v>
      </c>
      <c r="J17" s="17">
        <f>'07'!C33</f>
        <v>6741</v>
      </c>
      <c r="K17" s="17">
        <f>'08'!C33</f>
        <v>6695</v>
      </c>
      <c r="L17" s="17">
        <f>'09'!C33</f>
        <v>6625</v>
      </c>
      <c r="M17" s="17">
        <f>'10'!C33</f>
        <v>6617</v>
      </c>
      <c r="N17" s="17">
        <f>'11'!C33</f>
        <v>6399</v>
      </c>
      <c r="O17" s="17">
        <f>'12'!C33</f>
        <v>6273</v>
      </c>
      <c r="P17" s="17">
        <f>'13'!C33</f>
        <v>6272</v>
      </c>
      <c r="Q17" s="17">
        <f>'14'!C33</f>
        <v>6242</v>
      </c>
      <c r="R17" s="17">
        <f>'15'!C33</f>
        <v>6318</v>
      </c>
      <c r="S17" s="17">
        <f>'16'!C33</f>
        <v>6436</v>
      </c>
      <c r="T17" s="17">
        <f>'17'!C33</f>
        <v>6615</v>
      </c>
      <c r="U17" s="17">
        <f>'18'!C33</f>
        <v>6845</v>
      </c>
      <c r="V17" s="17">
        <f>'19'!C33</f>
        <v>7251</v>
      </c>
      <c r="W17" s="17">
        <f>'20'!C33</f>
        <v>7292</v>
      </c>
      <c r="X17" s="17">
        <f>'21'!C33</f>
        <v>7082</v>
      </c>
      <c r="Y17" s="17">
        <f>'22'!C33</f>
        <v>7939</v>
      </c>
      <c r="Z17" s="17">
        <f>'23'!D20</f>
        <v>8401</v>
      </c>
      <c r="AA17" s="186">
        <f>'24'!C18</f>
        <v>9044</v>
      </c>
      <c r="AB17" s="186">
        <f>'25_6'!C18</f>
        <v>9439</v>
      </c>
    </row>
    <row r="18" spans="1:28">
      <c r="A18" s="2" t="s">
        <v>61</v>
      </c>
      <c r="B18" s="1" t="s">
        <v>9</v>
      </c>
      <c r="C18" s="17">
        <f>'00'!D136</f>
        <v>192</v>
      </c>
      <c r="D18" s="17">
        <f>'01'!E135</f>
        <v>206</v>
      </c>
      <c r="E18" s="17">
        <f>'02'!E135</f>
        <v>238</v>
      </c>
      <c r="F18" s="17">
        <f>'03'!E135</f>
        <v>242</v>
      </c>
      <c r="G18" s="17">
        <f>'04'!E127</f>
        <v>254</v>
      </c>
      <c r="H18" s="17">
        <f>'05'!D97</f>
        <v>229</v>
      </c>
      <c r="I18" s="17">
        <f>'06'!C34</f>
        <v>216</v>
      </c>
      <c r="J18" s="17">
        <f>'07'!C34</f>
        <v>211</v>
      </c>
      <c r="K18" s="17">
        <f>'08'!C34</f>
        <v>228</v>
      </c>
      <c r="L18" s="17">
        <f>'09'!C34</f>
        <v>254</v>
      </c>
      <c r="M18" s="17">
        <f>'10'!C34</f>
        <v>240</v>
      </c>
      <c r="N18" s="17">
        <f>'11'!C34</f>
        <v>237</v>
      </c>
      <c r="O18" s="17">
        <f>'12'!C34</f>
        <v>227</v>
      </c>
      <c r="P18" s="17">
        <f>'13'!C34</f>
        <v>229</v>
      </c>
      <c r="Q18" s="17">
        <f>'14'!C34</f>
        <v>221</v>
      </c>
      <c r="R18" s="17">
        <f>'15'!C34</f>
        <v>225</v>
      </c>
      <c r="S18" s="17">
        <f>'16'!C34</f>
        <v>247</v>
      </c>
      <c r="T18" s="17">
        <f>'17'!C34</f>
        <v>285</v>
      </c>
      <c r="U18" s="17">
        <f>'18'!C34</f>
        <v>294</v>
      </c>
      <c r="V18" s="17">
        <f>'19'!C34</f>
        <v>309</v>
      </c>
      <c r="W18" s="17">
        <f>'20'!C34</f>
        <v>356</v>
      </c>
      <c r="X18" s="17">
        <f>'21'!C34</f>
        <v>338</v>
      </c>
      <c r="Y18" s="17">
        <f>'22'!C34</f>
        <v>409</v>
      </c>
      <c r="Z18" s="17">
        <f>'23'!D21</f>
        <v>471</v>
      </c>
      <c r="AA18" s="186">
        <f>'24'!C19</f>
        <v>499</v>
      </c>
      <c r="AB18" s="186">
        <f>'25_6'!C19</f>
        <v>599</v>
      </c>
    </row>
    <row r="19" spans="1:28">
      <c r="A19" s="2" t="s">
        <v>62</v>
      </c>
      <c r="B19" s="1" t="s">
        <v>10</v>
      </c>
      <c r="C19" s="17">
        <f>'00'!D137</f>
        <v>1713</v>
      </c>
      <c r="D19" s="17">
        <f>'01'!E136</f>
        <v>1749</v>
      </c>
      <c r="E19" s="17">
        <f>'02'!E136</f>
        <v>1797</v>
      </c>
      <c r="F19" s="17">
        <f>'03'!E136</f>
        <v>1818</v>
      </c>
      <c r="G19" s="17">
        <f>'04'!E128</f>
        <v>1777</v>
      </c>
      <c r="H19" s="17">
        <f>'05'!D98</f>
        <v>1826</v>
      </c>
      <c r="I19" s="17">
        <f>'06'!C35</f>
        <v>1812</v>
      </c>
      <c r="J19" s="17">
        <f>'07'!C35</f>
        <v>1877</v>
      </c>
      <c r="K19" s="17">
        <f>'08'!C35</f>
        <v>1820</v>
      </c>
      <c r="L19" s="17">
        <f>'09'!C35</f>
        <v>1808</v>
      </c>
      <c r="M19" s="17">
        <f>'10'!C35</f>
        <v>1682</v>
      </c>
      <c r="N19" s="17">
        <f>'11'!C35</f>
        <v>1577</v>
      </c>
      <c r="O19" s="17">
        <f>'12'!C35</f>
        <v>1599</v>
      </c>
      <c r="P19" s="17">
        <f>'13'!C35</f>
        <v>1573</v>
      </c>
      <c r="Q19" s="17">
        <f>'14'!C35</f>
        <v>1589</v>
      </c>
      <c r="R19" s="17">
        <f>'15'!C35</f>
        <v>1612</v>
      </c>
      <c r="S19" s="17">
        <f>'16'!C35</f>
        <v>1603</v>
      </c>
      <c r="T19" s="17">
        <f>'17'!C35</f>
        <v>1632</v>
      </c>
      <c r="U19" s="17">
        <f>'18'!C35</f>
        <v>1693</v>
      </c>
      <c r="V19" s="17">
        <f>'19'!C35</f>
        <v>1720</v>
      </c>
      <c r="W19" s="17">
        <f>'20'!C35</f>
        <v>1672</v>
      </c>
      <c r="X19" s="17">
        <f>'21'!C35</f>
        <v>1674</v>
      </c>
      <c r="Y19" s="17">
        <f>'22'!C35</f>
        <v>1892</v>
      </c>
      <c r="Z19" s="17">
        <f>'23'!D22</f>
        <v>1984</v>
      </c>
      <c r="AA19" s="186">
        <f>'24'!C20</f>
        <v>2115</v>
      </c>
      <c r="AB19" s="186">
        <f>'25_6'!C20</f>
        <v>2197</v>
      </c>
    </row>
    <row r="20" spans="1:28">
      <c r="A20" s="2" t="s">
        <v>63</v>
      </c>
      <c r="B20" s="1" t="s">
        <v>11</v>
      </c>
      <c r="C20" s="17">
        <f>'00'!D138</f>
        <v>3603</v>
      </c>
      <c r="D20" s="17">
        <f>'01'!E137</f>
        <v>3601</v>
      </c>
      <c r="E20" s="17">
        <f>'02'!E137</f>
        <v>3546</v>
      </c>
      <c r="F20" s="17">
        <f>'03'!E137</f>
        <v>3510</v>
      </c>
      <c r="G20" s="17">
        <f>'04'!E129</f>
        <v>3474</v>
      </c>
      <c r="H20" s="17">
        <f>'05'!D99</f>
        <v>3473</v>
      </c>
      <c r="I20" s="17">
        <f>'06'!C36</f>
        <v>3428</v>
      </c>
      <c r="J20" s="17">
        <f>'07'!C36</f>
        <v>3479</v>
      </c>
      <c r="K20" s="17">
        <f>'08'!C36</f>
        <v>3524</v>
      </c>
      <c r="L20" s="17">
        <f>'09'!C36</f>
        <v>3445</v>
      </c>
      <c r="M20" s="17">
        <f>'10'!C36</f>
        <v>3317</v>
      </c>
      <c r="N20" s="17">
        <f>'11'!C36</f>
        <v>3314</v>
      </c>
      <c r="O20" s="17">
        <f>'12'!C36</f>
        <v>3217</v>
      </c>
      <c r="P20" s="17">
        <f>'13'!C36</f>
        <v>3153</v>
      </c>
      <c r="Q20" s="17">
        <f>'14'!C36</f>
        <v>3171</v>
      </c>
      <c r="R20" s="17">
        <f>'15'!C36</f>
        <v>3106</v>
      </c>
      <c r="S20" s="17">
        <f>'16'!C36</f>
        <v>3124</v>
      </c>
      <c r="T20" s="17">
        <f>'17'!C36</f>
        <v>3144</v>
      </c>
      <c r="U20" s="17">
        <f>'18'!C36</f>
        <v>3225</v>
      </c>
      <c r="V20" s="17">
        <f>'19'!C36</f>
        <v>3293</v>
      </c>
      <c r="W20" s="17">
        <f>'20'!C36</f>
        <v>3206</v>
      </c>
      <c r="X20" s="17">
        <f>'21'!C36</f>
        <v>3063</v>
      </c>
      <c r="Y20" s="17">
        <f>'22'!C36</f>
        <v>3376</v>
      </c>
      <c r="Z20" s="17">
        <f>'23'!D23</f>
        <v>3620</v>
      </c>
      <c r="AA20" s="186">
        <f>'24'!C21</f>
        <v>3807</v>
      </c>
      <c r="AB20" s="186">
        <f>'25_6'!C21</f>
        <v>3925</v>
      </c>
    </row>
    <row r="21" spans="1:28">
      <c r="A21" s="2" t="s">
        <v>64</v>
      </c>
      <c r="B21" s="1" t="s">
        <v>12</v>
      </c>
      <c r="C21" s="17">
        <f>'00'!D139</f>
        <v>418</v>
      </c>
      <c r="D21" s="17">
        <f>'01'!E138</f>
        <v>404</v>
      </c>
      <c r="E21" s="17">
        <f>'02'!E138</f>
        <v>411</v>
      </c>
      <c r="F21" s="17">
        <f>'03'!E138</f>
        <v>391</v>
      </c>
      <c r="G21" s="17">
        <f>'04'!E130</f>
        <v>411</v>
      </c>
      <c r="H21" s="17">
        <f>'05'!D100</f>
        <v>431</v>
      </c>
      <c r="I21" s="17">
        <f>'06'!C37</f>
        <v>448</v>
      </c>
      <c r="J21" s="17">
        <f>'07'!C37</f>
        <v>447</v>
      </c>
      <c r="K21" s="17">
        <f>'08'!C37</f>
        <v>450</v>
      </c>
      <c r="L21" s="17">
        <f>'09'!C37</f>
        <v>471</v>
      </c>
      <c r="M21" s="17">
        <f>'10'!C37</f>
        <v>401</v>
      </c>
      <c r="N21" s="17">
        <f>'11'!C37</f>
        <v>366</v>
      </c>
      <c r="O21" s="17">
        <f>'12'!C37</f>
        <v>348</v>
      </c>
      <c r="P21" s="17">
        <f>'13'!C37</f>
        <v>342</v>
      </c>
      <c r="Q21" s="17">
        <f>'14'!C37</f>
        <v>341</v>
      </c>
      <c r="R21" s="17">
        <f>'15'!C37</f>
        <v>368</v>
      </c>
      <c r="S21" s="17">
        <f>'16'!C37</f>
        <v>430</v>
      </c>
      <c r="T21" s="17">
        <f>'17'!C37</f>
        <v>478</v>
      </c>
      <c r="U21" s="17">
        <f>'18'!C37</f>
        <v>494</v>
      </c>
      <c r="V21" s="17">
        <f>'19'!C37</f>
        <v>523</v>
      </c>
      <c r="W21" s="17">
        <f>'20'!C37</f>
        <v>480</v>
      </c>
      <c r="X21" s="17">
        <f>'21'!C37</f>
        <v>449</v>
      </c>
      <c r="Y21" s="17">
        <f>'22'!C37</f>
        <v>523</v>
      </c>
      <c r="Z21" s="17">
        <f>'23'!D24</f>
        <v>560</v>
      </c>
      <c r="AA21" s="186">
        <f>'24'!C22</f>
        <v>636</v>
      </c>
      <c r="AB21" s="186">
        <f>'25_6'!C22</f>
        <v>661</v>
      </c>
    </row>
    <row r="22" spans="1:28">
      <c r="A22" s="2" t="s">
        <v>65</v>
      </c>
      <c r="B22" s="1" t="s">
        <v>13</v>
      </c>
      <c r="C22" s="17">
        <f>'00'!D140</f>
        <v>507</v>
      </c>
      <c r="D22" s="17">
        <f>'01'!E139</f>
        <v>537</v>
      </c>
      <c r="E22" s="17">
        <f>'02'!E139</f>
        <v>577</v>
      </c>
      <c r="F22" s="17">
        <f>'03'!E139</f>
        <v>592</v>
      </c>
      <c r="G22" s="17">
        <f>'04'!E131</f>
        <v>573</v>
      </c>
      <c r="H22" s="17">
        <f>'05'!D101</f>
        <v>580</v>
      </c>
      <c r="I22" s="17">
        <f>'06'!C38</f>
        <v>565</v>
      </c>
      <c r="J22" s="17">
        <f>'07'!C38</f>
        <v>596</v>
      </c>
      <c r="K22" s="17">
        <f>'08'!C38</f>
        <v>610</v>
      </c>
      <c r="L22" s="17">
        <f>'09'!C38</f>
        <v>653</v>
      </c>
      <c r="M22" s="17">
        <f>'10'!C38</f>
        <v>576</v>
      </c>
      <c r="N22" s="17">
        <f>'11'!C38</f>
        <v>543</v>
      </c>
      <c r="O22" s="17">
        <f>'12'!C38</f>
        <v>515</v>
      </c>
      <c r="P22" s="17">
        <f>'13'!C38</f>
        <v>518</v>
      </c>
      <c r="Q22" s="17">
        <f>'14'!C38</f>
        <v>521</v>
      </c>
      <c r="R22" s="17">
        <f>'15'!C38</f>
        <v>528</v>
      </c>
      <c r="S22" s="17">
        <f>'16'!C38</f>
        <v>576</v>
      </c>
      <c r="T22" s="17">
        <f>'17'!C38</f>
        <v>706</v>
      </c>
      <c r="U22" s="17">
        <f>'18'!C38</f>
        <v>741</v>
      </c>
      <c r="V22" s="17">
        <f>'19'!C38</f>
        <v>828</v>
      </c>
      <c r="W22" s="17">
        <f>'20'!C38</f>
        <v>807</v>
      </c>
      <c r="X22" s="17">
        <f>'21'!C38</f>
        <v>837</v>
      </c>
      <c r="Y22" s="17">
        <f>'22'!C38</f>
        <v>972</v>
      </c>
      <c r="Z22" s="17">
        <f>'23'!D25</f>
        <v>1126</v>
      </c>
      <c r="AA22" s="186">
        <f>'24'!C23</f>
        <v>1265</v>
      </c>
      <c r="AB22" s="186">
        <f>'25_6'!C23</f>
        <v>1266</v>
      </c>
    </row>
    <row r="23" spans="1:28">
      <c r="A23" s="2" t="s">
        <v>66</v>
      </c>
      <c r="B23" s="1" t="s">
        <v>14</v>
      </c>
      <c r="C23" s="17">
        <f>'00'!D141</f>
        <v>2309</v>
      </c>
      <c r="D23" s="17">
        <f>'01'!E140</f>
        <v>2326</v>
      </c>
      <c r="E23" s="17">
        <f>'02'!E140</f>
        <v>2293</v>
      </c>
      <c r="F23" s="17">
        <f>'03'!E140</f>
        <v>2263</v>
      </c>
      <c r="G23" s="17">
        <f>'04'!E132</f>
        <v>2292</v>
      </c>
      <c r="H23" s="17">
        <f>'05'!D102</f>
        <v>2289</v>
      </c>
      <c r="I23" s="17">
        <f>'06'!C39</f>
        <v>2314</v>
      </c>
      <c r="J23" s="17">
        <f>'07'!C39</f>
        <v>2375</v>
      </c>
      <c r="K23" s="17">
        <f>'08'!C39</f>
        <v>2490</v>
      </c>
      <c r="L23" s="17">
        <f>'09'!C39</f>
        <v>2476</v>
      </c>
      <c r="M23" s="17">
        <f>'10'!C39</f>
        <v>2474</v>
      </c>
      <c r="N23" s="17">
        <f>'11'!C39</f>
        <v>2487</v>
      </c>
      <c r="O23" s="17">
        <f>'12'!C39</f>
        <v>2512</v>
      </c>
      <c r="P23" s="17">
        <f>'13'!C39</f>
        <v>2464</v>
      </c>
      <c r="Q23" s="17">
        <f>'14'!C39</f>
        <v>2523</v>
      </c>
      <c r="R23" s="17">
        <f>'15'!C39</f>
        <v>2534</v>
      </c>
      <c r="S23" s="17">
        <f>'16'!C39</f>
        <v>2567</v>
      </c>
      <c r="T23" s="17">
        <f>'17'!C39</f>
        <v>2619</v>
      </c>
      <c r="U23" s="17">
        <f>'18'!C39</f>
        <v>2740</v>
      </c>
      <c r="V23" s="17">
        <f>'19'!C39</f>
        <v>3003</v>
      </c>
      <c r="W23" s="17">
        <f>'20'!C39</f>
        <v>3006</v>
      </c>
      <c r="X23" s="17">
        <f>'21'!C39</f>
        <v>3048</v>
      </c>
      <c r="Y23" s="17">
        <f>'22'!C39</f>
        <v>3313</v>
      </c>
      <c r="Z23" s="17">
        <f>'23'!D26</f>
        <v>3644</v>
      </c>
      <c r="AA23" s="186">
        <f>'24'!C24</f>
        <v>3972</v>
      </c>
      <c r="AB23" s="186">
        <f>'25_6'!C24</f>
        <v>4225</v>
      </c>
    </row>
    <row r="24" spans="1:28">
      <c r="A24" s="2" t="s">
        <v>67</v>
      </c>
      <c r="B24" s="1" t="s">
        <v>15</v>
      </c>
      <c r="C24" s="17">
        <f>'00'!D142</f>
        <v>334</v>
      </c>
      <c r="D24" s="17">
        <f>'01'!E141</f>
        <v>325</v>
      </c>
      <c r="E24" s="17">
        <f>'02'!E141</f>
        <v>326</v>
      </c>
      <c r="F24" s="17">
        <f>'03'!E141</f>
        <v>322</v>
      </c>
      <c r="G24" s="17">
        <f>'04'!E133</f>
        <v>323</v>
      </c>
      <c r="H24" s="17">
        <f>'05'!D103</f>
        <v>322</v>
      </c>
      <c r="I24" s="17">
        <f>'06'!C40</f>
        <v>303</v>
      </c>
      <c r="J24" s="17">
        <f>'07'!C40</f>
        <v>305</v>
      </c>
      <c r="K24" s="17">
        <f>'08'!C40</f>
        <v>327</v>
      </c>
      <c r="L24" s="17">
        <f>'09'!C40</f>
        <v>324</v>
      </c>
      <c r="M24" s="17">
        <f>'10'!C40</f>
        <v>318</v>
      </c>
      <c r="N24" s="17">
        <f>'11'!C40</f>
        <v>305</v>
      </c>
      <c r="O24" s="17">
        <f>'12'!C40</f>
        <v>320</v>
      </c>
      <c r="P24" s="17">
        <f>'13'!C40</f>
        <v>321</v>
      </c>
      <c r="Q24" s="17">
        <f>'14'!C40</f>
        <v>345</v>
      </c>
      <c r="R24" s="17">
        <f>'15'!C40</f>
        <v>327</v>
      </c>
      <c r="S24" s="17">
        <f>'16'!C40</f>
        <v>358</v>
      </c>
      <c r="T24" s="17">
        <f>'17'!C40</f>
        <v>341</v>
      </c>
      <c r="U24" s="17">
        <f>'18'!C40</f>
        <v>370</v>
      </c>
      <c r="V24" s="17">
        <f>'19'!C40</f>
        <v>409</v>
      </c>
      <c r="W24" s="17">
        <f>'20'!C40</f>
        <v>413</v>
      </c>
      <c r="X24" s="17">
        <f>'21'!C40</f>
        <v>416</v>
      </c>
      <c r="Y24" s="17">
        <f>'22'!C40</f>
        <v>458</v>
      </c>
      <c r="Z24" s="17">
        <f>'23'!D27</f>
        <v>502</v>
      </c>
      <c r="AA24" s="186">
        <f>'24'!C25</f>
        <v>556</v>
      </c>
      <c r="AB24" s="186">
        <f>'25_6'!C25</f>
        <v>536</v>
      </c>
    </row>
    <row r="25" spans="1:28">
      <c r="A25" s="2" t="s">
        <v>68</v>
      </c>
      <c r="B25" s="1" t="s">
        <v>16</v>
      </c>
      <c r="C25" s="17">
        <f>'00'!D143</f>
        <v>546</v>
      </c>
      <c r="D25" s="17">
        <f>'01'!E142</f>
        <v>562</v>
      </c>
      <c r="E25" s="17">
        <f>'02'!E142</f>
        <v>545</v>
      </c>
      <c r="F25" s="17">
        <f>'03'!E142</f>
        <v>549</v>
      </c>
      <c r="G25" s="17">
        <f>'04'!E134</f>
        <v>516</v>
      </c>
      <c r="H25" s="17">
        <f>'05'!D104</f>
        <v>558</v>
      </c>
      <c r="I25" s="17">
        <f>'06'!C41</f>
        <v>525</v>
      </c>
      <c r="J25" s="17">
        <f>'07'!C41</f>
        <v>512</v>
      </c>
      <c r="K25" s="17">
        <f>'08'!C41</f>
        <v>503</v>
      </c>
      <c r="L25" s="17">
        <f>'09'!C41</f>
        <v>447</v>
      </c>
      <c r="M25" s="17">
        <f>'10'!C41</f>
        <v>425</v>
      </c>
      <c r="N25" s="17">
        <f>'11'!C41</f>
        <v>409</v>
      </c>
      <c r="O25" s="17">
        <f>'12'!C41</f>
        <v>416</v>
      </c>
      <c r="P25" s="17">
        <f>'13'!C41</f>
        <v>419</v>
      </c>
      <c r="Q25" s="17">
        <f>'14'!C41</f>
        <v>422</v>
      </c>
      <c r="R25" s="17">
        <f>'15'!C41</f>
        <v>417</v>
      </c>
      <c r="S25" s="17">
        <f>'16'!C41</f>
        <v>416</v>
      </c>
      <c r="T25" s="17">
        <f>'17'!C41</f>
        <v>460</v>
      </c>
      <c r="U25" s="17">
        <f>'18'!C41</f>
        <v>576</v>
      </c>
      <c r="V25" s="17">
        <f>'19'!C41</f>
        <v>708</v>
      </c>
      <c r="W25" s="17">
        <f>'20'!C41</f>
        <v>699</v>
      </c>
      <c r="X25" s="17">
        <f>'21'!C41</f>
        <v>550</v>
      </c>
      <c r="Y25" s="17">
        <f>'22'!C41</f>
        <v>633</v>
      </c>
      <c r="Z25" s="17">
        <f>'23'!D28</f>
        <v>730</v>
      </c>
      <c r="AA25" s="186">
        <f>'24'!C26</f>
        <v>818</v>
      </c>
      <c r="AB25" s="186">
        <f>'25_6'!C26</f>
        <v>841</v>
      </c>
    </row>
    <row r="26" spans="1:28">
      <c r="A26" s="2" t="s">
        <v>69</v>
      </c>
      <c r="B26" s="1" t="s">
        <v>17</v>
      </c>
      <c r="C26" s="17">
        <f>'00'!D144</f>
        <v>3450</v>
      </c>
      <c r="D26" s="17">
        <f>'01'!E143</f>
        <v>3495</v>
      </c>
      <c r="E26" s="17">
        <f>'02'!E143</f>
        <v>3442</v>
      </c>
      <c r="F26" s="17">
        <f>'03'!E143</f>
        <v>3416</v>
      </c>
      <c r="G26" s="17">
        <f>'04'!E135</f>
        <v>3382</v>
      </c>
      <c r="H26" s="17">
        <f>'05'!D105</f>
        <v>3459</v>
      </c>
      <c r="I26" s="17">
        <f>'06'!C42</f>
        <v>3349</v>
      </c>
      <c r="J26" s="17">
        <f>'07'!C42</f>
        <v>3332</v>
      </c>
      <c r="K26" s="17">
        <f>'08'!C42</f>
        <v>3265</v>
      </c>
      <c r="L26" s="17">
        <f>'09'!C42</f>
        <v>3292</v>
      </c>
      <c r="M26" s="17">
        <f>'10'!C42</f>
        <v>3228</v>
      </c>
      <c r="N26" s="17">
        <f>'11'!C42</f>
        <v>3191</v>
      </c>
      <c r="O26" s="17">
        <f>'12'!C42</f>
        <v>3150</v>
      </c>
      <c r="P26" s="17">
        <f>'13'!C42</f>
        <v>3032</v>
      </c>
      <c r="Q26" s="17">
        <f>'14'!C42</f>
        <v>2971</v>
      </c>
      <c r="R26" s="17">
        <f>'15'!C42</f>
        <v>2935</v>
      </c>
      <c r="S26" s="17">
        <f>'16'!C42</f>
        <v>2971</v>
      </c>
      <c r="T26" s="17">
        <f>'17'!C42</f>
        <v>3090</v>
      </c>
      <c r="U26" s="17">
        <f>'18'!C42</f>
        <v>3067</v>
      </c>
      <c r="V26" s="17">
        <f>'19'!C42</f>
        <v>3181</v>
      </c>
      <c r="W26" s="17">
        <f>'20'!C42</f>
        <v>3142</v>
      </c>
      <c r="X26" s="17">
        <f>'21'!C42</f>
        <v>3068</v>
      </c>
      <c r="Y26" s="17">
        <f>'22'!C42</f>
        <v>3300</v>
      </c>
      <c r="Z26" s="17">
        <f>'23'!D29</f>
        <v>3322</v>
      </c>
      <c r="AA26" s="186">
        <f>'24'!C27</f>
        <v>3379</v>
      </c>
      <c r="AB26" s="186">
        <f>'25_6'!C27</f>
        <v>3513</v>
      </c>
    </row>
    <row r="27" spans="1:28">
      <c r="A27" s="2" t="s">
        <v>70</v>
      </c>
      <c r="B27" s="1" t="s">
        <v>18</v>
      </c>
      <c r="C27" s="17">
        <f>'00'!D145</f>
        <v>742</v>
      </c>
      <c r="D27" s="17">
        <f>'01'!E144</f>
        <v>758</v>
      </c>
      <c r="E27" s="17">
        <f>'02'!E144</f>
        <v>743</v>
      </c>
      <c r="F27" s="17">
        <f>'03'!E144</f>
        <v>716</v>
      </c>
      <c r="G27" s="17">
        <f>'04'!E136</f>
        <v>824</v>
      </c>
      <c r="H27" s="17">
        <f>'05'!D106</f>
        <v>848</v>
      </c>
      <c r="I27" s="17">
        <f>'06'!C43</f>
        <v>911</v>
      </c>
      <c r="J27" s="17">
        <f>'07'!C43</f>
        <v>902</v>
      </c>
      <c r="K27" s="17">
        <f>'08'!C43</f>
        <v>978</v>
      </c>
      <c r="L27" s="17">
        <f>'09'!C43</f>
        <v>954</v>
      </c>
      <c r="M27" s="17">
        <f>'10'!C43</f>
        <v>934</v>
      </c>
      <c r="N27" s="17">
        <f>'11'!C43</f>
        <v>958</v>
      </c>
      <c r="O27" s="17">
        <f>'12'!C43</f>
        <v>983</v>
      </c>
      <c r="P27" s="17">
        <f>'13'!C43</f>
        <v>984</v>
      </c>
      <c r="Q27" s="17">
        <f>'14'!C43</f>
        <v>1015</v>
      </c>
      <c r="R27" s="17">
        <f>'15'!C43</f>
        <v>1148</v>
      </c>
      <c r="S27" s="17">
        <f>'16'!C43</f>
        <v>1184</v>
      </c>
      <c r="T27" s="17">
        <f>'17'!C43</f>
        <v>1316</v>
      </c>
      <c r="U27" s="17">
        <f>'18'!C43</f>
        <v>1603</v>
      </c>
      <c r="V27" s="17">
        <f>'19'!C43</f>
        <v>1859</v>
      </c>
      <c r="W27" s="17">
        <f>'20'!C43</f>
        <v>1991</v>
      </c>
      <c r="X27" s="17">
        <f>'21'!C43</f>
        <v>1957</v>
      </c>
      <c r="Y27" s="17">
        <f>'22'!C43</f>
        <v>2300</v>
      </c>
      <c r="Z27" s="17">
        <f>'23'!D30</f>
        <v>2450</v>
      </c>
      <c r="AA27" s="186">
        <f>'24'!C28</f>
        <v>2736</v>
      </c>
      <c r="AB27" s="186">
        <f>'25_6'!C28</f>
        <v>2909</v>
      </c>
    </row>
    <row r="28" spans="1:28">
      <c r="A28" s="2" t="s">
        <v>71</v>
      </c>
      <c r="B28" s="1" t="s">
        <v>19</v>
      </c>
      <c r="C28" s="17">
        <f>'00'!D146</f>
        <v>1243</v>
      </c>
      <c r="D28" s="17">
        <f>'01'!E145</f>
        <v>1216</v>
      </c>
      <c r="E28" s="17">
        <f>'02'!E145</f>
        <v>1239</v>
      </c>
      <c r="F28" s="17">
        <f>'03'!E145</f>
        <v>1159</v>
      </c>
      <c r="G28" s="17">
        <f>'04'!E137</f>
        <v>1134</v>
      </c>
      <c r="H28" s="17">
        <f>'05'!D107</f>
        <v>1114</v>
      </c>
      <c r="I28" s="17">
        <f>'06'!C44</f>
        <v>1064</v>
      </c>
      <c r="J28" s="17">
        <f>'07'!C44</f>
        <v>1105</v>
      </c>
      <c r="K28" s="17">
        <f>'08'!C44</f>
        <v>1109</v>
      </c>
      <c r="L28" s="17">
        <f>'09'!C44</f>
        <v>1115</v>
      </c>
      <c r="M28" s="17">
        <f>'10'!C44</f>
        <v>1070</v>
      </c>
      <c r="N28" s="17">
        <f>'11'!C44</f>
        <v>1062</v>
      </c>
      <c r="O28" s="17">
        <f>'12'!C44</f>
        <v>1102</v>
      </c>
      <c r="P28" s="17">
        <f>'13'!C44</f>
        <v>1056</v>
      </c>
      <c r="Q28" s="17">
        <f>'14'!C44</f>
        <v>1064</v>
      </c>
      <c r="R28" s="17">
        <f>'15'!C44</f>
        <v>1073</v>
      </c>
      <c r="S28" s="17">
        <f>'16'!C44</f>
        <v>1091</v>
      </c>
      <c r="T28" s="17">
        <f>'17'!C44</f>
        <v>1111</v>
      </c>
      <c r="U28" s="17">
        <f>'18'!C44</f>
        <v>1134</v>
      </c>
      <c r="V28" s="17">
        <f>'19'!C44</f>
        <v>1228</v>
      </c>
      <c r="W28" s="17">
        <f>'20'!C44</f>
        <v>1205</v>
      </c>
      <c r="X28" s="17">
        <f>'21'!C44</f>
        <v>1166</v>
      </c>
      <c r="Y28" s="17">
        <f>'22'!C44</f>
        <v>1360</v>
      </c>
      <c r="Z28" s="17">
        <f>'23'!D31</f>
        <v>1458</v>
      </c>
      <c r="AA28" s="186">
        <f>'24'!C29</f>
        <v>1556</v>
      </c>
      <c r="AB28" s="186">
        <f>'25_6'!C29</f>
        <v>1631</v>
      </c>
    </row>
    <row r="29" spans="1:28">
      <c r="A29" s="2" t="s">
        <v>72</v>
      </c>
      <c r="B29" s="1" t="s">
        <v>20</v>
      </c>
      <c r="C29" s="17">
        <f>'00'!D147</f>
        <v>1658</v>
      </c>
      <c r="D29" s="17">
        <f>'01'!E146</f>
        <v>1656</v>
      </c>
      <c r="E29" s="17">
        <f>'02'!E146</f>
        <v>1654</v>
      </c>
      <c r="F29" s="17">
        <f>'03'!E146</f>
        <v>1607</v>
      </c>
      <c r="G29" s="17">
        <f>'04'!E138</f>
        <v>1511</v>
      </c>
      <c r="H29" s="17">
        <f>'05'!D108</f>
        <v>1448</v>
      </c>
      <c r="I29" s="17">
        <f>'06'!C45</f>
        <v>1426</v>
      </c>
      <c r="J29" s="17">
        <f>'07'!C45</f>
        <v>1327</v>
      </c>
      <c r="K29" s="17">
        <f>'08'!C45</f>
        <v>1309</v>
      </c>
      <c r="L29" s="17">
        <f>'09'!C45</f>
        <v>1279</v>
      </c>
      <c r="M29" s="17">
        <f>'10'!C45</f>
        <v>1234</v>
      </c>
      <c r="N29" s="17">
        <f>'11'!C45</f>
        <v>1212</v>
      </c>
      <c r="O29" s="17">
        <f>'12'!C45</f>
        <v>1279</v>
      </c>
      <c r="P29" s="17">
        <f>'13'!C45</f>
        <v>1245</v>
      </c>
      <c r="Q29" s="17">
        <f>'14'!C45</f>
        <v>1231</v>
      </c>
      <c r="R29" s="17">
        <f>'15'!C45</f>
        <v>1228</v>
      </c>
      <c r="S29" s="17">
        <f>'16'!C45</f>
        <v>1216</v>
      </c>
      <c r="T29" s="17">
        <f>'17'!C45</f>
        <v>1282</v>
      </c>
      <c r="U29" s="17">
        <f>'18'!C45</f>
        <v>1278</v>
      </c>
      <c r="V29" s="17">
        <f>'19'!C45</f>
        <v>1401</v>
      </c>
      <c r="W29" s="17">
        <f>'20'!C45</f>
        <v>1439</v>
      </c>
      <c r="X29" s="17">
        <f>'21'!C45</f>
        <v>1442</v>
      </c>
      <c r="Y29" s="17">
        <f>'22'!C45</f>
        <v>1662</v>
      </c>
      <c r="Z29" s="17">
        <f>'23'!D32</f>
        <v>1892</v>
      </c>
      <c r="AA29" s="186">
        <f>'24'!C30</f>
        <v>1975</v>
      </c>
      <c r="AB29" s="186">
        <f>'25_6'!C30</f>
        <v>2056</v>
      </c>
    </row>
    <row r="30" spans="1:28">
      <c r="A30" s="2" t="s">
        <v>73</v>
      </c>
      <c r="B30" s="1" t="s">
        <v>21</v>
      </c>
      <c r="C30" s="17">
        <f>'00'!D148</f>
        <v>521</v>
      </c>
      <c r="D30" s="17">
        <f>'01'!E147</f>
        <v>599</v>
      </c>
      <c r="E30" s="17">
        <f>'02'!E147</f>
        <v>596</v>
      </c>
      <c r="F30" s="17">
        <f>'03'!E147</f>
        <v>635</v>
      </c>
      <c r="G30" s="17">
        <f>'04'!E139</f>
        <v>621</v>
      </c>
      <c r="H30" s="17">
        <f>'05'!D109</f>
        <v>708</v>
      </c>
      <c r="I30" s="17">
        <f>'06'!C46</f>
        <v>694</v>
      </c>
      <c r="J30" s="17">
        <f>'07'!C46</f>
        <v>672</v>
      </c>
      <c r="K30" s="17">
        <f>'08'!C46</f>
        <v>716</v>
      </c>
      <c r="L30" s="17">
        <f>'09'!C46</f>
        <v>681</v>
      </c>
      <c r="M30" s="17">
        <f>'10'!C46</f>
        <v>624</v>
      </c>
      <c r="N30" s="17">
        <f>'11'!C46</f>
        <v>621</v>
      </c>
      <c r="O30" s="17">
        <f>'12'!C46</f>
        <v>618</v>
      </c>
      <c r="P30" s="17">
        <f>'13'!C46</f>
        <v>631</v>
      </c>
      <c r="Q30" s="17">
        <f>'14'!C46</f>
        <v>576</v>
      </c>
      <c r="R30" s="17">
        <f>'15'!C46</f>
        <v>574</v>
      </c>
      <c r="S30" s="17">
        <f>'16'!C46</f>
        <v>631</v>
      </c>
      <c r="T30" s="17">
        <f>'17'!C46</f>
        <v>710</v>
      </c>
      <c r="U30" s="17">
        <f>'18'!C46</f>
        <v>827</v>
      </c>
      <c r="V30" s="17">
        <f>'19'!C46</f>
        <v>932</v>
      </c>
      <c r="W30" s="17">
        <f>'20'!C46</f>
        <v>911</v>
      </c>
      <c r="X30" s="17">
        <f>'21'!C46</f>
        <v>993</v>
      </c>
      <c r="Y30" s="17">
        <f>'22'!C46</f>
        <v>1158</v>
      </c>
      <c r="Z30" s="17">
        <f>'23'!D33</f>
        <v>1352</v>
      </c>
      <c r="AA30" s="186">
        <f>'24'!C31</f>
        <v>1555</v>
      </c>
      <c r="AB30" s="186">
        <f>'25_6'!C31</f>
        <v>1690</v>
      </c>
    </row>
    <row r="31" spans="1:28">
      <c r="A31" s="2" t="s">
        <v>74</v>
      </c>
      <c r="B31" s="1" t="s">
        <v>22</v>
      </c>
      <c r="C31" s="17">
        <f>'00'!D149</f>
        <v>962</v>
      </c>
      <c r="D31" s="17">
        <f>'01'!E148</f>
        <v>1023</v>
      </c>
      <c r="E31" s="17">
        <f>'02'!E148</f>
        <v>1031</v>
      </c>
      <c r="F31" s="17">
        <f>'03'!E148</f>
        <v>1064</v>
      </c>
      <c r="G31" s="17">
        <f>'04'!E140</f>
        <v>989</v>
      </c>
      <c r="H31" s="17">
        <f>'05'!D110</f>
        <v>934</v>
      </c>
      <c r="I31" s="17">
        <f>'06'!C47</f>
        <v>941</v>
      </c>
      <c r="J31" s="17">
        <f>'07'!C47</f>
        <v>913</v>
      </c>
      <c r="K31" s="17">
        <f>'08'!C47</f>
        <v>957</v>
      </c>
      <c r="L31" s="17">
        <f>'09'!C47</f>
        <v>956</v>
      </c>
      <c r="M31" s="17">
        <f>'10'!C47</f>
        <v>1000</v>
      </c>
      <c r="N31" s="17">
        <f>'11'!C47</f>
        <v>975</v>
      </c>
      <c r="O31" s="17">
        <f>'12'!C47</f>
        <v>1023</v>
      </c>
      <c r="P31" s="17">
        <f>'13'!C47</f>
        <v>1037</v>
      </c>
      <c r="Q31" s="17">
        <f>'14'!C47</f>
        <v>1009</v>
      </c>
      <c r="R31" s="17">
        <f>'15'!C47</f>
        <v>1058</v>
      </c>
      <c r="S31" s="17">
        <f>'16'!C47</f>
        <v>1080</v>
      </c>
      <c r="T31" s="17">
        <f>'17'!C47</f>
        <v>1118</v>
      </c>
      <c r="U31" s="17">
        <f>'18'!C47</f>
        <v>1103</v>
      </c>
      <c r="V31" s="17">
        <f>'19'!C47</f>
        <v>1190</v>
      </c>
      <c r="W31" s="17">
        <f>'20'!C47</f>
        <v>1216</v>
      </c>
      <c r="X31" s="17">
        <f>'21'!C47</f>
        <v>1146</v>
      </c>
      <c r="Y31" s="17">
        <f>'22'!C47</f>
        <v>1203</v>
      </c>
      <c r="Z31" s="17">
        <f>'23'!D34</f>
        <v>1308</v>
      </c>
      <c r="AA31" s="186">
        <f>'24'!C32</f>
        <v>1518</v>
      </c>
      <c r="AB31" s="186">
        <f>'25_6'!C32</f>
        <v>1649</v>
      </c>
    </row>
    <row r="32" spans="1:28">
      <c r="A32" s="2" t="s">
        <v>75</v>
      </c>
      <c r="B32" s="1" t="s">
        <v>23</v>
      </c>
      <c r="C32" s="17">
        <f>'00'!D150</f>
        <v>696</v>
      </c>
      <c r="D32" s="17">
        <f>'01'!E149</f>
        <v>840</v>
      </c>
      <c r="E32" s="17">
        <f>'02'!E149</f>
        <v>870</v>
      </c>
      <c r="F32" s="17">
        <f>'03'!E149</f>
        <v>924</v>
      </c>
      <c r="G32" s="17">
        <f>'04'!E141</f>
        <v>933</v>
      </c>
      <c r="H32" s="17">
        <f>'05'!D111</f>
        <v>983</v>
      </c>
      <c r="I32" s="17">
        <f>'06'!C48</f>
        <v>979</v>
      </c>
      <c r="J32" s="17">
        <f>'07'!C48</f>
        <v>969</v>
      </c>
      <c r="K32" s="17">
        <f>'08'!C48</f>
        <v>941</v>
      </c>
      <c r="L32" s="17">
        <f>'09'!C48</f>
        <v>863</v>
      </c>
      <c r="M32" s="17">
        <f>'10'!C48</f>
        <v>771</v>
      </c>
      <c r="N32" s="17">
        <f>'11'!C48</f>
        <v>797</v>
      </c>
      <c r="O32" s="17">
        <f>'12'!C48</f>
        <v>822</v>
      </c>
      <c r="P32" s="17">
        <f>'13'!C48</f>
        <v>775</v>
      </c>
      <c r="Q32" s="17">
        <f>'14'!C48</f>
        <v>785</v>
      </c>
      <c r="R32" s="17">
        <f>'15'!C48</f>
        <v>768</v>
      </c>
      <c r="S32" s="17">
        <f>'16'!C48</f>
        <v>865</v>
      </c>
      <c r="T32" s="17">
        <f>'17'!C48</f>
        <v>931</v>
      </c>
      <c r="U32" s="17">
        <f>'18'!C48</f>
        <v>1204</v>
      </c>
      <c r="V32" s="17">
        <f>'19'!C48</f>
        <v>1344</v>
      </c>
      <c r="W32" s="17">
        <f>'20'!C48</f>
        <v>1331</v>
      </c>
      <c r="X32" s="17">
        <f>'21'!C48</f>
        <v>1197</v>
      </c>
      <c r="Y32" s="17">
        <f>'22'!C48</f>
        <v>1386</v>
      </c>
      <c r="Z32" s="17">
        <f>'23'!D35</f>
        <v>1564</v>
      </c>
      <c r="AA32" s="186">
        <f>'24'!C33</f>
        <v>1689</v>
      </c>
      <c r="AB32" s="186">
        <f>'25_6'!C33</f>
        <v>1757</v>
      </c>
    </row>
    <row r="33" spans="1:28">
      <c r="A33" s="2" t="s">
        <v>76</v>
      </c>
      <c r="B33" s="1" t="s">
        <v>45</v>
      </c>
      <c r="C33" s="17">
        <f>'00'!D151</f>
        <v>426</v>
      </c>
      <c r="D33" s="17">
        <f>'01'!E150</f>
        <v>506</v>
      </c>
      <c r="E33" s="17">
        <f>'02'!E150</f>
        <v>510</v>
      </c>
      <c r="F33" s="17">
        <f>'03'!E150</f>
        <v>496</v>
      </c>
      <c r="G33" s="17">
        <f>'04'!E142</f>
        <v>549</v>
      </c>
      <c r="H33" s="17">
        <f>'05'!D112</f>
        <v>581</v>
      </c>
      <c r="I33" s="17">
        <f>'06'!C49</f>
        <v>535</v>
      </c>
      <c r="J33" s="17">
        <f>'07'!C49</f>
        <v>523</v>
      </c>
      <c r="K33" s="17">
        <f>'08'!C49</f>
        <v>528</v>
      </c>
      <c r="L33" s="17">
        <f>'09'!C49</f>
        <v>555</v>
      </c>
      <c r="M33" s="17">
        <f>'10'!C49</f>
        <v>558</v>
      </c>
      <c r="N33" s="17">
        <f>'11'!C49</f>
        <v>542</v>
      </c>
      <c r="O33" s="17">
        <f>'12'!C49</f>
        <v>558</v>
      </c>
      <c r="P33" s="17">
        <f>'13'!C49</f>
        <v>538</v>
      </c>
      <c r="Q33" s="17">
        <f>'14'!C49</f>
        <v>481</v>
      </c>
      <c r="R33" s="17">
        <f>'15'!C49</f>
        <v>491</v>
      </c>
      <c r="S33" s="17">
        <f>'16'!C49</f>
        <v>541</v>
      </c>
      <c r="T33" s="17">
        <f>'17'!C49</f>
        <v>634</v>
      </c>
      <c r="U33" s="17">
        <f>'18'!C49</f>
        <v>781</v>
      </c>
      <c r="V33" s="17">
        <f>'19'!C49</f>
        <v>870</v>
      </c>
      <c r="W33" s="17">
        <f>'20'!C49</f>
        <v>899</v>
      </c>
      <c r="X33" s="17">
        <f>'21'!C49</f>
        <v>902</v>
      </c>
      <c r="Y33" s="17">
        <f>'22'!C49</f>
        <v>1037</v>
      </c>
      <c r="Z33" s="17">
        <f>'23'!D36</f>
        <v>1078</v>
      </c>
      <c r="AA33" s="186">
        <f>'24'!C34</f>
        <v>1113</v>
      </c>
      <c r="AB33" s="186">
        <f>'25_6'!C34</f>
        <v>1112</v>
      </c>
    </row>
    <row r="34" spans="1:28">
      <c r="A34" s="2" t="s">
        <v>77</v>
      </c>
      <c r="B34" s="1" t="s">
        <v>24</v>
      </c>
      <c r="C34" s="17">
        <f>'00'!D152</f>
        <v>87</v>
      </c>
      <c r="D34" s="17">
        <f>'01'!E151</f>
        <v>83</v>
      </c>
      <c r="E34" s="17">
        <f>'02'!E151</f>
        <v>72</v>
      </c>
      <c r="F34" s="17">
        <f>'03'!E151</f>
        <v>71</v>
      </c>
      <c r="G34" s="17">
        <f>'04'!E143</f>
        <v>86</v>
      </c>
      <c r="H34" s="17">
        <f>'05'!D113</f>
        <v>85</v>
      </c>
      <c r="I34" s="17">
        <f>'06'!C50</f>
        <v>104</v>
      </c>
      <c r="J34" s="17">
        <f>'07'!C50</f>
        <v>121</v>
      </c>
      <c r="K34" s="17">
        <f>'08'!C50</f>
        <v>121</v>
      </c>
      <c r="L34" s="17">
        <f>'09'!C50</f>
        <v>107</v>
      </c>
      <c r="M34" s="17">
        <f>'10'!C50</f>
        <v>103</v>
      </c>
      <c r="N34" s="17">
        <f>'11'!C50</f>
        <v>105</v>
      </c>
      <c r="O34" s="17">
        <f>'12'!C50</f>
        <v>102</v>
      </c>
      <c r="P34" s="17">
        <f>'13'!C50</f>
        <v>110</v>
      </c>
      <c r="Q34" s="17">
        <f>'14'!C50</f>
        <v>107</v>
      </c>
      <c r="R34" s="17">
        <f>'15'!C50</f>
        <v>104</v>
      </c>
      <c r="S34" s="17">
        <f>'16'!C50</f>
        <v>112</v>
      </c>
      <c r="T34" s="17">
        <f>'17'!C50</f>
        <v>113</v>
      </c>
      <c r="U34" s="17">
        <f>'18'!C50</f>
        <v>117</v>
      </c>
      <c r="V34" s="17">
        <f>'19'!C50</f>
        <v>113</v>
      </c>
      <c r="W34" s="17">
        <f>'20'!C50</f>
        <v>115</v>
      </c>
      <c r="X34" s="17">
        <f>'21'!C50</f>
        <v>127</v>
      </c>
      <c r="Y34" s="17">
        <f>'22'!C50</f>
        <v>128</v>
      </c>
      <c r="Z34" s="17">
        <f>'23'!D37</f>
        <v>126</v>
      </c>
      <c r="AA34" s="186">
        <f>'24'!C35</f>
        <v>149</v>
      </c>
      <c r="AB34" s="186">
        <f>'25_6'!C35</f>
        <v>155</v>
      </c>
    </row>
    <row r="35" spans="1:28">
      <c r="A35" s="2" t="s">
        <v>78</v>
      </c>
      <c r="B35" s="1" t="s">
        <v>25</v>
      </c>
      <c r="C35" s="17">
        <f>'00'!D153</f>
        <v>643</v>
      </c>
      <c r="D35" s="17">
        <f>'01'!E152</f>
        <v>683</v>
      </c>
      <c r="E35" s="17">
        <f>'02'!E152</f>
        <v>637</v>
      </c>
      <c r="F35" s="17">
        <f>'03'!E152</f>
        <v>618</v>
      </c>
      <c r="G35" s="17">
        <f>'04'!E144</f>
        <v>652</v>
      </c>
      <c r="H35" s="17">
        <f>'05'!D114</f>
        <v>792</v>
      </c>
      <c r="I35" s="17">
        <f>'06'!C51</f>
        <v>767</v>
      </c>
      <c r="J35" s="17">
        <f>'07'!C51</f>
        <v>739</v>
      </c>
      <c r="K35" s="17">
        <f>'08'!C51</f>
        <v>718</v>
      </c>
      <c r="L35" s="17">
        <f>'09'!C51</f>
        <v>654</v>
      </c>
      <c r="M35" s="17">
        <f>'10'!C51</f>
        <v>646</v>
      </c>
      <c r="N35" s="17">
        <f>'11'!C51</f>
        <v>671</v>
      </c>
      <c r="O35" s="17">
        <f>'12'!C51</f>
        <v>668</v>
      </c>
      <c r="P35" s="17">
        <f>'13'!C51</f>
        <v>645</v>
      </c>
      <c r="Q35" s="17">
        <f>'14'!C51</f>
        <v>686</v>
      </c>
      <c r="R35" s="17">
        <f>'15'!C51</f>
        <v>713</v>
      </c>
      <c r="S35" s="17">
        <f>'16'!C51</f>
        <v>782</v>
      </c>
      <c r="T35" s="17">
        <f>'17'!C51</f>
        <v>838</v>
      </c>
      <c r="U35" s="17">
        <f>'18'!C51</f>
        <v>947</v>
      </c>
      <c r="V35" s="17">
        <f>'19'!C51</f>
        <v>1009</v>
      </c>
      <c r="W35" s="17">
        <f>'20'!C51</f>
        <v>965</v>
      </c>
      <c r="X35" s="17">
        <f>'21'!C51</f>
        <v>908</v>
      </c>
      <c r="Y35" s="17">
        <f>'22'!C51</f>
        <v>1098</v>
      </c>
      <c r="Z35" s="17">
        <f>'23'!D38</f>
        <v>1277</v>
      </c>
      <c r="AA35" s="186">
        <f>'24'!C36</f>
        <v>1390</v>
      </c>
      <c r="AB35" s="186">
        <f>'25_6'!C36</f>
        <v>1451</v>
      </c>
    </row>
    <row r="36" spans="1:28">
      <c r="A36" s="2" t="s">
        <v>79</v>
      </c>
      <c r="B36" s="1" t="s">
        <v>26</v>
      </c>
      <c r="C36" s="17">
        <f>'00'!D154</f>
        <v>141</v>
      </c>
      <c r="D36" s="17">
        <f>'01'!E153</f>
        <v>156</v>
      </c>
      <c r="E36" s="17">
        <f>'02'!E153</f>
        <v>149</v>
      </c>
      <c r="F36" s="17">
        <f>'03'!E153</f>
        <v>152</v>
      </c>
      <c r="G36" s="17">
        <f>'04'!E145</f>
        <v>143</v>
      </c>
      <c r="H36" s="17">
        <f>'05'!D115</f>
        <v>149</v>
      </c>
      <c r="I36" s="17">
        <f>'06'!C52</f>
        <v>166</v>
      </c>
      <c r="J36" s="17">
        <f>'07'!C52</f>
        <v>184</v>
      </c>
      <c r="K36" s="17">
        <f>'08'!C52</f>
        <v>185</v>
      </c>
      <c r="L36" s="17">
        <f>'09'!C52</f>
        <v>212</v>
      </c>
      <c r="M36" s="17">
        <f>'10'!C52</f>
        <v>202</v>
      </c>
      <c r="N36" s="17">
        <f>'11'!C52</f>
        <v>220</v>
      </c>
      <c r="O36" s="17">
        <f>'12'!C52</f>
        <v>227</v>
      </c>
      <c r="P36" s="17">
        <f>'13'!C52</f>
        <v>243</v>
      </c>
      <c r="Q36" s="17">
        <f>'14'!C52</f>
        <v>258</v>
      </c>
      <c r="R36" s="17">
        <f>'15'!C52</f>
        <v>288</v>
      </c>
      <c r="S36" s="17">
        <f>'16'!C52</f>
        <v>335</v>
      </c>
      <c r="T36" s="17">
        <f>'17'!C52</f>
        <v>350</v>
      </c>
      <c r="U36" s="17">
        <f>'18'!C52</f>
        <v>384</v>
      </c>
      <c r="V36" s="17">
        <f>'19'!C52</f>
        <v>503</v>
      </c>
      <c r="W36" s="17">
        <f>'20'!C52</f>
        <v>514</v>
      </c>
      <c r="X36" s="17">
        <f>'21'!C52</f>
        <v>548</v>
      </c>
      <c r="Y36" s="17">
        <f>'22'!C52</f>
        <v>656</v>
      </c>
      <c r="Z36" s="17">
        <f>'23'!D39</f>
        <v>731</v>
      </c>
      <c r="AA36" s="186">
        <f>'24'!C37</f>
        <v>776</v>
      </c>
      <c r="AB36" s="186">
        <f>'25_6'!C37</f>
        <v>824</v>
      </c>
    </row>
    <row r="37" spans="1:28">
      <c r="A37" s="2" t="s">
        <v>80</v>
      </c>
      <c r="B37" s="1" t="s">
        <v>27</v>
      </c>
      <c r="C37" s="17">
        <f>'00'!D155</f>
        <v>275</v>
      </c>
      <c r="D37" s="17">
        <f>'01'!E154</f>
        <v>322</v>
      </c>
      <c r="E37" s="17">
        <f>'02'!E154</f>
        <v>312</v>
      </c>
      <c r="F37" s="17">
        <f>'03'!E154</f>
        <v>314</v>
      </c>
      <c r="G37" s="17">
        <f>'04'!E146</f>
        <v>349</v>
      </c>
      <c r="H37" s="17">
        <f>'05'!D116</f>
        <v>365</v>
      </c>
      <c r="I37" s="17">
        <f>'06'!C53</f>
        <v>340</v>
      </c>
      <c r="J37" s="17">
        <f>'07'!C53</f>
        <v>305</v>
      </c>
      <c r="K37" s="17">
        <f>'08'!C53</f>
        <v>271</v>
      </c>
      <c r="L37" s="17">
        <f>'09'!C53</f>
        <v>212</v>
      </c>
      <c r="M37" s="17">
        <f>'10'!C53</f>
        <v>201</v>
      </c>
      <c r="N37" s="17">
        <f>'11'!C53</f>
        <v>194</v>
      </c>
      <c r="O37" s="17">
        <f>'12'!C53</f>
        <v>215</v>
      </c>
      <c r="P37" s="17">
        <f>'13'!C53</f>
        <v>201</v>
      </c>
      <c r="Q37" s="17">
        <f>'14'!C53</f>
        <v>185</v>
      </c>
      <c r="R37" s="17">
        <f>'15'!C53</f>
        <v>218</v>
      </c>
      <c r="S37" s="17">
        <f>'16'!C53</f>
        <v>249</v>
      </c>
      <c r="T37" s="17">
        <f>'17'!C53</f>
        <v>276</v>
      </c>
      <c r="U37" s="17">
        <f>'18'!C53</f>
        <v>332</v>
      </c>
      <c r="V37" s="17">
        <f>'19'!C53</f>
        <v>349</v>
      </c>
      <c r="W37" s="17">
        <f>'20'!C53</f>
        <v>357</v>
      </c>
      <c r="X37" s="17">
        <f>'21'!C53</f>
        <v>351</v>
      </c>
      <c r="Y37" s="17">
        <f>'22'!C53</f>
        <v>417</v>
      </c>
      <c r="Z37" s="17">
        <f>'23'!D40</f>
        <v>450</v>
      </c>
      <c r="AA37" s="186">
        <f>'24'!C38</f>
        <v>478</v>
      </c>
      <c r="AB37" s="186">
        <f>'25_6'!C38</f>
        <v>489</v>
      </c>
    </row>
    <row r="38" spans="1:28">
      <c r="A38" s="2" t="s">
        <v>81</v>
      </c>
      <c r="B38" s="1" t="s">
        <v>28</v>
      </c>
      <c r="C38" s="17">
        <f>'00'!D156</f>
        <v>216</v>
      </c>
      <c r="D38" s="17">
        <f>'01'!E155</f>
        <v>193</v>
      </c>
      <c r="E38" s="17">
        <f>'02'!E155</f>
        <v>195</v>
      </c>
      <c r="F38" s="17">
        <f>'03'!E155</f>
        <v>196</v>
      </c>
      <c r="G38" s="17">
        <f>'04'!E147</f>
        <v>197</v>
      </c>
      <c r="H38" s="17">
        <f>'05'!D117</f>
        <v>208</v>
      </c>
      <c r="I38" s="17">
        <f>'06'!C54</f>
        <v>216</v>
      </c>
      <c r="J38" s="17">
        <f>'07'!C54</f>
        <v>215</v>
      </c>
      <c r="K38" s="17">
        <f>'08'!C54</f>
        <v>231</v>
      </c>
      <c r="L38" s="17">
        <f>'09'!C54</f>
        <v>230</v>
      </c>
      <c r="M38" s="17">
        <f>'10'!C54</f>
        <v>226</v>
      </c>
      <c r="N38" s="17">
        <f>'11'!C54</f>
        <v>222</v>
      </c>
      <c r="O38" s="17">
        <f>'12'!C54</f>
        <v>220</v>
      </c>
      <c r="P38" s="17">
        <f>'13'!C54</f>
        <v>204</v>
      </c>
      <c r="Q38" s="17">
        <f>'14'!C54</f>
        <v>196</v>
      </c>
      <c r="R38" s="17">
        <f>'15'!C54</f>
        <v>225</v>
      </c>
      <c r="S38" s="17">
        <f>'16'!C54</f>
        <v>241</v>
      </c>
      <c r="T38" s="17">
        <f>'17'!C54</f>
        <v>317</v>
      </c>
      <c r="U38" s="17">
        <f>'18'!C54</f>
        <v>318</v>
      </c>
      <c r="V38" s="17">
        <f>'19'!C54</f>
        <v>395</v>
      </c>
      <c r="W38" s="17">
        <f>'20'!C54</f>
        <v>412</v>
      </c>
      <c r="X38" s="17">
        <f>'21'!C54</f>
        <v>394</v>
      </c>
      <c r="Y38" s="17">
        <f>'22'!C54</f>
        <v>521</v>
      </c>
      <c r="Z38" s="17">
        <f>'23'!D41</f>
        <v>707</v>
      </c>
      <c r="AA38" s="186">
        <f>'24'!C39</f>
        <v>797</v>
      </c>
      <c r="AB38" s="186">
        <f>'25_6'!C39</f>
        <v>801</v>
      </c>
    </row>
    <row r="39" spans="1:28">
      <c r="A39" s="2" t="s">
        <v>82</v>
      </c>
      <c r="B39" s="1" t="s">
        <v>29</v>
      </c>
      <c r="C39" s="17">
        <f>'00'!D157</f>
        <v>138</v>
      </c>
      <c r="D39" s="17">
        <f>'01'!E156</f>
        <v>171</v>
      </c>
      <c r="E39" s="17">
        <f>'02'!E156</f>
        <v>172</v>
      </c>
      <c r="F39" s="17">
        <f>'03'!E156</f>
        <v>194</v>
      </c>
      <c r="G39" s="17">
        <f>'04'!E148</f>
        <v>218</v>
      </c>
      <c r="H39" s="17">
        <f>'05'!D118</f>
        <v>239</v>
      </c>
      <c r="I39" s="17">
        <f>'06'!C55</f>
        <v>262</v>
      </c>
      <c r="J39" s="17">
        <f>'07'!C55</f>
        <v>256</v>
      </c>
      <c r="K39" s="17">
        <f>'08'!C55</f>
        <v>252</v>
      </c>
      <c r="L39" s="17">
        <f>'09'!C55</f>
        <v>246</v>
      </c>
      <c r="M39" s="17">
        <f>'10'!C55</f>
        <v>238</v>
      </c>
      <c r="N39" s="17">
        <f>'11'!C55</f>
        <v>236</v>
      </c>
      <c r="O39" s="17">
        <f>'12'!C55</f>
        <v>191</v>
      </c>
      <c r="P39" s="17">
        <f>'13'!C55</f>
        <v>183</v>
      </c>
      <c r="Q39" s="17">
        <f>'14'!C55</f>
        <v>181</v>
      </c>
      <c r="R39" s="17">
        <f>'15'!C55</f>
        <v>176</v>
      </c>
      <c r="S39" s="17">
        <f>'16'!C55</f>
        <v>188</v>
      </c>
      <c r="T39" s="17">
        <f>'17'!C55</f>
        <v>192</v>
      </c>
      <c r="U39" s="17">
        <f>'18'!C55</f>
        <v>242</v>
      </c>
      <c r="V39" s="17">
        <f>'19'!C55</f>
        <v>267</v>
      </c>
      <c r="W39" s="17">
        <f>'20'!C55</f>
        <v>287</v>
      </c>
      <c r="X39" s="17">
        <f>'21'!C55</f>
        <v>296</v>
      </c>
      <c r="Y39" s="17">
        <f>'22'!C55</f>
        <v>346</v>
      </c>
      <c r="Z39" s="17">
        <f>'23'!D42</f>
        <v>402</v>
      </c>
      <c r="AA39" s="186">
        <f>'24'!C40</f>
        <v>377</v>
      </c>
      <c r="AB39" s="186">
        <f>'25_6'!C40</f>
        <v>380</v>
      </c>
    </row>
    <row r="40" spans="1:28">
      <c r="A40" s="2" t="s">
        <v>83</v>
      </c>
      <c r="B40" s="1" t="s">
        <v>30</v>
      </c>
      <c r="C40" s="17">
        <f>'00'!D158</f>
        <v>349</v>
      </c>
      <c r="D40" s="17">
        <f>'01'!E157</f>
        <v>350</v>
      </c>
      <c r="E40" s="17">
        <f>'02'!E157</f>
        <v>310</v>
      </c>
      <c r="F40" s="17">
        <f>'03'!E157</f>
        <v>311</v>
      </c>
      <c r="G40" s="17">
        <f>'04'!E149</f>
        <v>291</v>
      </c>
      <c r="H40" s="17">
        <f>'05'!D119</f>
        <v>316</v>
      </c>
      <c r="I40" s="17">
        <f>'06'!C56</f>
        <v>317</v>
      </c>
      <c r="J40" s="17">
        <f>'07'!C56</f>
        <v>372</v>
      </c>
      <c r="K40" s="17">
        <f>'08'!C56</f>
        <v>399</v>
      </c>
      <c r="L40" s="17">
        <f>'09'!C56</f>
        <v>442</v>
      </c>
      <c r="M40" s="17">
        <f>'10'!C56</f>
        <v>415</v>
      </c>
      <c r="N40" s="17">
        <f>'11'!C56</f>
        <v>503</v>
      </c>
      <c r="O40" s="17">
        <f>'12'!C56</f>
        <v>541</v>
      </c>
      <c r="P40" s="17">
        <f>'13'!C56</f>
        <v>524</v>
      </c>
      <c r="Q40" s="17">
        <f>'14'!C56</f>
        <v>570</v>
      </c>
      <c r="R40" s="17">
        <f>'15'!C56</f>
        <v>704</v>
      </c>
      <c r="S40" s="17">
        <f>'16'!C56</f>
        <v>954</v>
      </c>
      <c r="T40" s="17">
        <f>'17'!C56</f>
        <v>1180</v>
      </c>
      <c r="U40" s="17">
        <f>'18'!C56</f>
        <v>1322</v>
      </c>
      <c r="V40" s="17">
        <f>'19'!C56</f>
        <v>1705</v>
      </c>
      <c r="W40" s="17">
        <f>'20'!C56</f>
        <v>1867</v>
      </c>
      <c r="X40" s="17">
        <f>'21'!C56</f>
        <v>1627</v>
      </c>
      <c r="Y40" s="17">
        <f>'22'!C56</f>
        <v>1617</v>
      </c>
      <c r="Z40" s="17">
        <f>'23'!D43</f>
        <v>1843</v>
      </c>
      <c r="AA40" s="186">
        <f>'24'!C41</f>
        <v>1947</v>
      </c>
      <c r="AB40" s="186">
        <f>'25_6'!C41</f>
        <v>1925</v>
      </c>
    </row>
    <row r="41" spans="1:28">
      <c r="A41" s="11" t="s">
        <v>84</v>
      </c>
      <c r="B41" s="13" t="s">
        <v>31</v>
      </c>
      <c r="C41" s="18">
        <f>'00'!D159</f>
        <v>403</v>
      </c>
      <c r="D41" s="18">
        <f>'01'!E158</f>
        <v>425</v>
      </c>
      <c r="E41" s="18">
        <f>'02'!E158</f>
        <v>420</v>
      </c>
      <c r="F41" s="18">
        <f>'03'!E158</f>
        <v>406</v>
      </c>
      <c r="G41" s="18">
        <f>'04'!E150</f>
        <v>386</v>
      </c>
      <c r="H41" s="18">
        <f>'05'!D120</f>
        <v>393</v>
      </c>
      <c r="I41" s="18">
        <f>'06'!C57</f>
        <v>423</v>
      </c>
      <c r="J41" s="18">
        <f>'07'!C57</f>
        <v>416</v>
      </c>
      <c r="K41" s="18">
        <f>'08'!C57</f>
        <v>444</v>
      </c>
      <c r="L41" s="18">
        <f>'09'!C57</f>
        <v>421</v>
      </c>
      <c r="M41" s="18">
        <f>'10'!C57</f>
        <v>420</v>
      </c>
      <c r="N41" s="18">
        <f>'11'!C57</f>
        <v>430</v>
      </c>
      <c r="O41" s="18">
        <f>'12'!C57</f>
        <v>420</v>
      </c>
      <c r="P41" s="18">
        <f>'13'!C57</f>
        <v>422</v>
      </c>
      <c r="Q41" s="18">
        <f>'14'!C57</f>
        <v>425</v>
      </c>
      <c r="R41" s="18">
        <f>'15'!C57</f>
        <v>423</v>
      </c>
      <c r="S41" s="18">
        <f>'16'!C57</f>
        <v>454</v>
      </c>
      <c r="T41" s="18">
        <f>'17'!C57</f>
        <v>501</v>
      </c>
      <c r="U41" s="18">
        <f>'18'!C57</f>
        <v>562</v>
      </c>
      <c r="V41" s="18">
        <f>'19'!C57</f>
        <v>674</v>
      </c>
      <c r="W41" s="18">
        <f>'20'!C57</f>
        <v>688</v>
      </c>
      <c r="X41" s="18">
        <f>'21'!C57</f>
        <v>752</v>
      </c>
      <c r="Y41" s="18">
        <f>'22'!C57</f>
        <v>920</v>
      </c>
      <c r="Z41" s="18">
        <f>'23'!D44</f>
        <v>1011</v>
      </c>
      <c r="AA41" s="298">
        <f>'24'!C42</f>
        <v>1108</v>
      </c>
      <c r="AB41" s="298">
        <f>'25_6'!C42</f>
        <v>1131</v>
      </c>
    </row>
    <row r="42" spans="1:28">
      <c r="A42" s="9" t="s">
        <v>85</v>
      </c>
      <c r="B42" s="314" t="s">
        <v>32</v>
      </c>
      <c r="C42" s="20">
        <f>'00'!D160</f>
        <v>121</v>
      </c>
      <c r="D42" s="20">
        <f>'01'!E159</f>
        <v>105</v>
      </c>
      <c r="E42" s="20">
        <f>'02'!E159</f>
        <v>107</v>
      </c>
      <c r="F42" s="20">
        <f>'03'!E159</f>
        <v>99</v>
      </c>
      <c r="G42" s="20">
        <f>'04'!E151</f>
        <v>107</v>
      </c>
      <c r="H42" s="20">
        <f>'05'!D121</f>
        <v>117</v>
      </c>
      <c r="I42" s="20">
        <f>'06'!C58</f>
        <v>118</v>
      </c>
      <c r="J42" s="20">
        <f>'07'!C58</f>
        <v>163</v>
      </c>
      <c r="K42" s="20">
        <f>'08'!C58</f>
        <v>170</v>
      </c>
      <c r="L42" s="20">
        <f>'09'!C58</f>
        <v>168</v>
      </c>
      <c r="M42" s="20">
        <f>'10'!C58</f>
        <v>189</v>
      </c>
      <c r="N42" s="20">
        <f>'11'!C58</f>
        <v>169</v>
      </c>
      <c r="O42" s="20">
        <f>'12'!C58</f>
        <v>162</v>
      </c>
      <c r="P42" s="20">
        <f>'13'!C58</f>
        <v>157</v>
      </c>
      <c r="Q42" s="20">
        <f>'14'!C58</f>
        <v>150</v>
      </c>
      <c r="R42" s="20">
        <f>'15'!C58</f>
        <v>159</v>
      </c>
      <c r="S42" s="20">
        <f>'16'!C58</f>
        <v>162</v>
      </c>
      <c r="T42" s="20">
        <f>'17'!C58</f>
        <v>169</v>
      </c>
      <c r="U42" s="20">
        <f>'18'!C58</f>
        <v>195</v>
      </c>
      <c r="V42" s="20">
        <f>'19'!C58</f>
        <v>200</v>
      </c>
      <c r="W42" s="20">
        <f>'20'!C58</f>
        <v>215</v>
      </c>
      <c r="X42" s="20">
        <f>'21'!C58</f>
        <v>197</v>
      </c>
      <c r="Y42" s="20">
        <f>'22'!C58</f>
        <v>222</v>
      </c>
      <c r="Z42" s="20">
        <f>'23'!D45</f>
        <v>231</v>
      </c>
      <c r="AA42" s="186">
        <f>'24'!C43</f>
        <v>231</v>
      </c>
      <c r="AB42" s="186">
        <f>'25_6'!C43</f>
        <v>241</v>
      </c>
    </row>
    <row r="43" spans="1:28">
      <c r="A43" s="2" t="s">
        <v>86</v>
      </c>
      <c r="B43" s="1" t="s">
        <v>33</v>
      </c>
      <c r="C43" s="17">
        <f>'00'!D161</f>
        <v>96</v>
      </c>
      <c r="D43" s="17">
        <f>'01'!E160</f>
        <v>105</v>
      </c>
      <c r="E43" s="17">
        <f>'02'!E160</f>
        <v>109</v>
      </c>
      <c r="F43" s="17">
        <f>'03'!E160</f>
        <v>117</v>
      </c>
      <c r="G43" s="17">
        <f>'04'!E152</f>
        <v>111</v>
      </c>
      <c r="H43" s="17">
        <f>'05'!D122</f>
        <v>118</v>
      </c>
      <c r="I43" s="17">
        <f>'06'!C59</f>
        <v>133</v>
      </c>
      <c r="J43" s="17">
        <f>'07'!C59</f>
        <v>128</v>
      </c>
      <c r="K43" s="17">
        <f>'08'!C59</f>
        <v>133</v>
      </c>
      <c r="L43" s="17">
        <f>'09'!C59</f>
        <v>122</v>
      </c>
      <c r="M43" s="17">
        <f>'10'!C59</f>
        <v>143</v>
      </c>
      <c r="N43" s="17">
        <f>'11'!C59</f>
        <v>141</v>
      </c>
      <c r="O43" s="17">
        <f>'12'!C59</f>
        <v>147</v>
      </c>
      <c r="P43" s="17">
        <f>'13'!C59</f>
        <v>159</v>
      </c>
      <c r="Q43" s="17">
        <f>'14'!C59</f>
        <v>169</v>
      </c>
      <c r="R43" s="17">
        <f>'15'!C59</f>
        <v>179</v>
      </c>
      <c r="S43" s="17">
        <f>'16'!C59</f>
        <v>179</v>
      </c>
      <c r="T43" s="17">
        <f>'17'!C59</f>
        <v>192</v>
      </c>
      <c r="U43" s="17">
        <f>'18'!C59</f>
        <v>214</v>
      </c>
      <c r="V43" s="17">
        <f>'19'!C59</f>
        <v>281</v>
      </c>
      <c r="W43" s="17">
        <f>'20'!C59</f>
        <v>302</v>
      </c>
      <c r="X43" s="17">
        <f>'21'!C59</f>
        <v>304</v>
      </c>
      <c r="Y43" s="17">
        <f>'22'!C59</f>
        <v>373</v>
      </c>
      <c r="Z43" s="17">
        <f>'23'!D46</f>
        <v>403</v>
      </c>
      <c r="AA43" s="186">
        <f>'24'!C44</f>
        <v>465</v>
      </c>
      <c r="AB43" s="186">
        <f>'25_6'!C44</f>
        <v>498</v>
      </c>
    </row>
    <row r="44" spans="1:28">
      <c r="A44" s="2" t="s">
        <v>87</v>
      </c>
      <c r="B44" s="1" t="s">
        <v>34</v>
      </c>
      <c r="C44" s="17">
        <f>'00'!D162</f>
        <v>191</v>
      </c>
      <c r="D44" s="17">
        <f>'01'!E161</f>
        <v>226</v>
      </c>
      <c r="E44" s="17">
        <f>'02'!E161</f>
        <v>207</v>
      </c>
      <c r="F44" s="17">
        <f>'03'!E161</f>
        <v>208</v>
      </c>
      <c r="G44" s="17">
        <f>'04'!E153</f>
        <v>196</v>
      </c>
      <c r="H44" s="17">
        <f>'05'!D123</f>
        <v>194</v>
      </c>
      <c r="I44" s="17">
        <f>'06'!C60</f>
        <v>211</v>
      </c>
      <c r="J44" s="17">
        <f>'07'!C60</f>
        <v>224</v>
      </c>
      <c r="K44" s="17">
        <f>'08'!C60</f>
        <v>225</v>
      </c>
      <c r="L44" s="17">
        <f>'09'!C60</f>
        <v>205</v>
      </c>
      <c r="M44" s="17">
        <f>'10'!C60</f>
        <v>208</v>
      </c>
      <c r="N44" s="17">
        <f>'11'!C60</f>
        <v>219</v>
      </c>
      <c r="O44" s="17">
        <f>'12'!C60</f>
        <v>231</v>
      </c>
      <c r="P44" s="17">
        <f>'13'!C60</f>
        <v>252</v>
      </c>
      <c r="Q44" s="17">
        <f>'14'!C60</f>
        <v>288</v>
      </c>
      <c r="R44" s="17">
        <f>'15'!C60</f>
        <v>329</v>
      </c>
      <c r="S44" s="17">
        <f>'16'!C60</f>
        <v>350</v>
      </c>
      <c r="T44" s="17">
        <f>'17'!C60</f>
        <v>380</v>
      </c>
      <c r="U44" s="17">
        <f>'18'!C60</f>
        <v>451</v>
      </c>
      <c r="V44" s="17">
        <f>'19'!C60</f>
        <v>545</v>
      </c>
      <c r="W44" s="17">
        <f>'20'!C60</f>
        <v>522</v>
      </c>
      <c r="X44" s="17">
        <f>'21'!C60</f>
        <v>490</v>
      </c>
      <c r="Y44" s="17">
        <f>'22'!C60</f>
        <v>535</v>
      </c>
      <c r="Z44" s="17">
        <f>'23'!D47</f>
        <v>630</v>
      </c>
      <c r="AA44" s="186">
        <f>'24'!C45</f>
        <v>721</v>
      </c>
      <c r="AB44" s="186">
        <f>'25_6'!C45</f>
        <v>731</v>
      </c>
    </row>
    <row r="45" spans="1:28">
      <c r="A45" s="2" t="s">
        <v>88</v>
      </c>
      <c r="B45" s="1" t="s">
        <v>35</v>
      </c>
      <c r="C45" s="17">
        <f>'00'!D163</f>
        <v>299</v>
      </c>
      <c r="D45" s="17">
        <f>'01'!E162</f>
        <v>327</v>
      </c>
      <c r="E45" s="17">
        <f>'02'!E162</f>
        <v>312</v>
      </c>
      <c r="F45" s="17">
        <f>'03'!E162</f>
        <v>309</v>
      </c>
      <c r="G45" s="17">
        <f>'04'!E154</f>
        <v>316</v>
      </c>
      <c r="H45" s="17">
        <f>'05'!D124</f>
        <v>349</v>
      </c>
      <c r="I45" s="17">
        <f>'06'!C61</f>
        <v>392</v>
      </c>
      <c r="J45" s="17">
        <f>'07'!C61</f>
        <v>411</v>
      </c>
      <c r="K45" s="17">
        <f>'08'!C61</f>
        <v>404</v>
      </c>
      <c r="L45" s="17">
        <f>'09'!C61</f>
        <v>412</v>
      </c>
      <c r="M45" s="17">
        <f>'10'!C61</f>
        <v>400</v>
      </c>
      <c r="N45" s="17">
        <f>'11'!C61</f>
        <v>409</v>
      </c>
      <c r="O45" s="17">
        <f>'12'!C61</f>
        <v>393</v>
      </c>
      <c r="P45" s="17">
        <f>'13'!C61</f>
        <v>405</v>
      </c>
      <c r="Q45" s="17">
        <f>'14'!C61</f>
        <v>412</v>
      </c>
      <c r="R45" s="17">
        <f>'15'!C61</f>
        <v>384</v>
      </c>
      <c r="S45" s="17">
        <f>'16'!C61</f>
        <v>417</v>
      </c>
      <c r="T45" s="17">
        <f>'17'!C61</f>
        <v>428</v>
      </c>
      <c r="U45" s="17">
        <f>'18'!C61</f>
        <v>431</v>
      </c>
      <c r="V45" s="17">
        <f>'19'!C61</f>
        <v>515</v>
      </c>
      <c r="W45" s="17">
        <f>'20'!C61</f>
        <v>510</v>
      </c>
      <c r="X45" s="17">
        <f>'21'!C61</f>
        <v>482</v>
      </c>
      <c r="Y45" s="17">
        <f>'22'!C61</f>
        <v>494</v>
      </c>
      <c r="Z45" s="17">
        <f>'23'!D48</f>
        <v>581</v>
      </c>
      <c r="AA45" s="186">
        <f>'24'!C46</f>
        <v>615</v>
      </c>
      <c r="AB45" s="186">
        <f>'25_6'!C46</f>
        <v>644</v>
      </c>
    </row>
    <row r="46" spans="1:28">
      <c r="A46" s="2" t="s">
        <v>89</v>
      </c>
      <c r="B46" s="1" t="s">
        <v>36</v>
      </c>
      <c r="C46" s="17">
        <f>'00'!D164</f>
        <v>58</v>
      </c>
      <c r="D46" s="17">
        <f>'01'!E163</f>
        <v>70</v>
      </c>
      <c r="E46" s="17">
        <f>'02'!E163</f>
        <v>41</v>
      </c>
      <c r="F46" s="17">
        <f>'03'!E163</f>
        <v>35</v>
      </c>
      <c r="G46" s="17">
        <f>'04'!E155</f>
        <v>42</v>
      </c>
      <c r="H46" s="17">
        <f>'05'!D125</f>
        <v>56</v>
      </c>
      <c r="I46" s="17">
        <f>'06'!C62</f>
        <v>85</v>
      </c>
      <c r="J46" s="17">
        <f>'07'!C62</f>
        <v>80</v>
      </c>
      <c r="K46" s="17">
        <f>'08'!C62</f>
        <v>93</v>
      </c>
      <c r="L46" s="17">
        <f>'09'!C62</f>
        <v>80</v>
      </c>
      <c r="M46" s="17">
        <f>'10'!C62</f>
        <v>72</v>
      </c>
      <c r="N46" s="17">
        <f>'11'!C62</f>
        <v>70</v>
      </c>
      <c r="O46" s="17">
        <f>'12'!C62</f>
        <v>72</v>
      </c>
      <c r="P46" s="17">
        <f>'13'!C62</f>
        <v>76</v>
      </c>
      <c r="Q46" s="17">
        <f>'14'!C62</f>
        <v>79</v>
      </c>
      <c r="R46" s="17">
        <f>'15'!C62</f>
        <v>99</v>
      </c>
      <c r="S46" s="17">
        <f>'16'!C62</f>
        <v>105</v>
      </c>
      <c r="T46" s="17">
        <f>'17'!C62</f>
        <v>110</v>
      </c>
      <c r="U46" s="17">
        <f>'18'!C62</f>
        <v>116</v>
      </c>
      <c r="V46" s="17">
        <f>'19'!C62</f>
        <v>148</v>
      </c>
      <c r="W46" s="17">
        <f>'20'!C62</f>
        <v>147</v>
      </c>
      <c r="X46" s="17">
        <f>'21'!C62</f>
        <v>134</v>
      </c>
      <c r="Y46" s="17">
        <f>'22'!C62</f>
        <v>143</v>
      </c>
      <c r="Z46" s="17">
        <f>'23'!D49</f>
        <v>157</v>
      </c>
      <c r="AA46" s="186">
        <f>'24'!C47</f>
        <v>175</v>
      </c>
      <c r="AB46" s="186">
        <f>'25_6'!C47</f>
        <v>172</v>
      </c>
    </row>
    <row r="47" spans="1:28">
      <c r="A47" s="2" t="s">
        <v>90</v>
      </c>
      <c r="B47" s="1" t="s">
        <v>37</v>
      </c>
      <c r="C47" s="17">
        <f>'00'!D165</f>
        <v>220</v>
      </c>
      <c r="D47" s="17">
        <f>'01'!E164</f>
        <v>306</v>
      </c>
      <c r="E47" s="17">
        <f>'02'!E164</f>
        <v>355</v>
      </c>
      <c r="F47" s="17">
        <f>'03'!E164</f>
        <v>390</v>
      </c>
      <c r="G47" s="17">
        <f>'04'!E156</f>
        <v>430</v>
      </c>
      <c r="H47" s="17">
        <f>'05'!D126</f>
        <v>465</v>
      </c>
      <c r="I47" s="17">
        <f>'06'!C63</f>
        <v>463</v>
      </c>
      <c r="J47" s="17">
        <f>'07'!C63</f>
        <v>467</v>
      </c>
      <c r="K47" s="17">
        <f>'08'!C63</f>
        <v>470</v>
      </c>
      <c r="L47" s="17">
        <f>'09'!C63</f>
        <v>443</v>
      </c>
      <c r="M47" s="17">
        <f>'10'!C63</f>
        <v>416</v>
      </c>
      <c r="N47" s="17">
        <f>'11'!C63</f>
        <v>367</v>
      </c>
      <c r="O47" s="17">
        <f>'12'!C63</f>
        <v>328</v>
      </c>
      <c r="P47" s="17">
        <f>'13'!C63</f>
        <v>333</v>
      </c>
      <c r="Q47" s="17">
        <f>'14'!C63</f>
        <v>327</v>
      </c>
      <c r="R47" s="17">
        <f>'15'!C63</f>
        <v>354</v>
      </c>
      <c r="S47" s="17">
        <f>'16'!C63</f>
        <v>427</v>
      </c>
      <c r="T47" s="17">
        <f>'17'!C63</f>
        <v>462</v>
      </c>
      <c r="U47" s="17">
        <f>'18'!C63</f>
        <v>553</v>
      </c>
      <c r="V47" s="17">
        <f>'19'!C63</f>
        <v>567</v>
      </c>
      <c r="W47" s="17">
        <f>'20'!C63</f>
        <v>475</v>
      </c>
      <c r="X47" s="17">
        <f>'21'!C63</f>
        <v>381</v>
      </c>
      <c r="Y47" s="17">
        <f>'22'!C63</f>
        <v>421</v>
      </c>
      <c r="Z47" s="17">
        <f>'23'!D50</f>
        <v>541</v>
      </c>
      <c r="AA47" s="186">
        <f>'24'!C48</f>
        <v>566</v>
      </c>
      <c r="AB47" s="186">
        <f>'25_6'!C48</f>
        <v>579</v>
      </c>
    </row>
    <row r="48" spans="1:28">
      <c r="A48" s="2" t="s">
        <v>91</v>
      </c>
      <c r="B48" s="1" t="s">
        <v>38</v>
      </c>
      <c r="C48" s="17">
        <f>'00'!D166</f>
        <v>32</v>
      </c>
      <c r="D48" s="17">
        <f>'01'!E165</f>
        <v>35</v>
      </c>
      <c r="E48" s="17">
        <f>'02'!E165</f>
        <v>33</v>
      </c>
      <c r="F48" s="17">
        <f>'03'!E165</f>
        <v>36</v>
      </c>
      <c r="G48" s="17">
        <f>'04'!E157</f>
        <v>39</v>
      </c>
      <c r="H48" s="17">
        <f>'05'!D127</f>
        <v>38</v>
      </c>
      <c r="I48" s="17">
        <f>'06'!C64</f>
        <v>28</v>
      </c>
      <c r="J48" s="17">
        <f>'07'!C64</f>
        <v>29</v>
      </c>
      <c r="K48" s="17">
        <f>'08'!C64</f>
        <v>28</v>
      </c>
      <c r="L48" s="17">
        <f>'09'!C64</f>
        <v>29</v>
      </c>
      <c r="M48" s="17">
        <f>'10'!C64</f>
        <v>23</v>
      </c>
      <c r="N48" s="17">
        <f>'11'!C64</f>
        <v>23</v>
      </c>
      <c r="O48" s="17">
        <f>'12'!C64</f>
        <v>22</v>
      </c>
      <c r="P48" s="17">
        <f>'13'!C64</f>
        <v>28</v>
      </c>
      <c r="Q48" s="17">
        <f>'14'!C64</f>
        <v>27</v>
      </c>
      <c r="R48" s="17">
        <f>'15'!C64</f>
        <v>31</v>
      </c>
      <c r="S48" s="17">
        <f>'16'!C64</f>
        <v>36</v>
      </c>
      <c r="T48" s="17">
        <f>'17'!C64</f>
        <v>43</v>
      </c>
      <c r="U48" s="17">
        <f>'18'!C64</f>
        <v>51</v>
      </c>
      <c r="V48" s="17">
        <f>'19'!C64</f>
        <v>63</v>
      </c>
      <c r="W48" s="17">
        <f>'20'!C64</f>
        <v>71</v>
      </c>
      <c r="X48" s="17">
        <f>'21'!C64</f>
        <v>75</v>
      </c>
      <c r="Y48" s="17">
        <f>'22'!C64</f>
        <v>95</v>
      </c>
      <c r="Z48" s="17">
        <f>'23'!D51</f>
        <v>115</v>
      </c>
      <c r="AA48" s="186">
        <f>'24'!C49</f>
        <v>118</v>
      </c>
      <c r="AB48" s="186">
        <f>'25_6'!C49</f>
        <v>131</v>
      </c>
    </row>
    <row r="49" spans="1:28">
      <c r="A49" s="2" t="s">
        <v>92</v>
      </c>
      <c r="B49" s="1" t="s">
        <v>2</v>
      </c>
      <c r="C49" s="17">
        <f>'00'!D167</f>
        <v>193</v>
      </c>
      <c r="D49" s="17">
        <f>'01'!E166</f>
        <v>207</v>
      </c>
      <c r="E49" s="17">
        <f>'02'!E166</f>
        <v>205</v>
      </c>
      <c r="F49" s="17">
        <f>'03'!E166</f>
        <v>202</v>
      </c>
      <c r="G49" s="17">
        <f>'04'!E158</f>
        <v>196</v>
      </c>
      <c r="H49" s="17">
        <f>'05'!D128</f>
        <v>189</v>
      </c>
      <c r="I49" s="17">
        <f>'06'!C65</f>
        <v>184</v>
      </c>
      <c r="J49" s="17">
        <f>'07'!C65</f>
        <v>175</v>
      </c>
      <c r="K49" s="17">
        <f>'08'!C65</f>
        <v>181</v>
      </c>
      <c r="L49" s="17">
        <f>'09'!C65</f>
        <v>187</v>
      </c>
      <c r="M49" s="17">
        <f>'10'!C65</f>
        <v>194</v>
      </c>
      <c r="N49" s="17">
        <f>'11'!C65</f>
        <v>200</v>
      </c>
      <c r="O49" s="17">
        <f>'12'!C65</f>
        <v>209</v>
      </c>
      <c r="P49" s="17">
        <f>'13'!C65</f>
        <v>213</v>
      </c>
      <c r="Q49" s="17">
        <f>'14'!C65</f>
        <v>216</v>
      </c>
      <c r="R49" s="17">
        <f>'15'!C65</f>
        <v>217</v>
      </c>
      <c r="S49" s="17">
        <f>'16'!C65</f>
        <v>233</v>
      </c>
      <c r="T49" s="17">
        <f>'17'!C65</f>
        <v>243</v>
      </c>
      <c r="U49" s="17">
        <f>'18'!C65</f>
        <v>241</v>
      </c>
      <c r="V49" s="17">
        <f>'19'!C65</f>
        <v>246</v>
      </c>
      <c r="W49" s="17">
        <f>'20'!C65</f>
        <v>256</v>
      </c>
      <c r="X49" s="17">
        <f>'21'!C65</f>
        <v>259</v>
      </c>
      <c r="Y49" s="17">
        <f>'22'!C65</f>
        <v>309</v>
      </c>
      <c r="Z49" s="17">
        <f>'23'!D52</f>
        <v>333</v>
      </c>
      <c r="AA49" s="186">
        <f>'24'!C50</f>
        <v>399</v>
      </c>
      <c r="AB49" s="186">
        <f>'25_6'!C50</f>
        <v>422</v>
      </c>
    </row>
    <row r="50" spans="1:28">
      <c r="A50" s="2" t="s">
        <v>93</v>
      </c>
      <c r="B50" s="1" t="s">
        <v>39</v>
      </c>
      <c r="C50" s="17">
        <f>'00'!D168</f>
        <v>109</v>
      </c>
      <c r="D50" s="17">
        <f>'01'!E167</f>
        <v>134</v>
      </c>
      <c r="E50" s="17">
        <f>'02'!E167</f>
        <v>128</v>
      </c>
      <c r="F50" s="17">
        <f>'03'!E167</f>
        <v>131</v>
      </c>
      <c r="G50" s="17">
        <f>'04'!E159</f>
        <v>139</v>
      </c>
      <c r="H50" s="17">
        <f>'05'!D129</f>
        <v>134</v>
      </c>
      <c r="I50" s="17">
        <f>'06'!C66</f>
        <v>134</v>
      </c>
      <c r="J50" s="17">
        <f>'07'!C66</f>
        <v>141</v>
      </c>
      <c r="K50" s="17">
        <f>'08'!C66</f>
        <v>140</v>
      </c>
      <c r="L50" s="17">
        <f>'09'!C66</f>
        <v>129</v>
      </c>
      <c r="M50" s="17">
        <f>'10'!C66</f>
        <v>123</v>
      </c>
      <c r="N50" s="17">
        <f>'11'!C66</f>
        <v>105</v>
      </c>
      <c r="O50" s="17">
        <f>'12'!C66</f>
        <v>109</v>
      </c>
      <c r="P50" s="17">
        <f>'13'!C66</f>
        <v>98</v>
      </c>
      <c r="Q50" s="17">
        <f>'14'!C66</f>
        <v>99</v>
      </c>
      <c r="R50" s="17">
        <f>'15'!C66</f>
        <v>96</v>
      </c>
      <c r="S50" s="17">
        <f>'16'!C66</f>
        <v>110</v>
      </c>
      <c r="T50" s="17">
        <f>'17'!C66</f>
        <v>118</v>
      </c>
      <c r="U50" s="17">
        <f>'18'!C66</f>
        <v>131</v>
      </c>
      <c r="V50" s="17">
        <f>'19'!C66</f>
        <v>148</v>
      </c>
      <c r="W50" s="17">
        <f>'20'!C66</f>
        <v>169</v>
      </c>
      <c r="X50" s="17">
        <f>'21'!C66</f>
        <v>185</v>
      </c>
      <c r="Y50" s="17">
        <f>'22'!C66</f>
        <v>220</v>
      </c>
      <c r="Z50" s="17">
        <f>'23'!D53</f>
        <v>277</v>
      </c>
      <c r="AA50" s="186">
        <f>'24'!C51</f>
        <v>253</v>
      </c>
      <c r="AB50" s="186">
        <f>'25_6'!C51</f>
        <v>282</v>
      </c>
    </row>
    <row r="51" spans="1:28">
      <c r="A51" s="2" t="s">
        <v>94</v>
      </c>
      <c r="B51" s="1" t="s">
        <v>40</v>
      </c>
      <c r="C51" s="17">
        <f>'00'!D169</f>
        <v>65</v>
      </c>
      <c r="D51" s="17">
        <f>'01'!E168</f>
        <v>78</v>
      </c>
      <c r="E51" s="17">
        <f>'02'!E168</f>
        <v>75</v>
      </c>
      <c r="F51" s="17">
        <f>'03'!E168</f>
        <v>77</v>
      </c>
      <c r="G51" s="17">
        <f>'04'!E160</f>
        <v>83</v>
      </c>
      <c r="H51" s="17">
        <f>'05'!D130</f>
        <v>100</v>
      </c>
      <c r="I51" s="17">
        <f>'06'!C67</f>
        <v>115</v>
      </c>
      <c r="J51" s="17">
        <f>'07'!C67</f>
        <v>133</v>
      </c>
      <c r="K51" s="17">
        <f>'08'!C67</f>
        <v>123</v>
      </c>
      <c r="L51" s="17">
        <f>'09'!C67</f>
        <v>110</v>
      </c>
      <c r="M51" s="17">
        <f>'10'!C67</f>
        <v>105</v>
      </c>
      <c r="N51" s="17">
        <f>'11'!C67</f>
        <v>112</v>
      </c>
      <c r="O51" s="17">
        <f>'12'!C67</f>
        <v>103</v>
      </c>
      <c r="P51" s="17">
        <f>'13'!C67</f>
        <v>90</v>
      </c>
      <c r="Q51" s="17">
        <f>'14'!C67</f>
        <v>91</v>
      </c>
      <c r="R51" s="17">
        <f>'15'!C67</f>
        <v>97</v>
      </c>
      <c r="S51" s="17">
        <f>'16'!C67</f>
        <v>101</v>
      </c>
      <c r="T51" s="17">
        <f>'17'!C67</f>
        <v>109</v>
      </c>
      <c r="U51" s="17">
        <f>'18'!C67</f>
        <v>123</v>
      </c>
      <c r="V51" s="17">
        <f>'19'!C67</f>
        <v>162</v>
      </c>
      <c r="W51" s="17">
        <f>'20'!C67</f>
        <v>183</v>
      </c>
      <c r="X51" s="17">
        <f>'21'!C67</f>
        <v>158</v>
      </c>
      <c r="Y51" s="17">
        <f>'22'!C67</f>
        <v>226</v>
      </c>
      <c r="Z51" s="17">
        <f>'23'!D54</f>
        <v>265</v>
      </c>
      <c r="AA51" s="186">
        <f>'24'!C52</f>
        <v>300</v>
      </c>
      <c r="AB51" s="186">
        <f>'25_6'!C52</f>
        <v>306</v>
      </c>
    </row>
    <row r="52" spans="1:28">
      <c r="A52" s="2" t="s">
        <v>95</v>
      </c>
      <c r="B52" s="1" t="s">
        <v>41</v>
      </c>
      <c r="C52" s="17">
        <f>'00'!D170</f>
        <v>54</v>
      </c>
      <c r="D52" s="17">
        <f>'01'!E169</f>
        <v>64</v>
      </c>
      <c r="E52" s="17">
        <f>'02'!E169</f>
        <v>71</v>
      </c>
      <c r="F52" s="17">
        <f>'03'!E169</f>
        <v>83</v>
      </c>
      <c r="G52" s="17">
        <f>'04'!E161</f>
        <v>84</v>
      </c>
      <c r="H52" s="17">
        <f>'05'!D131</f>
        <v>95</v>
      </c>
      <c r="I52" s="17">
        <f>'06'!C68</f>
        <v>95</v>
      </c>
      <c r="J52" s="17">
        <f>'07'!C68</f>
        <v>117</v>
      </c>
      <c r="K52" s="17">
        <f>'08'!C68</f>
        <v>113</v>
      </c>
      <c r="L52" s="17">
        <f>'09'!C68</f>
        <v>129</v>
      </c>
      <c r="M52" s="17">
        <f>'10'!C68</f>
        <v>117</v>
      </c>
      <c r="N52" s="17">
        <f>'11'!C68</f>
        <v>111</v>
      </c>
      <c r="O52" s="17">
        <f>'12'!C68</f>
        <v>112</v>
      </c>
      <c r="P52" s="17">
        <f>'13'!C68</f>
        <v>106</v>
      </c>
      <c r="Q52" s="17">
        <f>'14'!C68</f>
        <v>105</v>
      </c>
      <c r="R52" s="17">
        <f>'15'!C68</f>
        <v>115</v>
      </c>
      <c r="S52" s="17">
        <f>'16'!C68</f>
        <v>115</v>
      </c>
      <c r="T52" s="17">
        <f>'17'!C68</f>
        <v>133</v>
      </c>
      <c r="U52" s="17">
        <f>'18'!C68</f>
        <v>140</v>
      </c>
      <c r="V52" s="17">
        <f>'19'!C68</f>
        <v>141</v>
      </c>
      <c r="W52" s="17">
        <f>'20'!C68</f>
        <v>123</v>
      </c>
      <c r="X52" s="17">
        <f>'21'!C68</f>
        <v>104</v>
      </c>
      <c r="Y52" s="17">
        <f>'22'!C68</f>
        <v>151</v>
      </c>
      <c r="Z52" s="17">
        <f>'23'!D55</f>
        <v>189</v>
      </c>
      <c r="AA52" s="186">
        <f>'24'!C53</f>
        <v>217</v>
      </c>
      <c r="AB52" s="186">
        <f>'25_6'!C53</f>
        <v>201</v>
      </c>
    </row>
    <row r="53" spans="1:28">
      <c r="A53" s="11" t="s">
        <v>96</v>
      </c>
      <c r="B53" s="13" t="s">
        <v>42</v>
      </c>
      <c r="C53" s="18">
        <f>'00'!D171</f>
        <v>50</v>
      </c>
      <c r="D53" s="18">
        <f>'01'!E170</f>
        <v>65</v>
      </c>
      <c r="E53" s="18">
        <f>'02'!E170</f>
        <v>53</v>
      </c>
      <c r="F53" s="18">
        <f>'03'!E170</f>
        <v>52</v>
      </c>
      <c r="G53" s="18">
        <f>'04'!E162</f>
        <v>61</v>
      </c>
      <c r="H53" s="18">
        <f>'05'!D132</f>
        <v>82</v>
      </c>
      <c r="I53" s="18">
        <f>'06'!C69</f>
        <v>94</v>
      </c>
      <c r="J53" s="18">
        <f>'07'!C69</f>
        <v>90</v>
      </c>
      <c r="K53" s="18">
        <f>'08'!C69</f>
        <v>99</v>
      </c>
      <c r="L53" s="18">
        <f>'09'!C69</f>
        <v>83</v>
      </c>
      <c r="M53" s="18">
        <f>'10'!C69</f>
        <v>78</v>
      </c>
      <c r="N53" s="18">
        <f>'11'!C69</f>
        <v>77</v>
      </c>
      <c r="O53" s="18">
        <f>'12'!C69</f>
        <v>98</v>
      </c>
      <c r="P53" s="18">
        <f>'13'!C69</f>
        <v>100</v>
      </c>
      <c r="Q53" s="18">
        <f>'14'!C69</f>
        <v>105</v>
      </c>
      <c r="R53" s="18">
        <f>'15'!C69</f>
        <v>98</v>
      </c>
      <c r="S53" s="18">
        <f>'16'!C69</f>
        <v>115</v>
      </c>
      <c r="T53" s="18">
        <f>'17'!C69</f>
        <v>116</v>
      </c>
      <c r="U53" s="18">
        <f>'18'!C69</f>
        <v>129</v>
      </c>
      <c r="V53" s="18">
        <f>'19'!C69</f>
        <v>141</v>
      </c>
      <c r="W53" s="18">
        <f>'20'!C69</f>
        <v>141</v>
      </c>
      <c r="X53" s="18">
        <f>'21'!C69</f>
        <v>110</v>
      </c>
      <c r="Y53" s="18">
        <f>'22'!C69</f>
        <v>140</v>
      </c>
      <c r="Z53" s="18">
        <f>'23'!D56</f>
        <v>176</v>
      </c>
      <c r="AA53" s="186">
        <f>'24'!C54</f>
        <v>205</v>
      </c>
      <c r="AB53" s="186">
        <f>'25_6'!C54</f>
        <v>210</v>
      </c>
    </row>
    <row r="54" spans="1:28">
      <c r="A54" s="22"/>
      <c r="B54" s="23" t="s">
        <v>107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5"/>
      <c r="AB54" s="15"/>
    </row>
    <row r="55" spans="1:28">
      <c r="A55" s="21" t="s">
        <v>109</v>
      </c>
      <c r="B55" s="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</sheetData>
  <phoneticPr fontId="1"/>
  <conditionalFormatting sqref="A3:A54">
    <cfRule type="duplicateValues" dxfId="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E0ED-5771-4CEB-B0C8-A1F061F5E1E1}">
  <sheetPr>
    <tabColor theme="5" tint="0.79998168889431442"/>
  </sheetPr>
  <dimension ref="A1:AG55"/>
  <sheetViews>
    <sheetView workbookViewId="0">
      <pane xSplit="2" ySplit="2" topLeftCell="AD36" activePane="bottomRight" state="frozen"/>
      <selection pane="topRight" activeCell="C1" sqref="C1"/>
      <selection pane="bottomLeft" activeCell="A3" sqref="A3"/>
      <selection pane="bottomRight" activeCell="AI44" sqref="AI44"/>
    </sheetView>
  </sheetViews>
  <sheetFormatPr defaultColWidth="8.58203125" defaultRowHeight="13"/>
  <cols>
    <col min="1" max="1" width="6.58203125" style="4" customWidth="1"/>
    <col min="2" max="2" width="10.08203125" style="4" customWidth="1"/>
    <col min="3" max="7" width="8.58203125" style="4" hidden="1" customWidth="1"/>
    <col min="8" max="22" width="8.58203125" style="4" customWidth="1"/>
    <col min="23" max="31" width="8.58203125" style="4"/>
    <col min="32" max="33" width="9.75" style="4" customWidth="1"/>
    <col min="34" max="16384" width="8.58203125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6" t="s">
        <v>1001</v>
      </c>
      <c r="K1" s="6" t="s">
        <v>1001</v>
      </c>
      <c r="L1" s="6" t="s">
        <v>1001</v>
      </c>
      <c r="M1" s="6" t="s">
        <v>1001</v>
      </c>
      <c r="N1" s="6" t="s">
        <v>1001</v>
      </c>
      <c r="O1" s="6" t="s">
        <v>1001</v>
      </c>
      <c r="P1" s="6" t="s">
        <v>1001</v>
      </c>
      <c r="Q1" s="6" t="s">
        <v>1001</v>
      </c>
      <c r="R1" s="6" t="s">
        <v>1001</v>
      </c>
      <c r="S1" s="6" t="s">
        <v>1001</v>
      </c>
      <c r="T1" s="6" t="s">
        <v>1001</v>
      </c>
      <c r="U1" s="6" t="s">
        <v>1001</v>
      </c>
      <c r="V1" s="6" t="s">
        <v>1001</v>
      </c>
      <c r="W1" s="415" t="s">
        <v>1000</v>
      </c>
      <c r="X1" s="415" t="s">
        <v>1000</v>
      </c>
      <c r="Y1" s="415" t="s">
        <v>1000</v>
      </c>
      <c r="Z1" s="415" t="s">
        <v>1000</v>
      </c>
      <c r="AA1" s="415" t="s">
        <v>1000</v>
      </c>
      <c r="AB1" s="415" t="s">
        <v>1000</v>
      </c>
      <c r="AC1" s="415" t="s">
        <v>1000</v>
      </c>
      <c r="AD1" s="6" t="s">
        <v>759</v>
      </c>
    </row>
    <row r="2" spans="1:33">
      <c r="A2" s="414" t="s">
        <v>1004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30" t="s">
        <v>473</v>
      </c>
      <c r="I2" s="430" t="s">
        <v>474</v>
      </c>
      <c r="J2" s="430" t="s">
        <v>475</v>
      </c>
      <c r="K2" s="430" t="s">
        <v>476</v>
      </c>
      <c r="L2" s="430" t="s">
        <v>477</v>
      </c>
      <c r="M2" s="430" t="s">
        <v>478</v>
      </c>
      <c r="N2" s="431" t="s">
        <v>110</v>
      </c>
      <c r="O2" s="431" t="s">
        <v>111</v>
      </c>
      <c r="P2" s="431" t="s">
        <v>112</v>
      </c>
      <c r="Q2" s="431" t="s">
        <v>113</v>
      </c>
      <c r="R2" s="431" t="s">
        <v>114</v>
      </c>
      <c r="S2" s="431" t="s">
        <v>115</v>
      </c>
      <c r="T2" s="431" t="s">
        <v>116</v>
      </c>
      <c r="U2" s="431" t="s">
        <v>117</v>
      </c>
      <c r="V2" s="431" t="s">
        <v>118</v>
      </c>
      <c r="W2" s="432" t="s">
        <v>119</v>
      </c>
      <c r="X2" s="432" t="s">
        <v>120</v>
      </c>
      <c r="Y2" s="432" t="s">
        <v>121</v>
      </c>
      <c r="Z2" s="432" t="s">
        <v>122</v>
      </c>
      <c r="AA2" s="432" t="s">
        <v>123</v>
      </c>
      <c r="AB2" s="432" t="s">
        <v>124</v>
      </c>
      <c r="AC2" s="432" t="s">
        <v>125</v>
      </c>
      <c r="AD2" s="432" t="s">
        <v>126</v>
      </c>
      <c r="AE2" s="432" t="s">
        <v>822</v>
      </c>
      <c r="AF2" s="312" t="s">
        <v>1228</v>
      </c>
      <c r="AG2" s="470">
        <v>45809</v>
      </c>
    </row>
    <row r="3" spans="1:33">
      <c r="A3" s="9" t="s">
        <v>46</v>
      </c>
      <c r="B3" s="314" t="s">
        <v>3</v>
      </c>
      <c r="H3" s="303">
        <f>SUM(H5:H53)</f>
        <v>64703</v>
      </c>
      <c r="I3" s="303">
        <f t="shared" ref="I3:AE3" si="0">SUM(I5:I53)</f>
        <v>63567</v>
      </c>
      <c r="J3" s="303">
        <f t="shared" si="0"/>
        <v>62407</v>
      </c>
      <c r="K3" s="303">
        <f t="shared" si="0"/>
        <v>61092</v>
      </c>
      <c r="L3" s="303">
        <f t="shared" si="0"/>
        <v>59475</v>
      </c>
      <c r="M3" s="303">
        <f t="shared" si="0"/>
        <v>58123</v>
      </c>
      <c r="N3" s="303">
        <f t="shared" si="0"/>
        <v>56601</v>
      </c>
      <c r="O3" s="303">
        <f t="shared" si="0"/>
        <v>55202</v>
      </c>
      <c r="P3" s="303">
        <f t="shared" si="0"/>
        <v>53864</v>
      </c>
      <c r="Q3" s="303">
        <f t="shared" si="0"/>
        <v>52351</v>
      </c>
      <c r="R3" s="303">
        <f t="shared" si="0"/>
        <v>51217</v>
      </c>
      <c r="S3" s="303">
        <f t="shared" si="0"/>
        <v>49967</v>
      </c>
      <c r="T3" s="303">
        <f t="shared" si="0"/>
        <v>49167</v>
      </c>
      <c r="U3" s="303">
        <f t="shared" si="0"/>
        <v>48157</v>
      </c>
      <c r="V3" s="303">
        <f t="shared" si="0"/>
        <v>46680</v>
      </c>
      <c r="W3" s="303">
        <f t="shared" si="0"/>
        <v>42148</v>
      </c>
      <c r="X3" s="303">
        <f t="shared" si="0"/>
        <v>41200</v>
      </c>
      <c r="Y3" s="303">
        <f t="shared" si="0"/>
        <v>40384</v>
      </c>
      <c r="Z3" s="303">
        <f t="shared" si="0"/>
        <v>39432</v>
      </c>
      <c r="AA3" s="303">
        <f t="shared" si="0"/>
        <v>38516</v>
      </c>
      <c r="AB3" s="303">
        <f t="shared" si="0"/>
        <v>37451</v>
      </c>
      <c r="AC3" s="303">
        <f t="shared" si="0"/>
        <v>36354</v>
      </c>
      <c r="AD3" s="303">
        <f t="shared" si="0"/>
        <v>35928</v>
      </c>
      <c r="AE3" s="303">
        <f t="shared" si="0"/>
        <v>35144</v>
      </c>
      <c r="AF3" s="186">
        <f>'24'!N4</f>
        <v>34477</v>
      </c>
      <c r="AG3" s="186">
        <f>'25_6'!N4</f>
        <v>34040</v>
      </c>
    </row>
    <row r="4" spans="1:33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'00'!H122</f>
        <v>25420</v>
      </c>
      <c r="I4" s="19">
        <f>'01'!I121</f>
        <v>25040</v>
      </c>
      <c r="J4" s="19">
        <f>'02'!I121</f>
        <v>24678</v>
      </c>
      <c r="K4" s="19">
        <f>'03'!I121</f>
        <v>24189</v>
      </c>
      <c r="L4" s="19">
        <f>'04'!I113</f>
        <v>23689</v>
      </c>
      <c r="M4" s="19">
        <f>'05'!E83</f>
        <v>23165</v>
      </c>
      <c r="N4" s="19">
        <f>'06'!D20</f>
        <v>22603</v>
      </c>
      <c r="O4" s="19">
        <f>'07'!D20</f>
        <v>22165</v>
      </c>
      <c r="P4" s="19">
        <f>'08'!D20</f>
        <v>21670</v>
      </c>
      <c r="Q4" s="446">
        <f>'09'!D20</f>
        <v>20952</v>
      </c>
      <c r="R4" s="19">
        <f>'10'!D20</f>
        <v>20570</v>
      </c>
      <c r="S4" s="19">
        <f>'11'!D20</f>
        <v>20036</v>
      </c>
      <c r="T4" s="19">
        <f>'12'!F20</f>
        <v>19686</v>
      </c>
      <c r="U4" s="19">
        <f>'13'!F20</f>
        <v>19297</v>
      </c>
      <c r="V4" s="19">
        <f>'14'!F20</f>
        <v>18696</v>
      </c>
      <c r="W4" s="19">
        <f>'15'!F20</f>
        <v>17241</v>
      </c>
      <c r="X4" s="19">
        <f>'16'!F20</f>
        <v>16853</v>
      </c>
      <c r="Y4" s="19">
        <f>'17'!F20</f>
        <v>16511</v>
      </c>
      <c r="Z4" s="19">
        <f>'18'!F20</f>
        <v>16151</v>
      </c>
      <c r="AA4" s="19">
        <f>'19'!F20</f>
        <v>15747</v>
      </c>
      <c r="AB4" s="19">
        <f>'20'!F20</f>
        <v>15270</v>
      </c>
      <c r="AC4" s="19">
        <f>'21'!F20</f>
        <v>14792</v>
      </c>
      <c r="AD4" s="19">
        <f>'22'!F20</f>
        <v>14557</v>
      </c>
      <c r="AE4" s="19">
        <f>'23'!K7</f>
        <v>14250</v>
      </c>
      <c r="AF4" s="186">
        <f>'24'!N5</f>
        <v>13929</v>
      </c>
      <c r="AG4" s="186">
        <f>'25_6'!N5</f>
        <v>13754</v>
      </c>
    </row>
    <row r="5" spans="1:33">
      <c r="A5" s="2" t="s">
        <v>48</v>
      </c>
      <c r="B5" s="3" t="s">
        <v>97</v>
      </c>
      <c r="H5" s="17">
        <f>'00'!H123</f>
        <v>1730</v>
      </c>
      <c r="I5" s="17">
        <f>'01'!I122</f>
        <v>1773</v>
      </c>
      <c r="J5" s="17">
        <f>'02'!I122</f>
        <v>1755</v>
      </c>
      <c r="K5" s="17">
        <f>'03'!I122</f>
        <v>1741</v>
      </c>
      <c r="L5" s="17">
        <f>'04'!I114</f>
        <v>1797</v>
      </c>
      <c r="M5" s="17">
        <f>'05'!E84</f>
        <v>1776</v>
      </c>
      <c r="N5" s="17">
        <f>'06'!D21</f>
        <v>1756</v>
      </c>
      <c r="O5" s="17">
        <f>'07'!D21</f>
        <v>1767</v>
      </c>
      <c r="P5" s="17">
        <f>'08'!D21</f>
        <v>1743</v>
      </c>
      <c r="Q5" s="446">
        <f>'09'!D21</f>
        <v>1627</v>
      </c>
      <c r="R5" s="17">
        <f>'10'!D21</f>
        <v>1623</v>
      </c>
      <c r="S5" s="17">
        <f>'11'!D21</f>
        <v>1586</v>
      </c>
      <c r="T5" s="17">
        <f>'12'!F21</f>
        <v>1557</v>
      </c>
      <c r="U5" s="17">
        <f>'13'!F21</f>
        <v>1548</v>
      </c>
      <c r="V5" s="17">
        <f>'14'!F21</f>
        <v>1515</v>
      </c>
      <c r="W5" s="17">
        <f>'15'!F21</f>
        <v>1385</v>
      </c>
      <c r="X5" s="17">
        <f>'16'!F21</f>
        <v>1355</v>
      </c>
      <c r="Y5" s="17">
        <f>'17'!F21</f>
        <v>1368</v>
      </c>
      <c r="Z5" s="17">
        <f>'18'!F21</f>
        <v>1358</v>
      </c>
      <c r="AA5" s="17">
        <f>'19'!F21</f>
        <v>1322</v>
      </c>
      <c r="AB5" s="17">
        <f>'20'!F21</f>
        <v>1275</v>
      </c>
      <c r="AC5" s="17">
        <f>'21'!F21</f>
        <v>1223</v>
      </c>
      <c r="AD5" s="17">
        <f>'22'!F21</f>
        <v>1237</v>
      </c>
      <c r="AE5" s="17">
        <f>'23'!K8</f>
        <v>1209</v>
      </c>
      <c r="AF5" s="186">
        <f>'24'!N6</f>
        <v>1179</v>
      </c>
      <c r="AG5" s="186">
        <f>'25_6'!N6</f>
        <v>1177</v>
      </c>
    </row>
    <row r="6" spans="1:33">
      <c r="A6" s="2" t="s">
        <v>49</v>
      </c>
      <c r="B6" s="3" t="s">
        <v>98</v>
      </c>
      <c r="H6" s="17">
        <f>'00'!H124</f>
        <v>1857</v>
      </c>
      <c r="I6" s="17">
        <f>'01'!I123</f>
        <v>1891</v>
      </c>
      <c r="J6" s="17">
        <f>'02'!I123</f>
        <v>1886</v>
      </c>
      <c r="K6" s="17">
        <f>'03'!I123</f>
        <v>1905</v>
      </c>
      <c r="L6" s="17">
        <f>'04'!I115</f>
        <v>1898</v>
      </c>
      <c r="M6" s="17">
        <f>'05'!E85</f>
        <v>1853</v>
      </c>
      <c r="N6" s="17">
        <f>'06'!D22</f>
        <v>1840</v>
      </c>
      <c r="O6" s="17">
        <f>'07'!D22</f>
        <v>1851</v>
      </c>
      <c r="P6" s="17">
        <f>'08'!D22</f>
        <v>1820</v>
      </c>
      <c r="Q6" s="223">
        <f>'09'!D22</f>
        <v>1749</v>
      </c>
      <c r="R6" s="17">
        <f>'10'!D22</f>
        <v>1745</v>
      </c>
      <c r="S6" s="17">
        <f>'11'!D22</f>
        <v>1735</v>
      </c>
      <c r="T6" s="17">
        <f>'12'!F22</f>
        <v>1732</v>
      </c>
      <c r="U6" s="17">
        <f>'13'!F22</f>
        <v>1679</v>
      </c>
      <c r="V6" s="17">
        <f>'14'!F22</f>
        <v>1645</v>
      </c>
      <c r="W6" s="17">
        <f>'15'!F22</f>
        <v>1543</v>
      </c>
      <c r="X6" s="17">
        <f>'16'!F22</f>
        <v>1500</v>
      </c>
      <c r="Y6" s="17">
        <f>'17'!F22</f>
        <v>1453</v>
      </c>
      <c r="Z6" s="17">
        <f>'18'!F22</f>
        <v>1421</v>
      </c>
      <c r="AA6" s="17">
        <f>'19'!F22</f>
        <v>1403</v>
      </c>
      <c r="AB6" s="17">
        <f>'20'!F22</f>
        <v>1369</v>
      </c>
      <c r="AC6" s="17">
        <f>'21'!F22</f>
        <v>1321</v>
      </c>
      <c r="AD6" s="17">
        <f>'22'!F22</f>
        <v>1299</v>
      </c>
      <c r="AE6" s="17">
        <f>'23'!K9</f>
        <v>1253</v>
      </c>
      <c r="AF6" s="186">
        <f>'24'!N7</f>
        <v>1239</v>
      </c>
      <c r="AG6" s="186">
        <f>'25_6'!N7</f>
        <v>1238</v>
      </c>
    </row>
    <row r="7" spans="1:33">
      <c r="A7" s="2" t="s">
        <v>50</v>
      </c>
      <c r="B7" s="3" t="s">
        <v>99</v>
      </c>
      <c r="H7" s="17">
        <f>'00'!H125</f>
        <v>1886</v>
      </c>
      <c r="I7" s="17">
        <f>'01'!I124</f>
        <v>1845</v>
      </c>
      <c r="J7" s="17">
        <f>'02'!I124</f>
        <v>1877</v>
      </c>
      <c r="K7" s="17">
        <f>'03'!I124</f>
        <v>1858</v>
      </c>
      <c r="L7" s="17">
        <f>'04'!I116</f>
        <v>1824</v>
      </c>
      <c r="M7" s="17">
        <f>'05'!E86</f>
        <v>1810</v>
      </c>
      <c r="N7" s="17">
        <f>'06'!D23</f>
        <v>1759</v>
      </c>
      <c r="O7" s="17">
        <f>'07'!D23</f>
        <v>1704</v>
      </c>
      <c r="P7" s="17">
        <f>'08'!D23</f>
        <v>1696</v>
      </c>
      <c r="Q7" s="223">
        <f>'09'!D23</f>
        <v>1690</v>
      </c>
      <c r="R7" s="17">
        <f>'10'!D23</f>
        <v>1672</v>
      </c>
      <c r="S7" s="17">
        <f>'11'!D23</f>
        <v>1619</v>
      </c>
      <c r="T7" s="17">
        <f>'12'!F23</f>
        <v>1613</v>
      </c>
      <c r="U7" s="17">
        <f>'13'!F23</f>
        <v>1597</v>
      </c>
      <c r="V7" s="17">
        <f>'14'!F23</f>
        <v>1501</v>
      </c>
      <c r="W7" s="17">
        <f>'15'!F23</f>
        <v>1382</v>
      </c>
      <c r="X7" s="17">
        <f>'16'!F23</f>
        <v>1385</v>
      </c>
      <c r="Y7" s="17">
        <f>'17'!F23</f>
        <v>1341</v>
      </c>
      <c r="Z7" s="17">
        <f>'18'!F23</f>
        <v>1299</v>
      </c>
      <c r="AA7" s="17">
        <f>'19'!F23</f>
        <v>1310</v>
      </c>
      <c r="AB7" s="17">
        <f>'20'!F23</f>
        <v>1281</v>
      </c>
      <c r="AC7" s="17">
        <f>'21'!F23</f>
        <v>1251</v>
      </c>
      <c r="AD7" s="17">
        <f>'22'!F23</f>
        <v>1229</v>
      </c>
      <c r="AE7" s="17">
        <f>'23'!K10</f>
        <v>1215</v>
      </c>
      <c r="AF7" s="186">
        <f>'24'!N8</f>
        <v>1202</v>
      </c>
      <c r="AG7" s="186">
        <f>'25_6'!N8</f>
        <v>1195</v>
      </c>
    </row>
    <row r="8" spans="1:33">
      <c r="A8" s="2" t="s">
        <v>51</v>
      </c>
      <c r="B8" s="3" t="s">
        <v>100</v>
      </c>
      <c r="H8" s="17">
        <f>'00'!H126</f>
        <v>7246</v>
      </c>
      <c r="I8" s="17">
        <f>'01'!I125</f>
        <v>7118</v>
      </c>
      <c r="J8" s="17">
        <f>'02'!I125</f>
        <v>6994</v>
      </c>
      <c r="K8" s="17">
        <f>'03'!I125</f>
        <v>6784</v>
      </c>
      <c r="L8" s="17">
        <f>'04'!I117</f>
        <v>6632</v>
      </c>
      <c r="M8" s="17">
        <f>'05'!E87</f>
        <v>6428</v>
      </c>
      <c r="N8" s="17">
        <f>'06'!D24</f>
        <v>6213</v>
      </c>
      <c r="O8" s="17">
        <f>'07'!D24</f>
        <v>6047</v>
      </c>
      <c r="P8" s="17">
        <f>'08'!D24</f>
        <v>5876</v>
      </c>
      <c r="Q8" s="223">
        <f>'09'!D24</f>
        <v>5642</v>
      </c>
      <c r="R8" s="17">
        <f>'10'!D24</f>
        <v>5489</v>
      </c>
      <c r="S8" s="17">
        <f>'11'!D24</f>
        <v>5304</v>
      </c>
      <c r="T8" s="17">
        <f>'12'!F24</f>
        <v>5197</v>
      </c>
      <c r="U8" s="17">
        <f>'13'!F24</f>
        <v>5088</v>
      </c>
      <c r="V8" s="17">
        <f>'14'!F24</f>
        <v>4940</v>
      </c>
      <c r="W8" s="17">
        <f>'15'!F24</f>
        <v>4546</v>
      </c>
      <c r="X8" s="17">
        <f>'16'!F24</f>
        <v>4417</v>
      </c>
      <c r="Y8" s="17">
        <f>'17'!F24</f>
        <v>4289</v>
      </c>
      <c r="Z8" s="17">
        <f>'18'!F24</f>
        <v>4161</v>
      </c>
      <c r="AA8" s="17">
        <f>'19'!F24</f>
        <v>4046</v>
      </c>
      <c r="AB8" s="17">
        <f>'20'!F24</f>
        <v>3898</v>
      </c>
      <c r="AC8" s="17">
        <f>'21'!F24</f>
        <v>3780</v>
      </c>
      <c r="AD8" s="17">
        <f>'22'!F24</f>
        <v>3664</v>
      </c>
      <c r="AE8" s="17">
        <f>'23'!K11</f>
        <v>3568</v>
      </c>
      <c r="AF8" s="186">
        <f>'24'!N9</f>
        <v>3479</v>
      </c>
      <c r="AG8" s="186">
        <f>'25_6'!N9</f>
        <v>3417</v>
      </c>
    </row>
    <row r="9" spans="1:33">
      <c r="A9" s="2" t="s">
        <v>52</v>
      </c>
      <c r="B9" s="3" t="s">
        <v>101</v>
      </c>
      <c r="H9" s="17">
        <f>'00'!H127</f>
        <v>4242</v>
      </c>
      <c r="I9" s="17">
        <f>'01'!I126</f>
        <v>4150</v>
      </c>
      <c r="J9" s="17">
        <f>'02'!I126</f>
        <v>4024</v>
      </c>
      <c r="K9" s="17">
        <f>'03'!I126</f>
        <v>3938</v>
      </c>
      <c r="L9" s="17">
        <f>'04'!I118</f>
        <v>3802</v>
      </c>
      <c r="M9" s="17">
        <f>'05'!E88</f>
        <v>3677</v>
      </c>
      <c r="N9" s="17">
        <f>'06'!D25</f>
        <v>3510</v>
      </c>
      <c r="O9" s="17">
        <f>'07'!D25</f>
        <v>3433</v>
      </c>
      <c r="P9" s="17">
        <f>'08'!D25</f>
        <v>3333</v>
      </c>
      <c r="Q9" s="223">
        <f>'09'!D25</f>
        <v>3247</v>
      </c>
      <c r="R9" s="17">
        <f>'10'!D25</f>
        <v>3160</v>
      </c>
      <c r="S9" s="17">
        <f>'11'!D25</f>
        <v>3075</v>
      </c>
      <c r="T9" s="17">
        <f>'12'!F25</f>
        <v>2942</v>
      </c>
      <c r="U9" s="17">
        <f>'13'!F25</f>
        <v>2826</v>
      </c>
      <c r="V9" s="17">
        <f>'14'!F25</f>
        <v>2743</v>
      </c>
      <c r="W9" s="17">
        <f>'15'!F25</f>
        <v>2512</v>
      </c>
      <c r="X9" s="17">
        <f>'16'!F25</f>
        <v>2470</v>
      </c>
      <c r="Y9" s="17">
        <f>'17'!F25</f>
        <v>2438</v>
      </c>
      <c r="Z9" s="17">
        <f>'18'!F25</f>
        <v>2360</v>
      </c>
      <c r="AA9" s="17">
        <f>'19'!F25</f>
        <v>2263</v>
      </c>
      <c r="AB9" s="17">
        <f>'20'!F25</f>
        <v>2201</v>
      </c>
      <c r="AC9" s="17">
        <f>'21'!F25</f>
        <v>2130</v>
      </c>
      <c r="AD9" s="17">
        <f>'22'!F25</f>
        <v>2056</v>
      </c>
      <c r="AE9" s="17">
        <f>'23'!K12</f>
        <v>1993</v>
      </c>
      <c r="AF9" s="186">
        <f>'24'!N10</f>
        <v>1943</v>
      </c>
      <c r="AG9" s="186">
        <f>'25_6'!N10</f>
        <v>1895</v>
      </c>
    </row>
    <row r="10" spans="1:33">
      <c r="A10" s="2" t="s">
        <v>53</v>
      </c>
      <c r="B10" s="3" t="s">
        <v>102</v>
      </c>
      <c r="H10" s="17">
        <f>'00'!H128</f>
        <v>1711</v>
      </c>
      <c r="I10" s="17">
        <f>'01'!I127</f>
        <v>1662</v>
      </c>
      <c r="J10" s="17">
        <f>'02'!I127</f>
        <v>1650</v>
      </c>
      <c r="K10" s="17">
        <f>'03'!I127</f>
        <v>1601</v>
      </c>
      <c r="L10" s="17">
        <f>'04'!I119</f>
        <v>1560</v>
      </c>
      <c r="M10" s="17">
        <f>'05'!E89</f>
        <v>1508</v>
      </c>
      <c r="N10" s="17">
        <f>'06'!D26</f>
        <v>1472</v>
      </c>
      <c r="O10" s="17">
        <f>'07'!D26</f>
        <v>1426</v>
      </c>
      <c r="P10" s="17">
        <f>'08'!D26</f>
        <v>1396</v>
      </c>
      <c r="Q10" s="223">
        <f>'09'!D26</f>
        <v>1375</v>
      </c>
      <c r="R10" s="17">
        <f>'10'!D26</f>
        <v>1366</v>
      </c>
      <c r="S10" s="17">
        <f>'11'!D26</f>
        <v>1315</v>
      </c>
      <c r="T10" s="17">
        <f>'12'!F26</f>
        <v>1307</v>
      </c>
      <c r="U10" s="17">
        <f>'13'!F26</f>
        <v>1263</v>
      </c>
      <c r="V10" s="17">
        <f>'14'!F26</f>
        <v>1220</v>
      </c>
      <c r="W10" s="17">
        <f>'15'!F26</f>
        <v>1135</v>
      </c>
      <c r="X10" s="17">
        <f>'16'!F26</f>
        <v>1091</v>
      </c>
      <c r="Y10" s="17">
        <f>'17'!F26</f>
        <v>1056</v>
      </c>
      <c r="Z10" s="17">
        <f>'18'!F26</f>
        <v>1063</v>
      </c>
      <c r="AA10" s="17">
        <f>'19'!F26</f>
        <v>1011</v>
      </c>
      <c r="AB10" s="17">
        <f>'20'!F26</f>
        <v>973</v>
      </c>
      <c r="AC10" s="17">
        <f>'21'!F26</f>
        <v>947</v>
      </c>
      <c r="AD10" s="17">
        <f>'22'!F26</f>
        <v>948</v>
      </c>
      <c r="AE10" s="17">
        <f>'23'!K13</f>
        <v>920</v>
      </c>
      <c r="AF10" s="186">
        <f>'24'!N11</f>
        <v>903</v>
      </c>
      <c r="AG10" s="186">
        <f>'25_6'!N11</f>
        <v>893</v>
      </c>
    </row>
    <row r="11" spans="1:33">
      <c r="A11" s="2" t="s">
        <v>54</v>
      </c>
      <c r="B11" s="3" t="s">
        <v>103</v>
      </c>
      <c r="H11" s="17">
        <f>'00'!H129</f>
        <v>1536</v>
      </c>
      <c r="I11" s="17">
        <f>'01'!I128</f>
        <v>1452</v>
      </c>
      <c r="J11" s="17">
        <f>'02'!I128</f>
        <v>1434</v>
      </c>
      <c r="K11" s="17">
        <f>'03'!I128</f>
        <v>1375</v>
      </c>
      <c r="L11" s="17">
        <f>'04'!I120</f>
        <v>1338</v>
      </c>
      <c r="M11" s="17">
        <f>'05'!E90</f>
        <v>1326</v>
      </c>
      <c r="N11" s="17">
        <f>'06'!D27</f>
        <v>1270</v>
      </c>
      <c r="O11" s="17">
        <f>'07'!D27</f>
        <v>1251</v>
      </c>
      <c r="P11" s="17">
        <f>'08'!D27</f>
        <v>1240</v>
      </c>
      <c r="Q11" s="223">
        <f>'09'!D27</f>
        <v>1166</v>
      </c>
      <c r="R11" s="17">
        <f>'10'!D27</f>
        <v>1142</v>
      </c>
      <c r="S11" s="17">
        <f>'11'!D27</f>
        <v>1136</v>
      </c>
      <c r="T11" s="17">
        <f>'12'!F27</f>
        <v>1140</v>
      </c>
      <c r="U11" s="17">
        <f>'13'!F27</f>
        <v>1135</v>
      </c>
      <c r="V11" s="17">
        <f>'14'!F27</f>
        <v>1104</v>
      </c>
      <c r="W11" s="17">
        <f>'15'!F27</f>
        <v>1011</v>
      </c>
      <c r="X11" s="17">
        <f>'16'!F27</f>
        <v>971</v>
      </c>
      <c r="Y11" s="17">
        <f>'17'!F27</f>
        <v>959</v>
      </c>
      <c r="Z11" s="17">
        <f>'18'!F27</f>
        <v>956</v>
      </c>
      <c r="AA11" s="17">
        <f>'19'!F27</f>
        <v>932</v>
      </c>
      <c r="AB11" s="17">
        <f>'20'!F27</f>
        <v>919</v>
      </c>
      <c r="AC11" s="17">
        <f>'21'!F27</f>
        <v>894</v>
      </c>
      <c r="AD11" s="17">
        <f>'22'!F27</f>
        <v>908</v>
      </c>
      <c r="AE11" s="17">
        <f>'23'!K14</f>
        <v>904</v>
      </c>
      <c r="AF11" s="186">
        <f>'24'!N12</f>
        <v>886</v>
      </c>
      <c r="AG11" s="186">
        <f>'25_6'!N12</f>
        <v>869</v>
      </c>
    </row>
    <row r="12" spans="1:33">
      <c r="A12" s="2" t="s">
        <v>55</v>
      </c>
      <c r="B12" s="3" t="s">
        <v>104</v>
      </c>
      <c r="H12" s="17">
        <f>'00'!H130</f>
        <v>3542</v>
      </c>
      <c r="I12" s="17">
        <f>'01'!I129</f>
        <v>3521</v>
      </c>
      <c r="J12" s="17">
        <f>'02'!I129</f>
        <v>3454</v>
      </c>
      <c r="K12" s="17">
        <f>'03'!I129</f>
        <v>3462</v>
      </c>
      <c r="L12" s="17">
        <f>'04'!I121</f>
        <v>3365</v>
      </c>
      <c r="M12" s="17">
        <f>'05'!E91</f>
        <v>3366</v>
      </c>
      <c r="N12" s="17">
        <f>'06'!D28</f>
        <v>3392</v>
      </c>
      <c r="O12" s="17">
        <f>'07'!D28</f>
        <v>3336</v>
      </c>
      <c r="P12" s="17">
        <f>'08'!D28</f>
        <v>3228</v>
      </c>
      <c r="Q12" s="223">
        <f>'09'!D28</f>
        <v>3150</v>
      </c>
      <c r="R12" s="17">
        <f>'10'!D28</f>
        <v>3103</v>
      </c>
      <c r="S12" s="17">
        <f>'11'!D28</f>
        <v>3041</v>
      </c>
      <c r="T12" s="17">
        <f>'12'!F28</f>
        <v>2993</v>
      </c>
      <c r="U12" s="17">
        <f>'13'!F28</f>
        <v>2968</v>
      </c>
      <c r="V12" s="17">
        <f>'14'!F28</f>
        <v>2885</v>
      </c>
      <c r="W12" s="17">
        <f>'15'!F28</f>
        <v>2699</v>
      </c>
      <c r="X12" s="17">
        <f>'16'!F28</f>
        <v>2682</v>
      </c>
      <c r="Y12" s="17">
        <f>'17'!F28</f>
        <v>2662</v>
      </c>
      <c r="Z12" s="17">
        <f>'18'!F28</f>
        <v>2602</v>
      </c>
      <c r="AA12" s="17">
        <f>'19'!F28</f>
        <v>2553</v>
      </c>
      <c r="AB12" s="17">
        <f>'20'!F28</f>
        <v>2468</v>
      </c>
      <c r="AC12" s="17">
        <f>'21'!F28</f>
        <v>2416</v>
      </c>
      <c r="AD12" s="17">
        <f>'22'!F28</f>
        <v>2401</v>
      </c>
      <c r="AE12" s="17">
        <f>'23'!K15</f>
        <v>2372</v>
      </c>
      <c r="AF12" s="186">
        <f>'24'!N13</f>
        <v>2311</v>
      </c>
      <c r="AG12" s="186">
        <f>'25_6'!N13</f>
        <v>2289</v>
      </c>
    </row>
    <row r="13" spans="1:33">
      <c r="A13" s="2" t="s">
        <v>56</v>
      </c>
      <c r="B13" s="3" t="s">
        <v>105</v>
      </c>
      <c r="H13" s="17">
        <f>'00'!H131</f>
        <v>1670</v>
      </c>
      <c r="I13" s="17">
        <f>'01'!I130</f>
        <v>1628</v>
      </c>
      <c r="J13" s="17">
        <f>'02'!I130</f>
        <v>1604</v>
      </c>
      <c r="K13" s="17">
        <f>'03'!I130</f>
        <v>1525</v>
      </c>
      <c r="L13" s="17">
        <f>'04'!I122</f>
        <v>1473</v>
      </c>
      <c r="M13" s="17">
        <f>'05'!E92</f>
        <v>1421</v>
      </c>
      <c r="N13" s="17">
        <f>'06'!D29</f>
        <v>1391</v>
      </c>
      <c r="O13" s="17">
        <f>'07'!D29</f>
        <v>1350</v>
      </c>
      <c r="P13" s="17">
        <f>'08'!D29</f>
        <v>1338</v>
      </c>
      <c r="Q13" s="225">
        <f>'09'!D29</f>
        <v>1306</v>
      </c>
      <c r="R13" s="17">
        <f>'10'!D29</f>
        <v>1270</v>
      </c>
      <c r="S13" s="17">
        <f>'11'!D29</f>
        <v>1225</v>
      </c>
      <c r="T13" s="17">
        <f>'12'!F29</f>
        <v>1205</v>
      </c>
      <c r="U13" s="17">
        <f>'13'!F29</f>
        <v>1193</v>
      </c>
      <c r="V13" s="17">
        <f>'14'!F29</f>
        <v>1143</v>
      </c>
      <c r="W13" s="17">
        <f>'15'!F29</f>
        <v>1028</v>
      </c>
      <c r="X13" s="17">
        <f>'16'!F29</f>
        <v>982</v>
      </c>
      <c r="Y13" s="17">
        <f>'17'!F29</f>
        <v>945</v>
      </c>
      <c r="Z13" s="17">
        <f>'18'!F29</f>
        <v>931</v>
      </c>
      <c r="AA13" s="17">
        <f>'19'!F29</f>
        <v>907</v>
      </c>
      <c r="AB13" s="17">
        <f>'20'!F29</f>
        <v>886</v>
      </c>
      <c r="AC13" s="17">
        <f>'21'!F29</f>
        <v>830</v>
      </c>
      <c r="AD13" s="17">
        <f>'22'!F29</f>
        <v>815</v>
      </c>
      <c r="AE13" s="17">
        <f>'23'!K16</f>
        <v>816</v>
      </c>
      <c r="AF13" s="186">
        <f>'24'!N14</f>
        <v>787</v>
      </c>
      <c r="AG13" s="186">
        <f>'25_6'!N14</f>
        <v>781</v>
      </c>
    </row>
    <row r="14" spans="1:33">
      <c r="A14" s="9" t="s">
        <v>57</v>
      </c>
      <c r="B14" s="314" t="s">
        <v>5</v>
      </c>
      <c r="C14" s="209"/>
      <c r="D14" s="209"/>
      <c r="E14" s="209"/>
      <c r="F14" s="209"/>
      <c r="G14" s="209"/>
      <c r="H14" s="20">
        <f>'00'!H132</f>
        <v>7814</v>
      </c>
      <c r="I14" s="20">
        <f>'01'!I131</f>
        <v>7684</v>
      </c>
      <c r="J14" s="20">
        <f>'02'!I131</f>
        <v>7515</v>
      </c>
      <c r="K14" s="20">
        <f>'03'!I131</f>
        <v>7340</v>
      </c>
      <c r="L14" s="20">
        <f>'04'!I123</f>
        <v>7121</v>
      </c>
      <c r="M14" s="20">
        <f>'05'!E93</f>
        <v>6934</v>
      </c>
      <c r="N14" s="20">
        <f>'06'!D30</f>
        <v>6668</v>
      </c>
      <c r="O14" s="20">
        <f>'07'!D30</f>
        <v>6422</v>
      </c>
      <c r="P14" s="20">
        <f>'08'!D30</f>
        <v>6232</v>
      </c>
      <c r="Q14" s="17">
        <f>'09'!D30</f>
        <v>6028</v>
      </c>
      <c r="R14" s="20">
        <f>'10'!D30</f>
        <v>5863</v>
      </c>
      <c r="S14" s="20">
        <f>'11'!D30</f>
        <v>5751</v>
      </c>
      <c r="T14" s="20">
        <f>'12'!F30</f>
        <v>5632</v>
      </c>
      <c r="U14" s="20">
        <f>'13'!F30</f>
        <v>5545</v>
      </c>
      <c r="V14" s="20">
        <f>'14'!F30</f>
        <v>5394</v>
      </c>
      <c r="W14" s="20">
        <f>'15'!F30</f>
        <v>4631</v>
      </c>
      <c r="X14" s="20">
        <f>'16'!F30</f>
        <v>4533</v>
      </c>
      <c r="Y14" s="20">
        <f>'17'!F30</f>
        <v>4442</v>
      </c>
      <c r="Z14" s="20">
        <f>'18'!F30</f>
        <v>4335</v>
      </c>
      <c r="AA14" s="20">
        <f>'19'!F30</f>
        <v>4238</v>
      </c>
      <c r="AB14" s="20">
        <f>'20'!F30</f>
        <v>4120</v>
      </c>
      <c r="AC14" s="20">
        <f>'21'!F30</f>
        <v>3997</v>
      </c>
      <c r="AD14" s="20">
        <f>'22'!F30</f>
        <v>3970</v>
      </c>
      <c r="AE14" s="20">
        <f>'23'!K17</f>
        <v>3899</v>
      </c>
      <c r="AF14" s="186">
        <f>'24'!N15</f>
        <v>3843</v>
      </c>
      <c r="AG14" s="186">
        <f>'25_6'!N15</f>
        <v>3785</v>
      </c>
    </row>
    <row r="15" spans="1:33">
      <c r="A15" s="2" t="s">
        <v>58</v>
      </c>
      <c r="B15" s="1" t="s">
        <v>6</v>
      </c>
      <c r="H15" s="17">
        <f>'00'!H133</f>
        <v>10747</v>
      </c>
      <c r="I15" s="17">
        <f>'01'!I132</f>
        <v>10568</v>
      </c>
      <c r="J15" s="17">
        <f>'02'!I132</f>
        <v>10382</v>
      </c>
      <c r="K15" s="17">
        <f>'03'!I132</f>
        <v>10171</v>
      </c>
      <c r="L15" s="17">
        <f>'04'!I124</f>
        <v>9934</v>
      </c>
      <c r="M15" s="17">
        <f>'05'!E94</f>
        <v>9651</v>
      </c>
      <c r="N15" s="17">
        <f>'06'!D31</f>
        <v>9358</v>
      </c>
      <c r="O15" s="17">
        <f>'07'!D31</f>
        <v>9112</v>
      </c>
      <c r="P15" s="17">
        <f>'08'!D31</f>
        <v>8947</v>
      </c>
      <c r="Q15" s="17">
        <f>'09'!D31</f>
        <v>8778</v>
      </c>
      <c r="R15" s="17">
        <f>'10'!D31</f>
        <v>8611</v>
      </c>
      <c r="S15" s="17">
        <f>'11'!D31</f>
        <v>8379</v>
      </c>
      <c r="T15" s="17">
        <f>'12'!F31</f>
        <v>8309</v>
      </c>
      <c r="U15" s="17">
        <f>'13'!F31</f>
        <v>8158</v>
      </c>
      <c r="V15" s="17">
        <f>'14'!F31</f>
        <v>7870</v>
      </c>
      <c r="W15" s="17">
        <f>'15'!F31</f>
        <v>7084</v>
      </c>
      <c r="X15" s="17">
        <f>'16'!F31</f>
        <v>6929</v>
      </c>
      <c r="Y15" s="17">
        <f>'17'!F31</f>
        <v>6752</v>
      </c>
      <c r="Z15" s="17">
        <f>'18'!F31</f>
        <v>6597</v>
      </c>
      <c r="AA15" s="17">
        <f>'19'!F31</f>
        <v>6440</v>
      </c>
      <c r="AB15" s="17">
        <f>'20'!F31</f>
        <v>6324</v>
      </c>
      <c r="AC15" s="17">
        <f>'21'!F31</f>
        <v>6157</v>
      </c>
      <c r="AD15" s="17">
        <f>'22'!F31</f>
        <v>6040</v>
      </c>
      <c r="AE15" s="17">
        <f>'23'!K18</f>
        <v>5882</v>
      </c>
      <c r="AF15" s="186">
        <f>'24'!N16</f>
        <v>5756</v>
      </c>
      <c r="AG15" s="186">
        <f>'25_6'!N16</f>
        <v>5650</v>
      </c>
    </row>
    <row r="16" spans="1:33">
      <c r="A16" s="2" t="s">
        <v>59</v>
      </c>
      <c r="B16" s="1" t="s">
        <v>7</v>
      </c>
      <c r="H16" s="17">
        <f>'00'!H134</f>
        <v>1824</v>
      </c>
      <c r="I16" s="17">
        <f>'01'!I133</f>
        <v>1794</v>
      </c>
      <c r="J16" s="17">
        <f>'02'!I133</f>
        <v>1749</v>
      </c>
      <c r="K16" s="17">
        <f>'03'!I133</f>
        <v>1703</v>
      </c>
      <c r="L16" s="17">
        <f>'04'!I125</f>
        <v>1665</v>
      </c>
      <c r="M16" s="17">
        <f>'05'!E95</f>
        <v>1627</v>
      </c>
      <c r="N16" s="17">
        <f>'06'!D32</f>
        <v>1576</v>
      </c>
      <c r="O16" s="17">
        <f>'07'!D32</f>
        <v>1579</v>
      </c>
      <c r="P16" s="17">
        <f>'08'!D32</f>
        <v>1528</v>
      </c>
      <c r="Q16" s="17">
        <f>'09'!D32</f>
        <v>1477</v>
      </c>
      <c r="R16" s="17">
        <f>'10'!D32</f>
        <v>1469</v>
      </c>
      <c r="S16" s="17">
        <f>'11'!D32</f>
        <v>1419</v>
      </c>
      <c r="T16" s="17">
        <f>'12'!F32</f>
        <v>1358</v>
      </c>
      <c r="U16" s="17">
        <f>'13'!F32</f>
        <v>1312</v>
      </c>
      <c r="V16" s="17">
        <f>'14'!F32</f>
        <v>1285</v>
      </c>
      <c r="W16" s="17">
        <f>'15'!F32</f>
        <v>1139</v>
      </c>
      <c r="X16" s="17">
        <f>'16'!F32</f>
        <v>1132</v>
      </c>
      <c r="Y16" s="17">
        <f>'17'!F32</f>
        <v>1117</v>
      </c>
      <c r="Z16" s="17">
        <f>'18'!F32</f>
        <v>1118</v>
      </c>
      <c r="AA16" s="17">
        <f>'19'!F32</f>
        <v>1082</v>
      </c>
      <c r="AB16" s="17">
        <f>'20'!F32</f>
        <v>1063</v>
      </c>
      <c r="AC16" s="17">
        <f>'21'!F32</f>
        <v>1050</v>
      </c>
      <c r="AD16" s="17">
        <f>'22'!F32</f>
        <v>1035</v>
      </c>
      <c r="AE16" s="17">
        <f>'23'!K19</f>
        <v>1026</v>
      </c>
      <c r="AF16" s="186">
        <f>'24'!N17</f>
        <v>1046</v>
      </c>
      <c r="AG16" s="186">
        <f>'25_6'!N17</f>
        <v>1039</v>
      </c>
    </row>
    <row r="17" spans="1:33">
      <c r="A17" s="2" t="s">
        <v>60</v>
      </c>
      <c r="B17" s="1" t="s">
        <v>8</v>
      </c>
      <c r="H17" s="17">
        <f>'00'!H135</f>
        <v>4717</v>
      </c>
      <c r="I17" s="17">
        <f>'01'!I134</f>
        <v>4654</v>
      </c>
      <c r="J17" s="17">
        <f>'02'!I134</f>
        <v>4613</v>
      </c>
      <c r="K17" s="17">
        <f>'03'!I134</f>
        <v>4556</v>
      </c>
      <c r="L17" s="17">
        <f>'04'!I126</f>
        <v>4433</v>
      </c>
      <c r="M17" s="17">
        <f>'05'!E96</f>
        <v>4420</v>
      </c>
      <c r="N17" s="17">
        <f>'06'!D33</f>
        <v>4362</v>
      </c>
      <c r="O17" s="17">
        <f>'07'!D33</f>
        <v>4235</v>
      </c>
      <c r="P17" s="17">
        <f>'08'!D33</f>
        <v>4123</v>
      </c>
      <c r="Q17" s="17">
        <f>'09'!D33</f>
        <v>4038</v>
      </c>
      <c r="R17" s="17">
        <f>'10'!D33</f>
        <v>3994</v>
      </c>
      <c r="S17" s="17">
        <f>'11'!D33</f>
        <v>3913</v>
      </c>
      <c r="T17" s="17">
        <f>'12'!F33</f>
        <v>3819</v>
      </c>
      <c r="U17" s="17">
        <f>'13'!F33</f>
        <v>3779</v>
      </c>
      <c r="V17" s="17">
        <f>'14'!F33</f>
        <v>3694</v>
      </c>
      <c r="W17" s="17">
        <f>'15'!F33</f>
        <v>3290</v>
      </c>
      <c r="X17" s="17">
        <f>'16'!F33</f>
        <v>3213</v>
      </c>
      <c r="Y17" s="17">
        <f>'17'!F33</f>
        <v>3190</v>
      </c>
      <c r="Z17" s="17">
        <f>'18'!F33</f>
        <v>3114</v>
      </c>
      <c r="AA17" s="17">
        <f>'19'!F33</f>
        <v>3107</v>
      </c>
      <c r="AB17" s="17">
        <f>'20'!F33</f>
        <v>3019</v>
      </c>
      <c r="AC17" s="17">
        <f>'21'!F33</f>
        <v>2930</v>
      </c>
      <c r="AD17" s="17">
        <f>'22'!F33</f>
        <v>2999</v>
      </c>
      <c r="AE17" s="17">
        <f>'23'!K20</f>
        <v>2942</v>
      </c>
      <c r="AF17" s="186">
        <f>'24'!N18</f>
        <v>2913</v>
      </c>
      <c r="AG17" s="186">
        <f>'25_6'!N18</f>
        <v>2869</v>
      </c>
    </row>
    <row r="18" spans="1:33">
      <c r="A18" s="2" t="s">
        <v>61</v>
      </c>
      <c r="B18" s="1" t="s">
        <v>9</v>
      </c>
      <c r="H18" s="17">
        <f>'00'!H136</f>
        <v>70</v>
      </c>
      <c r="I18" s="17">
        <f>'01'!I135</f>
        <v>71</v>
      </c>
      <c r="J18" s="17">
        <f>'02'!I135</f>
        <v>69</v>
      </c>
      <c r="K18" s="17">
        <f>'03'!I135</f>
        <v>65</v>
      </c>
      <c r="L18" s="17">
        <f>'04'!I127</f>
        <v>64</v>
      </c>
      <c r="M18" s="17">
        <f>'05'!E97</f>
        <v>61</v>
      </c>
      <c r="N18" s="17">
        <f>'06'!D34</f>
        <v>64</v>
      </c>
      <c r="O18" s="17">
        <f>'07'!D34</f>
        <v>64</v>
      </c>
      <c r="P18" s="17">
        <f>'08'!D34</f>
        <v>61</v>
      </c>
      <c r="Q18" s="17">
        <f>'09'!D34</f>
        <v>60</v>
      </c>
      <c r="R18" s="17">
        <f>'10'!D34</f>
        <v>53</v>
      </c>
      <c r="S18" s="17">
        <f>'11'!D34</f>
        <v>56</v>
      </c>
      <c r="T18" s="17">
        <f>'12'!F34</f>
        <v>47</v>
      </c>
      <c r="U18" s="17">
        <f>'13'!F34</f>
        <v>46</v>
      </c>
      <c r="V18" s="17">
        <f>'14'!F34</f>
        <v>47</v>
      </c>
      <c r="W18" s="17">
        <f>'15'!F34</f>
        <v>44</v>
      </c>
      <c r="X18" s="17">
        <f>'16'!F34</f>
        <v>48</v>
      </c>
      <c r="Y18" s="17">
        <f>'17'!F34</f>
        <v>50</v>
      </c>
      <c r="Z18" s="17">
        <f>'18'!F34</f>
        <v>55</v>
      </c>
      <c r="AA18" s="17">
        <f>'19'!F34</f>
        <v>50</v>
      </c>
      <c r="AB18" s="17">
        <f>'20'!F34</f>
        <v>47</v>
      </c>
      <c r="AC18" s="17">
        <f>'21'!F34</f>
        <v>43</v>
      </c>
      <c r="AD18" s="17">
        <f>'22'!F34</f>
        <v>45</v>
      </c>
      <c r="AE18" s="17">
        <f>'23'!K21</f>
        <v>43</v>
      </c>
      <c r="AF18" s="186">
        <f>'24'!N19</f>
        <v>35</v>
      </c>
      <c r="AG18" s="186">
        <f>'25_6'!N19</f>
        <v>36</v>
      </c>
    </row>
    <row r="19" spans="1:33">
      <c r="A19" s="2" t="s">
        <v>62</v>
      </c>
      <c r="B19" s="1" t="s">
        <v>10</v>
      </c>
      <c r="H19" s="17">
        <f>'00'!H137</f>
        <v>698</v>
      </c>
      <c r="I19" s="17">
        <f>'01'!I136</f>
        <v>736</v>
      </c>
      <c r="J19" s="17">
        <f>'02'!I136</f>
        <v>755</v>
      </c>
      <c r="K19" s="17">
        <f>'03'!I136</f>
        <v>758</v>
      </c>
      <c r="L19" s="17">
        <f>'04'!I128</f>
        <v>754</v>
      </c>
      <c r="M19" s="17">
        <f>'05'!E98</f>
        <v>745</v>
      </c>
      <c r="N19" s="17">
        <f>'06'!D35</f>
        <v>753</v>
      </c>
      <c r="O19" s="17">
        <f>'07'!D35</f>
        <v>770</v>
      </c>
      <c r="P19" s="17">
        <f>'08'!D35</f>
        <v>759</v>
      </c>
      <c r="Q19" s="17">
        <f>'09'!D35</f>
        <v>727</v>
      </c>
      <c r="R19" s="17">
        <f>'10'!D35</f>
        <v>713</v>
      </c>
      <c r="S19" s="17">
        <f>'11'!D35</f>
        <v>690</v>
      </c>
      <c r="T19" s="17">
        <f>'12'!F35</f>
        <v>706</v>
      </c>
      <c r="U19" s="17">
        <f>'13'!F35</f>
        <v>689</v>
      </c>
      <c r="V19" s="17">
        <f>'14'!F35</f>
        <v>645</v>
      </c>
      <c r="W19" s="17">
        <f>'15'!F35</f>
        <v>610</v>
      </c>
      <c r="X19" s="17">
        <f>'16'!F35</f>
        <v>591</v>
      </c>
      <c r="Y19" s="17">
        <f>'17'!F35</f>
        <v>601</v>
      </c>
      <c r="Z19" s="17">
        <f>'18'!F35</f>
        <v>601</v>
      </c>
      <c r="AA19" s="17">
        <f>'19'!F35</f>
        <v>574</v>
      </c>
      <c r="AB19" s="17">
        <f>'20'!F35</f>
        <v>532</v>
      </c>
      <c r="AC19" s="17">
        <f>'21'!F35</f>
        <v>520</v>
      </c>
      <c r="AD19" s="17">
        <f>'22'!F35</f>
        <v>528</v>
      </c>
      <c r="AE19" s="17">
        <f>'23'!K22</f>
        <v>518</v>
      </c>
      <c r="AF19" s="186">
        <f>'24'!N20</f>
        <v>508</v>
      </c>
      <c r="AG19" s="186">
        <f>'25_6'!N20</f>
        <v>495</v>
      </c>
    </row>
    <row r="20" spans="1:33">
      <c r="A20" s="2" t="s">
        <v>63</v>
      </c>
      <c r="B20" s="1" t="s">
        <v>11</v>
      </c>
      <c r="H20" s="17">
        <f>'00'!H138</f>
        <v>2825</v>
      </c>
      <c r="I20" s="17">
        <f>'01'!I137</f>
        <v>2773</v>
      </c>
      <c r="J20" s="17">
        <f>'02'!I137</f>
        <v>2725</v>
      </c>
      <c r="K20" s="17">
        <f>'03'!I137</f>
        <v>2700</v>
      </c>
      <c r="L20" s="17">
        <f>'04'!I129</f>
        <v>2634</v>
      </c>
      <c r="M20" s="17">
        <f>'05'!E99</f>
        <v>2552</v>
      </c>
      <c r="N20" s="17">
        <f>'06'!D36</f>
        <v>2482</v>
      </c>
      <c r="O20" s="17">
        <f>'07'!D36</f>
        <v>2423</v>
      </c>
      <c r="P20" s="17">
        <f>'08'!D36</f>
        <v>2397</v>
      </c>
      <c r="Q20" s="17">
        <f>'09'!D36</f>
        <v>2325</v>
      </c>
      <c r="R20" s="17">
        <f>'10'!D36</f>
        <v>2234</v>
      </c>
      <c r="S20" s="17">
        <f>'11'!D36</f>
        <v>2212</v>
      </c>
      <c r="T20" s="17">
        <f>'12'!F36</f>
        <v>2148</v>
      </c>
      <c r="U20" s="17">
        <f>'13'!F36</f>
        <v>2094</v>
      </c>
      <c r="V20" s="17">
        <f>'14'!F36</f>
        <v>2066</v>
      </c>
      <c r="W20" s="17">
        <f>'15'!F36</f>
        <v>1847</v>
      </c>
      <c r="X20" s="17">
        <f>'16'!F36</f>
        <v>1786</v>
      </c>
      <c r="Y20" s="17">
        <f>'17'!F36</f>
        <v>1749</v>
      </c>
      <c r="Z20" s="17">
        <f>'18'!F36</f>
        <v>1690</v>
      </c>
      <c r="AA20" s="17">
        <f>'19'!F36</f>
        <v>1640</v>
      </c>
      <c r="AB20" s="17">
        <f>'20'!F36</f>
        <v>1577</v>
      </c>
      <c r="AC20" s="17">
        <f>'21'!F36</f>
        <v>1507</v>
      </c>
      <c r="AD20" s="17">
        <f>'22'!F36</f>
        <v>1490</v>
      </c>
      <c r="AE20" s="17">
        <f>'23'!K23</f>
        <v>1442</v>
      </c>
      <c r="AF20" s="186">
        <f>'24'!N21</f>
        <v>1403</v>
      </c>
      <c r="AG20" s="186">
        <f>'25_6'!N21</f>
        <v>1391</v>
      </c>
    </row>
    <row r="21" spans="1:33">
      <c r="A21" s="2" t="s">
        <v>64</v>
      </c>
      <c r="B21" s="1" t="s">
        <v>12</v>
      </c>
      <c r="H21" s="17">
        <f>'00'!H139</f>
        <v>363</v>
      </c>
      <c r="I21" s="17">
        <f>'01'!I138</f>
        <v>349</v>
      </c>
      <c r="J21" s="17">
        <f>'02'!I138</f>
        <v>329</v>
      </c>
      <c r="K21" s="17">
        <f>'03'!I138</f>
        <v>312</v>
      </c>
      <c r="L21" s="17">
        <f>'04'!I130</f>
        <v>302</v>
      </c>
      <c r="M21" s="17">
        <f>'05'!E100</f>
        <v>291</v>
      </c>
      <c r="N21" s="17">
        <f>'06'!D37</f>
        <v>275</v>
      </c>
      <c r="O21" s="17">
        <f>'07'!D37</f>
        <v>265</v>
      </c>
      <c r="P21" s="17">
        <f>'08'!D37</f>
        <v>250</v>
      </c>
      <c r="Q21" s="17">
        <f>'09'!D37</f>
        <v>234</v>
      </c>
      <c r="R21" s="17">
        <f>'10'!D37</f>
        <v>228</v>
      </c>
      <c r="S21" s="17">
        <f>'11'!D37</f>
        <v>226</v>
      </c>
      <c r="T21" s="17">
        <f>'12'!F37</f>
        <v>228</v>
      </c>
      <c r="U21" s="17">
        <f>'13'!F37</f>
        <v>229</v>
      </c>
      <c r="V21" s="17">
        <f>'14'!F37</f>
        <v>218</v>
      </c>
      <c r="W21" s="17">
        <f>'15'!F37</f>
        <v>182</v>
      </c>
      <c r="X21" s="17">
        <f>'16'!F37</f>
        <v>177</v>
      </c>
      <c r="Y21" s="17">
        <f>'17'!F37</f>
        <v>173</v>
      </c>
      <c r="Z21" s="17">
        <f>'18'!F37</f>
        <v>169</v>
      </c>
      <c r="AA21" s="17">
        <f>'19'!F37</f>
        <v>159</v>
      </c>
      <c r="AB21" s="17">
        <f>'20'!F37</f>
        <v>153</v>
      </c>
      <c r="AC21" s="17">
        <f>'21'!F37</f>
        <v>147</v>
      </c>
      <c r="AD21" s="17">
        <f>'22'!F37</f>
        <v>144</v>
      </c>
      <c r="AE21" s="17">
        <f>'23'!K24</f>
        <v>136</v>
      </c>
      <c r="AF21" s="186">
        <f>'24'!N22</f>
        <v>125</v>
      </c>
      <c r="AG21" s="186">
        <f>'25_6'!N22</f>
        <v>123</v>
      </c>
    </row>
    <row r="22" spans="1:33">
      <c r="A22" s="2" t="s">
        <v>65</v>
      </c>
      <c r="B22" s="1" t="s">
        <v>13</v>
      </c>
      <c r="H22" s="17">
        <f>'00'!H140</f>
        <v>171</v>
      </c>
      <c r="I22" s="17">
        <f>'01'!I139</f>
        <v>167</v>
      </c>
      <c r="J22" s="17">
        <f>'02'!I139</f>
        <v>153</v>
      </c>
      <c r="K22" s="17">
        <f>'03'!I139</f>
        <v>143</v>
      </c>
      <c r="L22" s="17">
        <f>'04'!I131</f>
        <v>121</v>
      </c>
      <c r="M22" s="17">
        <f>'05'!E101</f>
        <v>118</v>
      </c>
      <c r="N22" s="17">
        <f>'06'!D38</f>
        <v>113</v>
      </c>
      <c r="O22" s="17">
        <f>'07'!D38</f>
        <v>114</v>
      </c>
      <c r="P22" s="17">
        <f>'08'!D38</f>
        <v>112</v>
      </c>
      <c r="Q22" s="17">
        <f>'09'!D38</f>
        <v>105</v>
      </c>
      <c r="R22" s="17">
        <f>'10'!D38</f>
        <v>100</v>
      </c>
      <c r="S22" s="17">
        <f>'11'!D38</f>
        <v>93</v>
      </c>
      <c r="T22" s="17">
        <f>'12'!F38</f>
        <v>91</v>
      </c>
      <c r="U22" s="17">
        <f>'13'!F38</f>
        <v>87</v>
      </c>
      <c r="V22" s="17">
        <f>'14'!F38</f>
        <v>79</v>
      </c>
      <c r="W22" s="17">
        <f>'15'!F38</f>
        <v>76</v>
      </c>
      <c r="X22" s="17">
        <f>'16'!F38</f>
        <v>74</v>
      </c>
      <c r="Y22" s="17">
        <f>'17'!F38</f>
        <v>75</v>
      </c>
      <c r="Z22" s="17">
        <f>'18'!F38</f>
        <v>75</v>
      </c>
      <c r="AA22" s="17">
        <f>'19'!F38</f>
        <v>68</v>
      </c>
      <c r="AB22" s="17">
        <f>'20'!F38</f>
        <v>66</v>
      </c>
      <c r="AC22" s="17">
        <f>'21'!F38</f>
        <v>68</v>
      </c>
      <c r="AD22" s="17">
        <f>'22'!F38</f>
        <v>72</v>
      </c>
      <c r="AE22" s="17">
        <f>'23'!K25</f>
        <v>73</v>
      </c>
      <c r="AF22" s="186">
        <f>'24'!N23</f>
        <v>72</v>
      </c>
      <c r="AG22" s="186">
        <f>'25_6'!N23</f>
        <v>75</v>
      </c>
    </row>
    <row r="23" spans="1:33">
      <c r="A23" s="2" t="s">
        <v>66</v>
      </c>
      <c r="B23" s="1" t="s">
        <v>14</v>
      </c>
      <c r="H23" s="17">
        <f>'00'!H141</f>
        <v>1476</v>
      </c>
      <c r="I23" s="17">
        <f>'01'!I140</f>
        <v>1414</v>
      </c>
      <c r="J23" s="17">
        <f>'02'!I140</f>
        <v>1390</v>
      </c>
      <c r="K23" s="17">
        <f>'03'!I140</f>
        <v>1336</v>
      </c>
      <c r="L23" s="17">
        <f>'04'!I132</f>
        <v>1302</v>
      </c>
      <c r="M23" s="17">
        <f>'05'!E102</f>
        <v>1263</v>
      </c>
      <c r="N23" s="17">
        <f>'06'!D39</f>
        <v>1237</v>
      </c>
      <c r="O23" s="17">
        <f>'07'!D39</f>
        <v>1203</v>
      </c>
      <c r="P23" s="17">
        <f>'08'!D39</f>
        <v>1165</v>
      </c>
      <c r="Q23" s="17">
        <f>'09'!D39</f>
        <v>1148</v>
      </c>
      <c r="R23" s="17">
        <f>'10'!D39</f>
        <v>1120</v>
      </c>
      <c r="S23" s="17">
        <f>'11'!D39</f>
        <v>1088</v>
      </c>
      <c r="T23" s="17">
        <f>'12'!F39</f>
        <v>1062</v>
      </c>
      <c r="U23" s="17">
        <f>'13'!F39</f>
        <v>1035</v>
      </c>
      <c r="V23" s="17">
        <f>'14'!F39</f>
        <v>1021</v>
      </c>
      <c r="W23" s="17">
        <f>'15'!F39</f>
        <v>898</v>
      </c>
      <c r="X23" s="17">
        <f>'16'!F39</f>
        <v>871</v>
      </c>
      <c r="Y23" s="17">
        <f>'17'!F39</f>
        <v>854</v>
      </c>
      <c r="Z23" s="17">
        <f>'18'!F39</f>
        <v>851</v>
      </c>
      <c r="AA23" s="17">
        <f>'19'!F39</f>
        <v>854</v>
      </c>
      <c r="AB23" s="17">
        <f>'20'!F39</f>
        <v>837</v>
      </c>
      <c r="AC23" s="17">
        <f>'21'!F39</f>
        <v>819</v>
      </c>
      <c r="AD23" s="17">
        <f>'22'!F39</f>
        <v>814</v>
      </c>
      <c r="AE23" s="17">
        <f>'23'!K26</f>
        <v>795</v>
      </c>
      <c r="AF23" s="186">
        <f>'24'!N24</f>
        <v>775</v>
      </c>
      <c r="AG23" s="186">
        <f>'25_6'!N24</f>
        <v>781</v>
      </c>
    </row>
    <row r="24" spans="1:33">
      <c r="A24" s="2" t="s">
        <v>67</v>
      </c>
      <c r="B24" s="1" t="s">
        <v>15</v>
      </c>
      <c r="H24" s="17">
        <f>'00'!H142</f>
        <v>204</v>
      </c>
      <c r="I24" s="17">
        <f>'01'!I141</f>
        <v>197</v>
      </c>
      <c r="J24" s="17">
        <f>'02'!I141</f>
        <v>199</v>
      </c>
      <c r="K24" s="17">
        <f>'03'!I141</f>
        <v>195</v>
      </c>
      <c r="L24" s="17">
        <f>'04'!I133</f>
        <v>193</v>
      </c>
      <c r="M24" s="17">
        <f>'05'!E103</f>
        <v>185</v>
      </c>
      <c r="N24" s="17">
        <f>'06'!D40</f>
        <v>179</v>
      </c>
      <c r="O24" s="17">
        <f>'07'!D40</f>
        <v>178</v>
      </c>
      <c r="P24" s="17">
        <f>'08'!D40</f>
        <v>178</v>
      </c>
      <c r="Q24" s="17">
        <f>'09'!D40</f>
        <v>165</v>
      </c>
      <c r="R24" s="17">
        <f>'10'!D40</f>
        <v>155</v>
      </c>
      <c r="S24" s="17">
        <f>'11'!D40</f>
        <v>145</v>
      </c>
      <c r="T24" s="17">
        <f>'12'!F40</f>
        <v>139</v>
      </c>
      <c r="U24" s="17">
        <f>'13'!F40</f>
        <v>138</v>
      </c>
      <c r="V24" s="17">
        <f>'14'!F40</f>
        <v>138</v>
      </c>
      <c r="W24" s="17">
        <f>'15'!F40</f>
        <v>125</v>
      </c>
      <c r="X24" s="17">
        <f>'16'!F40</f>
        <v>120</v>
      </c>
      <c r="Y24" s="17">
        <f>'17'!F40</f>
        <v>105</v>
      </c>
      <c r="Z24" s="17">
        <f>'18'!F40</f>
        <v>99</v>
      </c>
      <c r="AA24" s="17">
        <f>'19'!F40</f>
        <v>100</v>
      </c>
      <c r="AB24" s="17">
        <f>'20'!F40</f>
        <v>100</v>
      </c>
      <c r="AC24" s="17">
        <f>'21'!F40</f>
        <v>96</v>
      </c>
      <c r="AD24" s="17">
        <f>'22'!F40</f>
        <v>87</v>
      </c>
      <c r="AE24" s="17">
        <f>'23'!K27</f>
        <v>84</v>
      </c>
      <c r="AF24" s="186">
        <f>'24'!N25</f>
        <v>80</v>
      </c>
      <c r="AG24" s="186">
        <f>'25_6'!N25</f>
        <v>88</v>
      </c>
    </row>
    <row r="25" spans="1:33">
      <c r="A25" s="2" t="s">
        <v>68</v>
      </c>
      <c r="B25" s="1" t="s">
        <v>16</v>
      </c>
      <c r="H25" s="17">
        <f>'00'!H143</f>
        <v>382</v>
      </c>
      <c r="I25" s="17">
        <f>'01'!I142</f>
        <v>366</v>
      </c>
      <c r="J25" s="17">
        <f>'02'!I142</f>
        <v>361</v>
      </c>
      <c r="K25" s="17">
        <f>'03'!I142</f>
        <v>356</v>
      </c>
      <c r="L25" s="17">
        <f>'04'!I134</f>
        <v>321</v>
      </c>
      <c r="M25" s="17">
        <f>'05'!E104</f>
        <v>318</v>
      </c>
      <c r="N25" s="17">
        <f>'06'!D41</f>
        <v>312</v>
      </c>
      <c r="O25" s="17">
        <f>'07'!D41</f>
        <v>305</v>
      </c>
      <c r="P25" s="17">
        <f>'08'!D41</f>
        <v>292</v>
      </c>
      <c r="Q25" s="17">
        <f>'09'!D41</f>
        <v>274</v>
      </c>
      <c r="R25" s="17">
        <f>'10'!D41</f>
        <v>258</v>
      </c>
      <c r="S25" s="17">
        <f>'11'!D41</f>
        <v>242</v>
      </c>
      <c r="T25" s="17">
        <f>'12'!F41</f>
        <v>243</v>
      </c>
      <c r="U25" s="17">
        <f>'13'!F41</f>
        <v>231</v>
      </c>
      <c r="V25" s="17">
        <f>'14'!F41</f>
        <v>220</v>
      </c>
      <c r="W25" s="17">
        <f>'15'!F41</f>
        <v>177</v>
      </c>
      <c r="X25" s="17">
        <f>'16'!F41</f>
        <v>174</v>
      </c>
      <c r="Y25" s="17">
        <f>'17'!F41</f>
        <v>163</v>
      </c>
      <c r="Z25" s="17">
        <f>'18'!F41</f>
        <v>154</v>
      </c>
      <c r="AA25" s="17">
        <f>'19'!F41</f>
        <v>154</v>
      </c>
      <c r="AB25" s="17">
        <f>'20'!F41</f>
        <v>146</v>
      </c>
      <c r="AC25" s="17">
        <f>'21'!F41</f>
        <v>139</v>
      </c>
      <c r="AD25" s="17">
        <f>'22'!F41</f>
        <v>139</v>
      </c>
      <c r="AE25" s="17">
        <f>'23'!K28</f>
        <v>136</v>
      </c>
      <c r="AF25" s="186">
        <f>'24'!N26</f>
        <v>134</v>
      </c>
      <c r="AG25" s="186">
        <f>'25_6'!N26</f>
        <v>130</v>
      </c>
    </row>
    <row r="26" spans="1:33">
      <c r="A26" s="2" t="s">
        <v>69</v>
      </c>
      <c r="B26" s="1" t="s">
        <v>17</v>
      </c>
      <c r="H26" s="17">
        <f>'00'!H144</f>
        <v>2693</v>
      </c>
      <c r="I26" s="17">
        <f>'01'!I143</f>
        <v>2632</v>
      </c>
      <c r="J26" s="17">
        <f>'02'!I143</f>
        <v>2575</v>
      </c>
      <c r="K26" s="17">
        <f>'03'!I143</f>
        <v>2547</v>
      </c>
      <c r="L26" s="17">
        <f>'04'!I135</f>
        <v>2487</v>
      </c>
      <c r="M26" s="17">
        <f>'05'!E105</f>
        <v>2473</v>
      </c>
      <c r="N26" s="17">
        <f>'06'!D42</f>
        <v>2394</v>
      </c>
      <c r="O26" s="17">
        <f>'07'!D42</f>
        <v>2323</v>
      </c>
      <c r="P26" s="17">
        <f>'08'!D42</f>
        <v>2240</v>
      </c>
      <c r="Q26" s="17">
        <f>'09'!D42</f>
        <v>2223</v>
      </c>
      <c r="R26" s="17">
        <f>'10'!D42</f>
        <v>2156</v>
      </c>
      <c r="S26" s="17">
        <f>'11'!D42</f>
        <v>2132</v>
      </c>
      <c r="T26" s="17">
        <f>'12'!F42</f>
        <v>2095</v>
      </c>
      <c r="U26" s="17">
        <f>'13'!F42</f>
        <v>2024</v>
      </c>
      <c r="V26" s="17">
        <f>'14'!F42</f>
        <v>1961</v>
      </c>
      <c r="W26" s="17">
        <f>'15'!F42</f>
        <v>1789</v>
      </c>
      <c r="X26" s="17">
        <f>'16'!F42</f>
        <v>1760</v>
      </c>
      <c r="Y26" s="17">
        <f>'17'!F42</f>
        <v>1725</v>
      </c>
      <c r="Z26" s="17">
        <f>'18'!F42</f>
        <v>1659</v>
      </c>
      <c r="AA26" s="17">
        <f>'19'!F42</f>
        <v>1607</v>
      </c>
      <c r="AB26" s="17">
        <f>'20'!F42</f>
        <v>1562</v>
      </c>
      <c r="AC26" s="17">
        <f>'21'!F42</f>
        <v>1516</v>
      </c>
      <c r="AD26" s="17">
        <f>'22'!F42</f>
        <v>1480</v>
      </c>
      <c r="AE26" s="17">
        <f>'23'!K29</f>
        <v>1441</v>
      </c>
      <c r="AF26" s="186">
        <f>'24'!N27</f>
        <v>1395</v>
      </c>
      <c r="AG26" s="186">
        <f>'25_6'!N27</f>
        <v>1384</v>
      </c>
    </row>
    <row r="27" spans="1:33">
      <c r="A27" s="2" t="s">
        <v>70</v>
      </c>
      <c r="B27" s="1" t="s">
        <v>18</v>
      </c>
      <c r="H27" s="17">
        <f>'00'!H145</f>
        <v>469</v>
      </c>
      <c r="I27" s="17">
        <f>'01'!I144</f>
        <v>450</v>
      </c>
      <c r="J27" s="17">
        <f>'02'!I144</f>
        <v>423</v>
      </c>
      <c r="K27" s="17">
        <f>'03'!I144</f>
        <v>407</v>
      </c>
      <c r="L27" s="17">
        <f>'04'!I136</f>
        <v>396</v>
      </c>
      <c r="M27" s="17">
        <f>'05'!E106</f>
        <v>367</v>
      </c>
      <c r="N27" s="17">
        <f>'06'!D43</f>
        <v>359</v>
      </c>
      <c r="O27" s="17">
        <f>'07'!D43</f>
        <v>344</v>
      </c>
      <c r="P27" s="17">
        <f>'08'!D43</f>
        <v>328</v>
      </c>
      <c r="Q27" s="17">
        <f>'09'!D43</f>
        <v>325</v>
      </c>
      <c r="R27" s="17">
        <f>'10'!D43</f>
        <v>299</v>
      </c>
      <c r="S27" s="17">
        <f>'11'!D43</f>
        <v>292</v>
      </c>
      <c r="T27" s="17">
        <f>'12'!F43</f>
        <v>299</v>
      </c>
      <c r="U27" s="17">
        <f>'13'!F43</f>
        <v>288</v>
      </c>
      <c r="V27" s="17">
        <f>'14'!F43</f>
        <v>284</v>
      </c>
      <c r="W27" s="17">
        <f>'15'!F43</f>
        <v>258</v>
      </c>
      <c r="X27" s="17">
        <f>'16'!F43</f>
        <v>252</v>
      </c>
      <c r="Y27" s="17">
        <f>'17'!F43</f>
        <v>244</v>
      </c>
      <c r="Z27" s="17">
        <f>'18'!F43</f>
        <v>245</v>
      </c>
      <c r="AA27" s="17">
        <f>'19'!F43</f>
        <v>239</v>
      </c>
      <c r="AB27" s="17">
        <f>'20'!F43</f>
        <v>233</v>
      </c>
      <c r="AC27" s="17">
        <f>'21'!F43</f>
        <v>232</v>
      </c>
      <c r="AD27" s="17">
        <f>'22'!F43</f>
        <v>226</v>
      </c>
      <c r="AE27" s="17">
        <f>'23'!K30</f>
        <v>224</v>
      </c>
      <c r="AF27" s="186">
        <f>'24'!N28</f>
        <v>211</v>
      </c>
      <c r="AG27" s="186">
        <f>'25_6'!N28</f>
        <v>209</v>
      </c>
    </row>
    <row r="28" spans="1:33">
      <c r="A28" s="2" t="s">
        <v>71</v>
      </c>
      <c r="B28" s="1" t="s">
        <v>19</v>
      </c>
      <c r="H28" s="17">
        <f>'00'!H146</f>
        <v>999</v>
      </c>
      <c r="I28" s="17">
        <f>'01'!I145</f>
        <v>974</v>
      </c>
      <c r="J28" s="17">
        <f>'02'!I145</f>
        <v>944</v>
      </c>
      <c r="K28" s="17">
        <f>'03'!I145</f>
        <v>888</v>
      </c>
      <c r="L28" s="17">
        <f>'04'!I137</f>
        <v>842</v>
      </c>
      <c r="M28" s="17">
        <f>'05'!E107</f>
        <v>816</v>
      </c>
      <c r="N28" s="17">
        <f>'06'!D44</f>
        <v>797</v>
      </c>
      <c r="O28" s="17">
        <f>'07'!D44</f>
        <v>777</v>
      </c>
      <c r="P28" s="17">
        <f>'08'!D44</f>
        <v>763</v>
      </c>
      <c r="Q28" s="17">
        <f>'09'!D44</f>
        <v>763</v>
      </c>
      <c r="R28" s="17">
        <f>'10'!D44</f>
        <v>739</v>
      </c>
      <c r="S28" s="17">
        <f>'11'!D44</f>
        <v>710</v>
      </c>
      <c r="T28" s="17">
        <f>'12'!F44</f>
        <v>698</v>
      </c>
      <c r="U28" s="17">
        <f>'13'!F44</f>
        <v>683</v>
      </c>
      <c r="V28" s="17">
        <f>'14'!F44</f>
        <v>662</v>
      </c>
      <c r="W28" s="17">
        <f>'15'!F44</f>
        <v>586</v>
      </c>
      <c r="X28" s="17">
        <f>'16'!F44</f>
        <v>588</v>
      </c>
      <c r="Y28" s="17">
        <f>'17'!F44</f>
        <v>565</v>
      </c>
      <c r="Z28" s="17">
        <f>'18'!F44</f>
        <v>530</v>
      </c>
      <c r="AA28" s="17">
        <f>'19'!F44</f>
        <v>523</v>
      </c>
      <c r="AB28" s="17">
        <f>'20'!F44</f>
        <v>506</v>
      </c>
      <c r="AC28" s="17">
        <f>'21'!F44</f>
        <v>485</v>
      </c>
      <c r="AD28" s="17">
        <f>'22'!F44</f>
        <v>461</v>
      </c>
      <c r="AE28" s="17">
        <f>'23'!K31</f>
        <v>449</v>
      </c>
      <c r="AF28" s="186">
        <f>'24'!N29</f>
        <v>439</v>
      </c>
      <c r="AG28" s="186">
        <f>'25_6'!N29</f>
        <v>437</v>
      </c>
    </row>
    <row r="29" spans="1:33">
      <c r="A29" s="2" t="s">
        <v>72</v>
      </c>
      <c r="B29" s="1" t="s">
        <v>20</v>
      </c>
      <c r="H29" s="17">
        <f>'00'!H147</f>
        <v>1301</v>
      </c>
      <c r="I29" s="17">
        <f>'01'!I146</f>
        <v>1265</v>
      </c>
      <c r="J29" s="17">
        <f>'02'!I146</f>
        <v>1266</v>
      </c>
      <c r="K29" s="17">
        <f>'03'!I146</f>
        <v>1236</v>
      </c>
      <c r="L29" s="17">
        <f>'04'!I138</f>
        <v>1156</v>
      </c>
      <c r="M29" s="17">
        <f>'05'!E108</f>
        <v>1116</v>
      </c>
      <c r="N29" s="17">
        <f>'06'!D45</f>
        <v>1103</v>
      </c>
      <c r="O29" s="17">
        <f>'07'!D45</f>
        <v>1020</v>
      </c>
      <c r="P29" s="17">
        <f>'08'!D45</f>
        <v>991</v>
      </c>
      <c r="Q29" s="17">
        <f>'09'!D45</f>
        <v>947</v>
      </c>
      <c r="R29" s="17">
        <f>'10'!D45</f>
        <v>904</v>
      </c>
      <c r="S29" s="17">
        <f>'11'!D45</f>
        <v>866</v>
      </c>
      <c r="T29" s="17">
        <f>'12'!F45</f>
        <v>864</v>
      </c>
      <c r="U29" s="17">
        <f>'13'!F45</f>
        <v>837</v>
      </c>
      <c r="V29" s="17">
        <f>'14'!F45</f>
        <v>823</v>
      </c>
      <c r="W29" s="17">
        <f>'15'!F45</f>
        <v>721</v>
      </c>
      <c r="X29" s="17">
        <f>'16'!F45</f>
        <v>695</v>
      </c>
      <c r="Y29" s="17">
        <f>'17'!F45</f>
        <v>684</v>
      </c>
      <c r="Z29" s="17">
        <f>'18'!F45</f>
        <v>658</v>
      </c>
      <c r="AA29" s="17">
        <f>'19'!F45</f>
        <v>645</v>
      </c>
      <c r="AB29" s="17">
        <f>'20'!F45</f>
        <v>637</v>
      </c>
      <c r="AC29" s="17">
        <f>'21'!F45</f>
        <v>626</v>
      </c>
      <c r="AD29" s="17">
        <f>'22'!F45</f>
        <v>625</v>
      </c>
      <c r="AE29" s="17">
        <f>'23'!K32</f>
        <v>620</v>
      </c>
      <c r="AF29" s="186">
        <f>'24'!N30</f>
        <v>618</v>
      </c>
      <c r="AG29" s="186">
        <f>'25_6'!N30</f>
        <v>600</v>
      </c>
    </row>
    <row r="30" spans="1:33">
      <c r="A30" s="2" t="s">
        <v>73</v>
      </c>
      <c r="B30" s="1" t="s">
        <v>21</v>
      </c>
      <c r="H30" s="17">
        <f>'00'!H148</f>
        <v>229</v>
      </c>
      <c r="I30" s="17">
        <f>'01'!I147</f>
        <v>223</v>
      </c>
      <c r="J30" s="17">
        <f>'02'!I147</f>
        <v>205</v>
      </c>
      <c r="K30" s="17">
        <f>'03'!I147</f>
        <v>200</v>
      </c>
      <c r="L30" s="17">
        <f>'04'!I139</f>
        <v>183</v>
      </c>
      <c r="M30" s="17">
        <f>'05'!E109</f>
        <v>182</v>
      </c>
      <c r="N30" s="17">
        <f>'06'!D46</f>
        <v>164</v>
      </c>
      <c r="O30" s="17">
        <f>'07'!D46</f>
        <v>165</v>
      </c>
      <c r="P30" s="17">
        <f>'08'!D46</f>
        <v>166</v>
      </c>
      <c r="Q30" s="17">
        <f>'09'!D46</f>
        <v>163</v>
      </c>
      <c r="R30" s="17">
        <f>'10'!D46</f>
        <v>159</v>
      </c>
      <c r="S30" s="17">
        <f>'11'!D46</f>
        <v>155</v>
      </c>
      <c r="T30" s="17">
        <f>'12'!F46</f>
        <v>152</v>
      </c>
      <c r="U30" s="17">
        <f>'13'!F46</f>
        <v>148</v>
      </c>
      <c r="V30" s="17">
        <f>'14'!F46</f>
        <v>136</v>
      </c>
      <c r="W30" s="17">
        <f>'15'!F46</f>
        <v>128</v>
      </c>
      <c r="X30" s="17">
        <f>'16'!F46</f>
        <v>115</v>
      </c>
      <c r="Y30" s="17">
        <f>'17'!F46</f>
        <v>111</v>
      </c>
      <c r="Z30" s="17">
        <f>'18'!F46</f>
        <v>108</v>
      </c>
      <c r="AA30" s="17">
        <f>'19'!F46</f>
        <v>109</v>
      </c>
      <c r="AB30" s="17">
        <f>'20'!F46</f>
        <v>103</v>
      </c>
      <c r="AC30" s="17">
        <f>'21'!F46</f>
        <v>99</v>
      </c>
      <c r="AD30" s="17">
        <f>'22'!F46</f>
        <v>95</v>
      </c>
      <c r="AE30" s="17">
        <f>'23'!K33</f>
        <v>94</v>
      </c>
      <c r="AF30" s="186">
        <f>'24'!N31</f>
        <v>94</v>
      </c>
      <c r="AG30" s="186">
        <f>'25_6'!N31</f>
        <v>95</v>
      </c>
    </row>
    <row r="31" spans="1:33">
      <c r="A31" s="2" t="s">
        <v>74</v>
      </c>
      <c r="B31" s="1" t="s">
        <v>22</v>
      </c>
      <c r="H31" s="17">
        <f>'00'!H149</f>
        <v>730</v>
      </c>
      <c r="I31" s="17">
        <f>'01'!I148</f>
        <v>740</v>
      </c>
      <c r="J31" s="17">
        <f>'02'!I148</f>
        <v>689</v>
      </c>
      <c r="K31" s="17">
        <f>'03'!I148</f>
        <v>664</v>
      </c>
      <c r="L31" s="17">
        <f>'04'!I140</f>
        <v>635</v>
      </c>
      <c r="M31" s="17">
        <f>'05'!E110</f>
        <v>611</v>
      </c>
      <c r="N31" s="17">
        <f>'06'!D47</f>
        <v>593</v>
      </c>
      <c r="O31" s="17">
        <f>'07'!D47</f>
        <v>555</v>
      </c>
      <c r="P31" s="17">
        <f>'08'!D47</f>
        <v>535</v>
      </c>
      <c r="Q31" s="17">
        <f>'09'!D47</f>
        <v>526</v>
      </c>
      <c r="R31" s="17">
        <f>'10'!D47</f>
        <v>515</v>
      </c>
      <c r="S31" s="17">
        <f>'11'!D47</f>
        <v>515</v>
      </c>
      <c r="T31" s="17">
        <f>'12'!F47</f>
        <v>497</v>
      </c>
      <c r="U31" s="17">
        <f>'13'!F47</f>
        <v>503</v>
      </c>
      <c r="V31" s="17">
        <f>'14'!F47</f>
        <v>466</v>
      </c>
      <c r="W31" s="17">
        <f>'15'!F47</f>
        <v>431</v>
      </c>
      <c r="X31" s="17">
        <f>'16'!F47</f>
        <v>420</v>
      </c>
      <c r="Y31" s="17">
        <f>'17'!F47</f>
        <v>402</v>
      </c>
      <c r="Z31" s="17">
        <f>'18'!F47</f>
        <v>384</v>
      </c>
      <c r="AA31" s="17">
        <f>'19'!F47</f>
        <v>379</v>
      </c>
      <c r="AB31" s="17">
        <f>'20'!F47</f>
        <v>357</v>
      </c>
      <c r="AC31" s="17">
        <f>'21'!F47</f>
        <v>344</v>
      </c>
      <c r="AD31" s="17">
        <f>'22'!F47</f>
        <v>355</v>
      </c>
      <c r="AE31" s="17">
        <f>'23'!K34</f>
        <v>336</v>
      </c>
      <c r="AF31" s="186">
        <f>'24'!N32</f>
        <v>339</v>
      </c>
      <c r="AG31" s="186">
        <f>'25_6'!N32</f>
        <v>335</v>
      </c>
    </row>
    <row r="32" spans="1:33">
      <c r="A32" s="2" t="s">
        <v>75</v>
      </c>
      <c r="B32" s="1" t="s">
        <v>23</v>
      </c>
      <c r="H32" s="17">
        <f>'00'!H150</f>
        <v>108</v>
      </c>
      <c r="I32" s="17">
        <f>'01'!I149</f>
        <v>107</v>
      </c>
      <c r="J32" s="17">
        <f>'02'!I149</f>
        <v>102</v>
      </c>
      <c r="K32" s="17">
        <f>'03'!I149</f>
        <v>103</v>
      </c>
      <c r="L32" s="17">
        <f>'04'!I141</f>
        <v>100</v>
      </c>
      <c r="M32" s="17">
        <f>'05'!E111</f>
        <v>87</v>
      </c>
      <c r="N32" s="17">
        <f>'06'!D48</f>
        <v>81</v>
      </c>
      <c r="O32" s="17">
        <f>'07'!D48</f>
        <v>81</v>
      </c>
      <c r="P32" s="17">
        <f>'08'!D48</f>
        <v>78</v>
      </c>
      <c r="Q32" s="17">
        <f>'09'!D48</f>
        <v>75</v>
      </c>
      <c r="R32" s="17">
        <f>'10'!D48</f>
        <v>75</v>
      </c>
      <c r="S32" s="17">
        <f>'11'!D48</f>
        <v>74</v>
      </c>
      <c r="T32" s="17">
        <f>'12'!F48</f>
        <v>77</v>
      </c>
      <c r="U32" s="17">
        <f>'13'!F48</f>
        <v>74</v>
      </c>
      <c r="V32" s="17">
        <f>'14'!F48</f>
        <v>69</v>
      </c>
      <c r="W32" s="17">
        <f>'15'!F48</f>
        <v>59</v>
      </c>
      <c r="X32" s="17">
        <f>'16'!F48</f>
        <v>57</v>
      </c>
      <c r="Y32" s="17">
        <f>'17'!F48</f>
        <v>56</v>
      </c>
      <c r="Z32" s="17">
        <f>'18'!F48</f>
        <v>54</v>
      </c>
      <c r="AA32" s="17">
        <f>'19'!F48</f>
        <v>53</v>
      </c>
      <c r="AB32" s="17">
        <f>'20'!F48</f>
        <v>47</v>
      </c>
      <c r="AC32" s="17">
        <f>'21'!F48</f>
        <v>49</v>
      </c>
      <c r="AD32" s="17">
        <f>'22'!F48</f>
        <v>46</v>
      </c>
      <c r="AE32" s="17">
        <f>'23'!K35</f>
        <v>47</v>
      </c>
      <c r="AF32" s="186">
        <f>'24'!N33</f>
        <v>45</v>
      </c>
      <c r="AG32" s="186">
        <f>'25_6'!N33</f>
        <v>44</v>
      </c>
    </row>
    <row r="33" spans="1:33">
      <c r="A33" s="2" t="s">
        <v>76</v>
      </c>
      <c r="B33" s="1" t="s">
        <v>45</v>
      </c>
      <c r="H33" s="17">
        <f>'00'!H151</f>
        <v>166</v>
      </c>
      <c r="I33" s="17">
        <f>'01'!I150</f>
        <v>150</v>
      </c>
      <c r="J33" s="17">
        <f>'02'!I150</f>
        <v>140</v>
      </c>
      <c r="K33" s="17">
        <f>'03'!I150</f>
        <v>138</v>
      </c>
      <c r="L33" s="17">
        <f>'04'!I142</f>
        <v>133</v>
      </c>
      <c r="M33" s="17">
        <f>'05'!E112</f>
        <v>117</v>
      </c>
      <c r="N33" s="17">
        <f>'06'!D49</f>
        <v>110</v>
      </c>
      <c r="O33" s="17">
        <f>'07'!D49</f>
        <v>108</v>
      </c>
      <c r="P33" s="17">
        <f>'08'!D49</f>
        <v>101</v>
      </c>
      <c r="Q33" s="17">
        <f>'09'!D49</f>
        <v>100</v>
      </c>
      <c r="R33" s="17">
        <f>'10'!D49</f>
        <v>103</v>
      </c>
      <c r="S33" s="17">
        <f>'11'!D49</f>
        <v>99</v>
      </c>
      <c r="T33" s="17">
        <f>'12'!F49</f>
        <v>105</v>
      </c>
      <c r="U33" s="17">
        <f>'13'!F49</f>
        <v>92</v>
      </c>
      <c r="V33" s="17">
        <f>'14'!F49</f>
        <v>85</v>
      </c>
      <c r="W33" s="17">
        <f>'15'!F49</f>
        <v>79</v>
      </c>
      <c r="X33" s="17">
        <f>'16'!F49</f>
        <v>80</v>
      </c>
      <c r="Y33" s="17">
        <f>'17'!F49</f>
        <v>80</v>
      </c>
      <c r="Z33" s="17">
        <f>'18'!F49</f>
        <v>76</v>
      </c>
      <c r="AA33" s="17">
        <f>'19'!F49</f>
        <v>73</v>
      </c>
      <c r="AB33" s="17">
        <f>'20'!F49</f>
        <v>71</v>
      </c>
      <c r="AC33" s="17">
        <f>'21'!F49</f>
        <v>62</v>
      </c>
      <c r="AD33" s="17">
        <f>'22'!F49</f>
        <v>63</v>
      </c>
      <c r="AE33" s="17">
        <f>'23'!K36</f>
        <v>59</v>
      </c>
      <c r="AF33" s="186">
        <f>'24'!N34</f>
        <v>62</v>
      </c>
      <c r="AG33" s="186">
        <f>'25_6'!N34</f>
        <v>61</v>
      </c>
    </row>
    <row r="34" spans="1:33">
      <c r="A34" s="2" t="s">
        <v>77</v>
      </c>
      <c r="B34" s="1" t="s">
        <v>24</v>
      </c>
      <c r="H34" s="17">
        <f>'00'!H152</f>
        <v>7</v>
      </c>
      <c r="I34" s="17">
        <f>'01'!I151</f>
        <v>7</v>
      </c>
      <c r="J34" s="17">
        <f>'02'!I151</f>
        <v>6</v>
      </c>
      <c r="K34" s="17">
        <f>'03'!I151</f>
        <v>4</v>
      </c>
      <c r="L34" s="17">
        <f>'04'!I143</f>
        <v>4</v>
      </c>
      <c r="M34" s="17">
        <f>'05'!E113</f>
        <v>4</v>
      </c>
      <c r="N34" s="17">
        <f>'06'!D50</f>
        <v>3</v>
      </c>
      <c r="O34" s="17">
        <f>'07'!D50</f>
        <v>3</v>
      </c>
      <c r="P34" s="17">
        <f>'08'!D50</f>
        <v>3</v>
      </c>
      <c r="Q34" s="17">
        <f>'09'!D50</f>
        <v>4</v>
      </c>
      <c r="R34" s="17">
        <f>'10'!D50</f>
        <v>4</v>
      </c>
      <c r="S34" s="17">
        <f>'11'!D50</f>
        <v>4</v>
      </c>
      <c r="T34" s="17">
        <f>'12'!F50</f>
        <v>4</v>
      </c>
      <c r="U34" s="17">
        <f>'13'!F50</f>
        <v>3</v>
      </c>
      <c r="V34" s="17">
        <f>'14'!F50</f>
        <v>5</v>
      </c>
      <c r="W34" s="17">
        <f>'15'!F50</f>
        <v>7</v>
      </c>
      <c r="X34" s="17">
        <f>'16'!F50</f>
        <v>6</v>
      </c>
      <c r="Y34" s="17">
        <f>'17'!F50</f>
        <v>6</v>
      </c>
      <c r="Z34" s="17">
        <f>'18'!F50</f>
        <v>7</v>
      </c>
      <c r="AA34" s="17">
        <f>'19'!F50</f>
        <v>6</v>
      </c>
      <c r="AB34" s="17">
        <f>'20'!F50</f>
        <v>5</v>
      </c>
      <c r="AC34" s="17">
        <f>'21'!F50</f>
        <v>5</v>
      </c>
      <c r="AD34" s="17">
        <f>'22'!F50</f>
        <v>5</v>
      </c>
      <c r="AE34" s="17">
        <f>'23'!K37</f>
        <v>5</v>
      </c>
      <c r="AF34" s="186">
        <f>'24'!N35</f>
        <v>6</v>
      </c>
      <c r="AG34" s="186">
        <f>'25_6'!N35</f>
        <v>5</v>
      </c>
    </row>
    <row r="35" spans="1:33">
      <c r="A35" s="2" t="s">
        <v>78</v>
      </c>
      <c r="B35" s="1" t="s">
        <v>25</v>
      </c>
      <c r="H35" s="17">
        <f>'00'!H153</f>
        <v>104</v>
      </c>
      <c r="I35" s="17">
        <f>'01'!I152</f>
        <v>95</v>
      </c>
      <c r="J35" s="17">
        <f>'02'!I152</f>
        <v>93</v>
      </c>
      <c r="K35" s="17">
        <f>'03'!I152</f>
        <v>88</v>
      </c>
      <c r="L35" s="17">
        <f>'04'!I144</f>
        <v>72</v>
      </c>
      <c r="M35" s="17">
        <f>'05'!E114</f>
        <v>78</v>
      </c>
      <c r="N35" s="17">
        <f>'06'!D51</f>
        <v>79</v>
      </c>
      <c r="O35" s="17">
        <f>'07'!D51</f>
        <v>81</v>
      </c>
      <c r="P35" s="17">
        <f>'08'!D51</f>
        <v>77</v>
      </c>
      <c r="Q35" s="17">
        <f>'09'!D51</f>
        <v>80</v>
      </c>
      <c r="R35" s="17">
        <f>'10'!D51</f>
        <v>79</v>
      </c>
      <c r="S35" s="17">
        <f>'11'!D51</f>
        <v>76</v>
      </c>
      <c r="T35" s="17">
        <f>'12'!F51</f>
        <v>82</v>
      </c>
      <c r="U35" s="17">
        <f>'13'!F51</f>
        <v>78</v>
      </c>
      <c r="V35" s="17">
        <f>'14'!F51</f>
        <v>68</v>
      </c>
      <c r="W35" s="17">
        <f>'15'!F51</f>
        <v>62</v>
      </c>
      <c r="X35" s="17">
        <f>'16'!F51</f>
        <v>61</v>
      </c>
      <c r="Y35" s="17">
        <f>'17'!F51</f>
        <v>60</v>
      </c>
      <c r="Z35" s="17">
        <f>'18'!F51</f>
        <v>61</v>
      </c>
      <c r="AA35" s="17">
        <f>'19'!F51</f>
        <v>56</v>
      </c>
      <c r="AB35" s="17">
        <f>'20'!F51</f>
        <v>57</v>
      </c>
      <c r="AC35" s="17">
        <f>'21'!F51</f>
        <v>59</v>
      </c>
      <c r="AD35" s="17">
        <f>'22'!F51</f>
        <v>56</v>
      </c>
      <c r="AE35" s="17">
        <f>'23'!K38</f>
        <v>59</v>
      </c>
      <c r="AF35" s="186">
        <f>'24'!N36</f>
        <v>53</v>
      </c>
      <c r="AG35" s="186">
        <f>'25_6'!N36</f>
        <v>53</v>
      </c>
    </row>
    <row r="36" spans="1:33">
      <c r="A36" s="2" t="s">
        <v>79</v>
      </c>
      <c r="B36" s="1" t="s">
        <v>26</v>
      </c>
      <c r="H36" s="17">
        <f>'00'!H154</f>
        <v>44</v>
      </c>
      <c r="I36" s="17">
        <f>'01'!I153</f>
        <v>42</v>
      </c>
      <c r="J36" s="17">
        <f>'02'!I153</f>
        <v>40</v>
      </c>
      <c r="K36" s="17">
        <f>'03'!I153</f>
        <v>41</v>
      </c>
      <c r="L36" s="17">
        <f>'04'!I145</f>
        <v>38</v>
      </c>
      <c r="M36" s="17">
        <f>'05'!E115</f>
        <v>35</v>
      </c>
      <c r="N36" s="17">
        <f>'06'!D52</f>
        <v>33</v>
      </c>
      <c r="O36" s="17">
        <f>'07'!D52</f>
        <v>32</v>
      </c>
      <c r="P36" s="17">
        <f>'08'!D52</f>
        <v>32</v>
      </c>
      <c r="Q36" s="17">
        <f>'09'!D52</f>
        <v>32</v>
      </c>
      <c r="R36" s="17">
        <f>'10'!D52</f>
        <v>31</v>
      </c>
      <c r="S36" s="17">
        <f>'11'!D52</f>
        <v>32</v>
      </c>
      <c r="T36" s="17">
        <f>'12'!F52</f>
        <v>36</v>
      </c>
      <c r="U36" s="17">
        <f>'13'!F52</f>
        <v>38</v>
      </c>
      <c r="V36" s="17">
        <f>'14'!F52</f>
        <v>36</v>
      </c>
      <c r="W36" s="17">
        <f>'15'!F52</f>
        <v>35</v>
      </c>
      <c r="X36" s="17">
        <f>'16'!F52</f>
        <v>35</v>
      </c>
      <c r="Y36" s="17">
        <f>'17'!F52</f>
        <v>36</v>
      </c>
      <c r="Z36" s="17">
        <f>'18'!F52</f>
        <v>36</v>
      </c>
      <c r="AA36" s="17">
        <f>'19'!F52</f>
        <v>36</v>
      </c>
      <c r="AB36" s="17">
        <f>'20'!F52</f>
        <v>42</v>
      </c>
      <c r="AC36" s="17">
        <f>'21'!F52</f>
        <v>30</v>
      </c>
      <c r="AD36" s="17">
        <f>'22'!F52</f>
        <v>26</v>
      </c>
      <c r="AE36" s="17">
        <f>'23'!K39</f>
        <v>28</v>
      </c>
      <c r="AF36" s="186">
        <f>'24'!N37</f>
        <v>27</v>
      </c>
      <c r="AG36" s="186">
        <f>'25_6'!N37</f>
        <v>27</v>
      </c>
    </row>
    <row r="37" spans="1:33">
      <c r="A37" s="2" t="s">
        <v>80</v>
      </c>
      <c r="B37" s="1" t="s">
        <v>27</v>
      </c>
      <c r="H37" s="17">
        <f>'00'!H155</f>
        <v>22</v>
      </c>
      <c r="I37" s="17">
        <f>'01'!I154</f>
        <v>18</v>
      </c>
      <c r="J37" s="17">
        <f>'02'!I154</f>
        <v>20</v>
      </c>
      <c r="K37" s="17">
        <f>'03'!I154</f>
        <v>19</v>
      </c>
      <c r="L37" s="17">
        <f>'04'!I146</f>
        <v>22</v>
      </c>
      <c r="M37" s="17">
        <f>'05'!E116</f>
        <v>23</v>
      </c>
      <c r="N37" s="17">
        <f>'06'!D53</f>
        <v>23</v>
      </c>
      <c r="O37" s="17">
        <f>'07'!D53</f>
        <v>22</v>
      </c>
      <c r="P37" s="17">
        <f>'08'!D53</f>
        <v>18</v>
      </c>
      <c r="Q37" s="17">
        <f>'09'!D53</f>
        <v>15</v>
      </c>
      <c r="R37" s="17">
        <f>'10'!D53</f>
        <v>14</v>
      </c>
      <c r="S37" s="17">
        <f>'11'!D53</f>
        <v>14</v>
      </c>
      <c r="T37" s="17">
        <f>'12'!F53</f>
        <v>19</v>
      </c>
      <c r="U37" s="17">
        <f>'13'!F53</f>
        <v>19</v>
      </c>
      <c r="V37" s="17">
        <f>'14'!F53</f>
        <v>14</v>
      </c>
      <c r="W37" s="17">
        <f>'15'!F53</f>
        <v>12</v>
      </c>
      <c r="X37" s="17">
        <f>'16'!F53</f>
        <v>12</v>
      </c>
      <c r="Y37" s="17">
        <f>'17'!F53</f>
        <v>13</v>
      </c>
      <c r="Z37" s="17">
        <f>'18'!F53</f>
        <v>16</v>
      </c>
      <c r="AA37" s="17">
        <f>'19'!F53</f>
        <v>17</v>
      </c>
      <c r="AB37" s="17">
        <f>'20'!F53</f>
        <v>16</v>
      </c>
      <c r="AC37" s="17">
        <f>'21'!F53</f>
        <v>16</v>
      </c>
      <c r="AD37" s="17">
        <f>'22'!F53</f>
        <v>15</v>
      </c>
      <c r="AE37" s="17">
        <f>'23'!K40</f>
        <v>15</v>
      </c>
      <c r="AF37" s="186">
        <f>'24'!N38</f>
        <v>17</v>
      </c>
      <c r="AG37" s="186">
        <f>'25_6'!N38</f>
        <v>15</v>
      </c>
    </row>
    <row r="38" spans="1:33">
      <c r="A38" s="2" t="s">
        <v>81</v>
      </c>
      <c r="B38" s="1" t="s">
        <v>28</v>
      </c>
      <c r="H38" s="17">
        <f>'00'!H156</f>
        <v>110</v>
      </c>
      <c r="I38" s="17">
        <f>'01'!I155</f>
        <v>90</v>
      </c>
      <c r="J38" s="17">
        <f>'02'!I155</f>
        <v>83</v>
      </c>
      <c r="K38" s="17">
        <f>'03'!I155</f>
        <v>79</v>
      </c>
      <c r="L38" s="17">
        <f>'04'!I147</f>
        <v>74</v>
      </c>
      <c r="M38" s="17">
        <f>'05'!E117</f>
        <v>74</v>
      </c>
      <c r="N38" s="17">
        <f>'06'!D54</f>
        <v>76</v>
      </c>
      <c r="O38" s="17">
        <f>'07'!D54</f>
        <v>74</v>
      </c>
      <c r="P38" s="17">
        <f>'08'!D54</f>
        <v>74</v>
      </c>
      <c r="Q38" s="17">
        <f>'09'!D54</f>
        <v>73</v>
      </c>
      <c r="R38" s="17">
        <f>'10'!D54</f>
        <v>62</v>
      </c>
      <c r="S38" s="17">
        <f>'11'!D54</f>
        <v>55</v>
      </c>
      <c r="T38" s="17">
        <f>'12'!F54</f>
        <v>56</v>
      </c>
      <c r="U38" s="17">
        <f>'13'!F54</f>
        <v>56</v>
      </c>
      <c r="V38" s="17">
        <f>'14'!F54</f>
        <v>48</v>
      </c>
      <c r="W38" s="17">
        <f>'15'!F54</f>
        <v>48</v>
      </c>
      <c r="X38" s="17">
        <f>'16'!F54</f>
        <v>47</v>
      </c>
      <c r="Y38" s="17">
        <f>'17'!F54</f>
        <v>49</v>
      </c>
      <c r="Z38" s="17">
        <f>'18'!F54</f>
        <v>48</v>
      </c>
      <c r="AA38" s="17">
        <f>'19'!F54</f>
        <v>49</v>
      </c>
      <c r="AB38" s="17">
        <f>'20'!F54</f>
        <v>50</v>
      </c>
      <c r="AC38" s="17">
        <f>'21'!F54</f>
        <v>60</v>
      </c>
      <c r="AD38" s="17">
        <f>'22'!F54</f>
        <v>61</v>
      </c>
      <c r="AE38" s="17">
        <f>'23'!K41</f>
        <v>63</v>
      </c>
      <c r="AF38" s="186">
        <f>'24'!N39</f>
        <v>65</v>
      </c>
      <c r="AG38" s="186">
        <f>'25_6'!N39</f>
        <v>65</v>
      </c>
    </row>
    <row r="39" spans="1:33">
      <c r="A39" s="2" t="s">
        <v>82</v>
      </c>
      <c r="B39" s="1" t="s">
        <v>29</v>
      </c>
      <c r="H39" s="17">
        <f>'00'!H157</f>
        <v>35</v>
      </c>
      <c r="I39" s="17">
        <f>'01'!I156</f>
        <v>31</v>
      </c>
      <c r="J39" s="17">
        <f>'02'!I156</f>
        <v>32</v>
      </c>
      <c r="K39" s="17">
        <f>'03'!I156</f>
        <v>29</v>
      </c>
      <c r="L39" s="17">
        <f>'04'!I148</f>
        <v>27</v>
      </c>
      <c r="M39" s="17">
        <f>'05'!E118</f>
        <v>28</v>
      </c>
      <c r="N39" s="17">
        <f>'06'!D55</f>
        <v>27</v>
      </c>
      <c r="O39" s="17">
        <f>'07'!D55</f>
        <v>26</v>
      </c>
      <c r="P39" s="17">
        <f>'08'!D55</f>
        <v>25</v>
      </c>
      <c r="Q39" s="17">
        <f>'09'!D55</f>
        <v>21</v>
      </c>
      <c r="R39" s="17">
        <f>'10'!D55</f>
        <v>23</v>
      </c>
      <c r="S39" s="17">
        <f>'11'!D55</f>
        <v>22</v>
      </c>
      <c r="T39" s="17">
        <f>'12'!F55</f>
        <v>27</v>
      </c>
      <c r="U39" s="17">
        <f>'13'!F55</f>
        <v>25</v>
      </c>
      <c r="V39" s="17">
        <f>'14'!F55</f>
        <v>20</v>
      </c>
      <c r="W39" s="17">
        <f>'15'!F55</f>
        <v>21</v>
      </c>
      <c r="X39" s="17">
        <f>'16'!F55</f>
        <v>22</v>
      </c>
      <c r="Y39" s="17">
        <f>'17'!F55</f>
        <v>24</v>
      </c>
      <c r="Z39" s="17">
        <f>'18'!F55</f>
        <v>22</v>
      </c>
      <c r="AA39" s="17">
        <f>'19'!F55</f>
        <v>16</v>
      </c>
      <c r="AB39" s="17">
        <f>'20'!F55</f>
        <v>18</v>
      </c>
      <c r="AC39" s="17">
        <f>'21'!F55</f>
        <v>20</v>
      </c>
      <c r="AD39" s="17">
        <f>'22'!F55</f>
        <v>18</v>
      </c>
      <c r="AE39" s="17">
        <f>'23'!K42</f>
        <v>20</v>
      </c>
      <c r="AF39" s="186">
        <f>'24'!N40</f>
        <v>22</v>
      </c>
      <c r="AG39" s="186">
        <f>'25_6'!N40</f>
        <v>20</v>
      </c>
    </row>
    <row r="40" spans="1:33">
      <c r="A40" s="2" t="s">
        <v>83</v>
      </c>
      <c r="B40" s="1" t="s">
        <v>30</v>
      </c>
      <c r="H40" s="17">
        <f>'00'!H158</f>
        <v>116</v>
      </c>
      <c r="I40" s="17">
        <f>'01'!I157</f>
        <v>104</v>
      </c>
      <c r="J40" s="17">
        <f>'02'!I157</f>
        <v>90</v>
      </c>
      <c r="K40" s="17">
        <f>'03'!I157</f>
        <v>89</v>
      </c>
      <c r="L40" s="17">
        <f>'04'!I149</f>
        <v>78</v>
      </c>
      <c r="M40" s="17">
        <f>'05'!E119</f>
        <v>80</v>
      </c>
      <c r="N40" s="17">
        <f>'06'!D56</f>
        <v>88</v>
      </c>
      <c r="O40" s="17">
        <f>'07'!D56</f>
        <v>86</v>
      </c>
      <c r="P40" s="17">
        <f>'08'!D56</f>
        <v>86</v>
      </c>
      <c r="Q40" s="17">
        <f>'09'!D56</f>
        <v>81</v>
      </c>
      <c r="R40" s="17">
        <f>'10'!D56</f>
        <v>69</v>
      </c>
      <c r="S40" s="17">
        <f>'11'!D56</f>
        <v>59</v>
      </c>
      <c r="T40" s="17">
        <f>'12'!F56</f>
        <v>66</v>
      </c>
      <c r="U40" s="17">
        <f>'13'!F56</f>
        <v>61</v>
      </c>
      <c r="V40" s="17">
        <f>'14'!F56</f>
        <v>63</v>
      </c>
      <c r="W40" s="17">
        <f>'15'!F56</f>
        <v>55</v>
      </c>
      <c r="X40" s="17">
        <f>'16'!F56</f>
        <v>52</v>
      </c>
      <c r="Y40" s="17">
        <f>'17'!F56</f>
        <v>52</v>
      </c>
      <c r="Z40" s="17">
        <f>'18'!F56</f>
        <v>46</v>
      </c>
      <c r="AA40" s="17">
        <f>'19'!F56</f>
        <v>42</v>
      </c>
      <c r="AB40" s="17">
        <f>'20'!F56</f>
        <v>46</v>
      </c>
      <c r="AC40" s="17">
        <f>'21'!F56</f>
        <v>47</v>
      </c>
      <c r="AD40" s="17">
        <f>'22'!F56</f>
        <v>47</v>
      </c>
      <c r="AE40" s="17">
        <f>'23'!K43</f>
        <v>43</v>
      </c>
      <c r="AF40" s="186">
        <f>'24'!N41</f>
        <v>47</v>
      </c>
      <c r="AG40" s="186">
        <f>'25_6'!N41</f>
        <v>48</v>
      </c>
    </row>
    <row r="41" spans="1:33">
      <c r="A41" s="11" t="s">
        <v>84</v>
      </c>
      <c r="B41" s="13" t="s">
        <v>31</v>
      </c>
      <c r="C41" s="38"/>
      <c r="D41" s="38"/>
      <c r="E41" s="38"/>
      <c r="F41" s="38"/>
      <c r="G41" s="38"/>
      <c r="H41" s="18">
        <f>'00'!H159</f>
        <v>192</v>
      </c>
      <c r="I41" s="18">
        <f>'01'!I158</f>
        <v>175</v>
      </c>
      <c r="J41" s="18">
        <f>'02'!I158</f>
        <v>170</v>
      </c>
      <c r="K41" s="18">
        <f>'03'!I158</f>
        <v>163</v>
      </c>
      <c r="L41" s="18">
        <f>'04'!I150</f>
        <v>157</v>
      </c>
      <c r="M41" s="18">
        <f>'05'!E120</f>
        <v>166</v>
      </c>
      <c r="N41" s="18">
        <f>'06'!D57</f>
        <v>166</v>
      </c>
      <c r="O41" s="18">
        <f>'07'!D57</f>
        <v>152</v>
      </c>
      <c r="P41" s="18">
        <f>'08'!D57</f>
        <v>144</v>
      </c>
      <c r="Q41" s="18">
        <f>'09'!D57</f>
        <v>140</v>
      </c>
      <c r="R41" s="18">
        <f>'10'!D57</f>
        <v>140</v>
      </c>
      <c r="S41" s="18">
        <f>'11'!D57</f>
        <v>134</v>
      </c>
      <c r="T41" s="18">
        <f>'12'!F57</f>
        <v>131</v>
      </c>
      <c r="U41" s="18">
        <f>'13'!F57</f>
        <v>120</v>
      </c>
      <c r="V41" s="18">
        <f>'14'!F57</f>
        <v>111</v>
      </c>
      <c r="W41" s="18">
        <f>'15'!F57</f>
        <v>89</v>
      </c>
      <c r="X41" s="18">
        <f>'16'!F57</f>
        <v>87</v>
      </c>
      <c r="Y41" s="18">
        <f>'17'!F57</f>
        <v>86</v>
      </c>
      <c r="Z41" s="18">
        <f>'18'!F57</f>
        <v>75</v>
      </c>
      <c r="AA41" s="18">
        <f>'19'!F57</f>
        <v>77</v>
      </c>
      <c r="AB41" s="18">
        <f>'20'!F57</f>
        <v>78</v>
      </c>
      <c r="AC41" s="18">
        <f>'21'!F57</f>
        <v>75</v>
      </c>
      <c r="AD41" s="18">
        <f>'22'!F57</f>
        <v>74</v>
      </c>
      <c r="AE41" s="18">
        <f>'23'!K44</f>
        <v>72</v>
      </c>
      <c r="AF41" s="186">
        <f>'24'!N42</f>
        <v>77</v>
      </c>
      <c r="AG41" s="186">
        <f>'25_6'!N42</f>
        <v>78</v>
      </c>
    </row>
    <row r="42" spans="1:33">
      <c r="A42" s="2" t="s">
        <v>85</v>
      </c>
      <c r="B42" s="1" t="s">
        <v>32</v>
      </c>
      <c r="H42" s="17">
        <f>'00'!H160</f>
        <v>92</v>
      </c>
      <c r="I42" s="17">
        <f>'01'!I159</f>
        <v>82</v>
      </c>
      <c r="J42" s="17">
        <f>'02'!I159</f>
        <v>79</v>
      </c>
      <c r="K42" s="17">
        <f>'03'!I159</f>
        <v>67</v>
      </c>
      <c r="L42" s="17">
        <f>'04'!I151</f>
        <v>63</v>
      </c>
      <c r="M42" s="17">
        <f>'05'!E121</f>
        <v>70</v>
      </c>
      <c r="N42" s="17">
        <f>'06'!D58</f>
        <v>70</v>
      </c>
      <c r="O42" s="17">
        <f>'07'!D58</f>
        <v>68</v>
      </c>
      <c r="P42" s="17">
        <f>'08'!D58</f>
        <v>64</v>
      </c>
      <c r="Q42" s="17">
        <f>'09'!D58</f>
        <v>63</v>
      </c>
      <c r="R42" s="17">
        <f>'10'!D58</f>
        <v>78</v>
      </c>
      <c r="S42" s="17">
        <f>'11'!D58</f>
        <v>70</v>
      </c>
      <c r="T42" s="17">
        <f>'12'!F58</f>
        <v>79</v>
      </c>
      <c r="U42" s="17">
        <f>'13'!F58</f>
        <v>79</v>
      </c>
      <c r="V42" s="17">
        <f>'14'!F58</f>
        <v>74</v>
      </c>
      <c r="W42" s="17">
        <f>'15'!F58</f>
        <v>76</v>
      </c>
      <c r="X42" s="17">
        <f>'16'!F58</f>
        <v>73</v>
      </c>
      <c r="Y42" s="17">
        <f>'17'!F58</f>
        <v>78</v>
      </c>
      <c r="Z42" s="17">
        <f>'18'!F58</f>
        <v>86</v>
      </c>
      <c r="AA42" s="17">
        <f>'19'!F58</f>
        <v>80</v>
      </c>
      <c r="AB42" s="17">
        <f>'20'!F58</f>
        <v>80</v>
      </c>
      <c r="AC42" s="17">
        <f>'21'!F58</f>
        <v>77</v>
      </c>
      <c r="AD42" s="17">
        <f>'22'!F58</f>
        <v>79</v>
      </c>
      <c r="AE42" s="17">
        <f>'23'!K45</f>
        <v>80</v>
      </c>
      <c r="AF42" s="186">
        <f>'24'!N43</f>
        <v>79</v>
      </c>
      <c r="AG42" s="186">
        <f>'25_6'!N43</f>
        <v>80</v>
      </c>
    </row>
    <row r="43" spans="1:33">
      <c r="A43" s="2" t="s">
        <v>86</v>
      </c>
      <c r="B43" s="1" t="s">
        <v>33</v>
      </c>
      <c r="H43" s="17">
        <f>'00'!H161</f>
        <v>17</v>
      </c>
      <c r="I43" s="17">
        <f>'01'!I160</f>
        <v>15</v>
      </c>
      <c r="J43" s="17">
        <f>'02'!I160</f>
        <v>16</v>
      </c>
      <c r="K43" s="17">
        <f>'03'!I160</f>
        <v>16</v>
      </c>
      <c r="L43" s="17">
        <f>'04'!I152</f>
        <v>18</v>
      </c>
      <c r="M43" s="17">
        <f>'05'!E122</f>
        <v>17</v>
      </c>
      <c r="N43" s="17">
        <f>'06'!D59</f>
        <v>16</v>
      </c>
      <c r="O43" s="17">
        <f>'07'!D59</f>
        <v>16</v>
      </c>
      <c r="P43" s="17">
        <f>'08'!D59</f>
        <v>15</v>
      </c>
      <c r="Q43" s="17">
        <f>'09'!D59</f>
        <v>14</v>
      </c>
      <c r="R43" s="17">
        <f>'10'!D59</f>
        <v>18</v>
      </c>
      <c r="S43" s="17">
        <f>'11'!D59</f>
        <v>15</v>
      </c>
      <c r="T43" s="17">
        <f>'12'!F59</f>
        <v>16</v>
      </c>
      <c r="U43" s="17">
        <f>'13'!F59</f>
        <v>17</v>
      </c>
      <c r="V43" s="17">
        <f>'14'!F59</f>
        <v>15</v>
      </c>
      <c r="W43" s="17">
        <f>'15'!F59</f>
        <v>14</v>
      </c>
      <c r="X43" s="17">
        <f>'16'!F59</f>
        <v>14</v>
      </c>
      <c r="Y43" s="17">
        <f>'17'!F59</f>
        <v>14</v>
      </c>
      <c r="Z43" s="17">
        <f>'18'!F59</f>
        <v>14</v>
      </c>
      <c r="AA43" s="17">
        <f>'19'!F59</f>
        <v>12</v>
      </c>
      <c r="AB43" s="17">
        <f>'20'!F59</f>
        <v>15</v>
      </c>
      <c r="AC43" s="17">
        <f>'21'!F59</f>
        <v>15</v>
      </c>
      <c r="AD43" s="17">
        <f>'22'!F59</f>
        <v>14</v>
      </c>
      <c r="AE43" s="17">
        <f>'23'!K46</f>
        <v>13</v>
      </c>
      <c r="AF43" s="186">
        <f>'24'!N44</f>
        <v>13</v>
      </c>
      <c r="AG43" s="186">
        <f>'25_6'!N44</f>
        <v>13</v>
      </c>
    </row>
    <row r="44" spans="1:33">
      <c r="A44" s="2" t="s">
        <v>87</v>
      </c>
      <c r="B44" s="1" t="s">
        <v>34</v>
      </c>
      <c r="H44" s="17">
        <f>'00'!H162</f>
        <v>80</v>
      </c>
      <c r="I44" s="17">
        <f>'01'!I161</f>
        <v>85</v>
      </c>
      <c r="J44" s="17">
        <f>'02'!I161</f>
        <v>76</v>
      </c>
      <c r="K44" s="17">
        <f>'03'!I161</f>
        <v>71</v>
      </c>
      <c r="L44" s="17">
        <f>'04'!I153</f>
        <v>65</v>
      </c>
      <c r="M44" s="17">
        <f>'05'!E123</f>
        <v>56</v>
      </c>
      <c r="N44" s="17">
        <f>'06'!D60</f>
        <v>53</v>
      </c>
      <c r="O44" s="17">
        <f>'07'!D60</f>
        <v>51</v>
      </c>
      <c r="P44" s="17">
        <f>'08'!D60</f>
        <v>47</v>
      </c>
      <c r="Q44" s="17">
        <f>'09'!D60</f>
        <v>47</v>
      </c>
      <c r="R44" s="17">
        <f>'10'!D60</f>
        <v>47</v>
      </c>
      <c r="S44" s="17">
        <f>'11'!D60</f>
        <v>45</v>
      </c>
      <c r="T44" s="17">
        <f>'12'!F60</f>
        <v>46</v>
      </c>
      <c r="U44" s="17">
        <f>'13'!F60</f>
        <v>45</v>
      </c>
      <c r="V44" s="17">
        <f>'14'!F60</f>
        <v>50</v>
      </c>
      <c r="W44" s="17">
        <f>'15'!F60</f>
        <v>47</v>
      </c>
      <c r="X44" s="17">
        <f>'16'!F60</f>
        <v>48</v>
      </c>
      <c r="Y44" s="17">
        <f>'17'!F60</f>
        <v>49</v>
      </c>
      <c r="Z44" s="17">
        <f>'18'!F60</f>
        <v>47</v>
      </c>
      <c r="AA44" s="17">
        <f>'19'!F60</f>
        <v>43</v>
      </c>
      <c r="AB44" s="17">
        <f>'20'!F60</f>
        <v>44</v>
      </c>
      <c r="AC44" s="17">
        <f>'21'!F60</f>
        <v>45</v>
      </c>
      <c r="AD44" s="17">
        <f>'22'!F60</f>
        <v>41</v>
      </c>
      <c r="AE44" s="17">
        <f>'23'!K47</f>
        <v>38</v>
      </c>
      <c r="AF44" s="186">
        <f>'24'!N45</f>
        <v>41</v>
      </c>
      <c r="AG44" s="186">
        <f>'25_6'!N45</f>
        <v>41</v>
      </c>
    </row>
    <row r="45" spans="1:33">
      <c r="A45" s="2" t="s">
        <v>88</v>
      </c>
      <c r="B45" s="1" t="s">
        <v>35</v>
      </c>
      <c r="H45" s="17">
        <f>'00'!H163</f>
        <v>179</v>
      </c>
      <c r="I45" s="17">
        <f>'01'!I162</f>
        <v>177</v>
      </c>
      <c r="J45" s="17">
        <f>'02'!I162</f>
        <v>154</v>
      </c>
      <c r="K45" s="17">
        <f>'03'!I162</f>
        <v>156</v>
      </c>
      <c r="L45" s="17">
        <f>'04'!I154</f>
        <v>149</v>
      </c>
      <c r="M45" s="17">
        <f>'05'!E124</f>
        <v>149</v>
      </c>
      <c r="N45" s="17">
        <f>'06'!D61</f>
        <v>149</v>
      </c>
      <c r="O45" s="17">
        <f>'07'!D61</f>
        <v>149</v>
      </c>
      <c r="P45" s="17">
        <f>'08'!D61</f>
        <v>147</v>
      </c>
      <c r="Q45" s="17">
        <f>'09'!D61</f>
        <v>135</v>
      </c>
      <c r="R45" s="17">
        <f>'10'!D61</f>
        <v>133</v>
      </c>
      <c r="S45" s="17">
        <f>'11'!D61</f>
        <v>139</v>
      </c>
      <c r="T45" s="17">
        <f>'12'!F61</f>
        <v>137</v>
      </c>
      <c r="U45" s="17">
        <f>'13'!F61</f>
        <v>126</v>
      </c>
      <c r="V45" s="17">
        <f>'14'!F61</f>
        <v>125</v>
      </c>
      <c r="W45" s="17">
        <f>'15'!F61</f>
        <v>115</v>
      </c>
      <c r="X45" s="17">
        <f>'16'!F61</f>
        <v>104</v>
      </c>
      <c r="Y45" s="17">
        <f>'17'!F61</f>
        <v>95</v>
      </c>
      <c r="Z45" s="17">
        <f>'18'!F61</f>
        <v>95</v>
      </c>
      <c r="AA45" s="17">
        <f>'19'!F61</f>
        <v>90</v>
      </c>
      <c r="AB45" s="17">
        <f>'20'!F61</f>
        <v>88</v>
      </c>
      <c r="AC45" s="17">
        <f>'21'!F61</f>
        <v>89</v>
      </c>
      <c r="AD45" s="17">
        <f>'22'!F61</f>
        <v>86</v>
      </c>
      <c r="AE45" s="17">
        <f>'23'!K48</f>
        <v>84</v>
      </c>
      <c r="AF45" s="186">
        <f>'24'!N46</f>
        <v>82</v>
      </c>
      <c r="AG45" s="186">
        <f>'25_6'!N46</f>
        <v>83</v>
      </c>
    </row>
    <row r="46" spans="1:33">
      <c r="A46" s="2" t="s">
        <v>89</v>
      </c>
      <c r="B46" s="1" t="s">
        <v>36</v>
      </c>
      <c r="H46" s="17">
        <f>'00'!H164</f>
        <v>11</v>
      </c>
      <c r="I46" s="17">
        <f>'01'!I163</f>
        <v>10</v>
      </c>
      <c r="J46" s="17">
        <f>'02'!I163</f>
        <v>12</v>
      </c>
      <c r="K46" s="17">
        <f>'03'!I163</f>
        <v>10</v>
      </c>
      <c r="L46" s="17">
        <f>'04'!I155</f>
        <v>9</v>
      </c>
      <c r="M46" s="17">
        <f>'05'!E125</f>
        <v>10</v>
      </c>
      <c r="N46" s="17">
        <f>'06'!D62</f>
        <v>11</v>
      </c>
      <c r="O46" s="17">
        <f>'07'!D62</f>
        <v>10</v>
      </c>
      <c r="P46" s="17">
        <f>'08'!D62</f>
        <v>9</v>
      </c>
      <c r="Q46" s="17">
        <f>'09'!D62</f>
        <v>9</v>
      </c>
      <c r="R46" s="17">
        <f>'10'!D62</f>
        <v>9</v>
      </c>
      <c r="S46" s="17">
        <f>'11'!D62</f>
        <v>9</v>
      </c>
      <c r="T46" s="17">
        <f>'12'!F62</f>
        <v>5</v>
      </c>
      <c r="U46" s="17">
        <f>'13'!F62</f>
        <v>6</v>
      </c>
      <c r="V46" s="17">
        <f>'14'!F62</f>
        <v>4</v>
      </c>
      <c r="W46" s="17">
        <f>'15'!F62</f>
        <v>4</v>
      </c>
      <c r="X46" s="17">
        <f>'16'!F62</f>
        <v>4</v>
      </c>
      <c r="Y46" s="17">
        <f>'17'!F62</f>
        <v>5</v>
      </c>
      <c r="Z46" s="17">
        <f>'18'!F62</f>
        <v>6</v>
      </c>
      <c r="AA46" s="17">
        <f>'19'!F62</f>
        <v>6</v>
      </c>
      <c r="AB46" s="17">
        <f>'20'!F62</f>
        <v>6</v>
      </c>
      <c r="AC46" s="17">
        <f>'21'!F62</f>
        <v>5</v>
      </c>
      <c r="AD46" s="17">
        <f>'22'!F62</f>
        <v>5</v>
      </c>
      <c r="AE46" s="17">
        <f>'23'!K49</f>
        <v>2</v>
      </c>
      <c r="AF46" s="186">
        <f>'24'!N47</f>
        <v>2</v>
      </c>
      <c r="AG46" s="186">
        <f>'25_6'!N47</f>
        <v>2</v>
      </c>
    </row>
    <row r="47" spans="1:33">
      <c r="A47" s="2" t="s">
        <v>90</v>
      </c>
      <c r="B47" s="1" t="s">
        <v>37</v>
      </c>
      <c r="H47" s="17">
        <f>'00'!H165</f>
        <v>55</v>
      </c>
      <c r="I47" s="17">
        <f>'01'!I164</f>
        <v>53</v>
      </c>
      <c r="J47" s="17">
        <f>'02'!I164</f>
        <v>48</v>
      </c>
      <c r="K47" s="17">
        <f>'03'!I164</f>
        <v>46</v>
      </c>
      <c r="L47" s="17">
        <f>'04'!I156</f>
        <v>45</v>
      </c>
      <c r="M47" s="17">
        <f>'05'!E126</f>
        <v>46</v>
      </c>
      <c r="N47" s="17">
        <f>'06'!D63</f>
        <v>39</v>
      </c>
      <c r="O47" s="17">
        <f>'07'!D63</f>
        <v>37</v>
      </c>
      <c r="P47" s="17">
        <f>'08'!D63</f>
        <v>35</v>
      </c>
      <c r="Q47" s="17">
        <f>'09'!D63</f>
        <v>33</v>
      </c>
      <c r="R47" s="17">
        <f>'10'!D63</f>
        <v>28</v>
      </c>
      <c r="S47" s="17">
        <f>'11'!D63</f>
        <v>29</v>
      </c>
      <c r="T47" s="17">
        <f>'12'!F63</f>
        <v>28</v>
      </c>
      <c r="U47" s="17">
        <f>'13'!F63</f>
        <v>26</v>
      </c>
      <c r="V47" s="17">
        <f>'14'!F63</f>
        <v>24</v>
      </c>
      <c r="W47" s="17">
        <f>'15'!F63</f>
        <v>17</v>
      </c>
      <c r="X47" s="17">
        <f>'16'!F63</f>
        <v>20</v>
      </c>
      <c r="Y47" s="17">
        <f>'17'!F63</f>
        <v>20</v>
      </c>
      <c r="Z47" s="17">
        <f>'18'!F63</f>
        <v>18</v>
      </c>
      <c r="AA47" s="17">
        <f>'19'!F63</f>
        <v>17</v>
      </c>
      <c r="AB47" s="17">
        <f>'20'!F63</f>
        <v>14</v>
      </c>
      <c r="AC47" s="17">
        <f>'21'!F63</f>
        <v>16</v>
      </c>
      <c r="AD47" s="17">
        <f>'22'!F63</f>
        <v>15</v>
      </c>
      <c r="AE47" s="17">
        <f>'23'!K50</f>
        <v>14</v>
      </c>
      <c r="AF47" s="186">
        <f>'24'!N48</f>
        <v>14</v>
      </c>
      <c r="AG47" s="186">
        <f>'25_6'!N48</f>
        <v>14</v>
      </c>
    </row>
    <row r="48" spans="1:33">
      <c r="A48" s="2" t="s">
        <v>91</v>
      </c>
      <c r="B48" s="1" t="s">
        <v>38</v>
      </c>
      <c r="H48" s="17">
        <f>'00'!H166</f>
        <v>5</v>
      </c>
      <c r="I48" s="17">
        <f>'01'!I165</f>
        <v>4</v>
      </c>
      <c r="J48" s="17">
        <f>'02'!I165</f>
        <v>4</v>
      </c>
      <c r="K48" s="17">
        <f>'03'!I165</f>
        <v>4</v>
      </c>
      <c r="L48" s="17">
        <f>'04'!I157</f>
        <v>5</v>
      </c>
      <c r="M48" s="17">
        <f>'05'!E127</f>
        <v>5</v>
      </c>
      <c r="N48" s="17">
        <f>'06'!D64</f>
        <v>5</v>
      </c>
      <c r="O48" s="17">
        <f>'07'!D64</f>
        <v>7</v>
      </c>
      <c r="P48" s="17">
        <f>'08'!D64</f>
        <v>5</v>
      </c>
      <c r="Q48" s="17">
        <f>'09'!D64</f>
        <v>3</v>
      </c>
      <c r="R48" s="17">
        <f>'10'!D64</f>
        <v>0</v>
      </c>
      <c r="S48" s="17">
        <f>'11'!D64</f>
        <v>0</v>
      </c>
      <c r="T48" s="17">
        <f>'12'!F64</f>
        <v>0</v>
      </c>
      <c r="U48" s="17">
        <f>'13'!F64</f>
        <v>1</v>
      </c>
      <c r="V48" s="17">
        <f>'14'!F64</f>
        <v>1</v>
      </c>
      <c r="W48" s="17">
        <f>'15'!F64</f>
        <v>4</v>
      </c>
      <c r="X48" s="17">
        <f>'16'!F64</f>
        <v>3</v>
      </c>
      <c r="Y48" s="17">
        <f>'17'!F64</f>
        <v>6</v>
      </c>
      <c r="Z48" s="17">
        <f>'18'!F64</f>
        <v>3</v>
      </c>
      <c r="AA48" s="17">
        <f>'19'!F64</f>
        <v>2</v>
      </c>
      <c r="AB48" s="17">
        <f>'20'!F64</f>
        <v>3</v>
      </c>
      <c r="AC48" s="17">
        <f>'21'!F64</f>
        <v>2</v>
      </c>
      <c r="AD48" s="17">
        <f>'22'!F64</f>
        <v>2</v>
      </c>
      <c r="AE48" s="17">
        <f>'23'!K51</f>
        <v>1</v>
      </c>
      <c r="AF48" s="186">
        <f>'24'!N49</f>
        <v>1</v>
      </c>
      <c r="AG48" s="186">
        <f>'25_6'!N49</f>
        <v>2</v>
      </c>
    </row>
    <row r="49" spans="1:33">
      <c r="A49" s="2" t="s">
        <v>92</v>
      </c>
      <c r="B49" s="1" t="s">
        <v>2</v>
      </c>
      <c r="H49" s="17">
        <f>'00'!H167</f>
        <v>108</v>
      </c>
      <c r="I49" s="17">
        <f>'01'!I166</f>
        <v>110</v>
      </c>
      <c r="J49" s="17">
        <f>'02'!I166</f>
        <v>111</v>
      </c>
      <c r="K49" s="17">
        <f>'03'!I166</f>
        <v>109</v>
      </c>
      <c r="L49" s="17">
        <f>'04'!I158</f>
        <v>102</v>
      </c>
      <c r="M49" s="17">
        <f>'05'!E128</f>
        <v>97</v>
      </c>
      <c r="N49" s="17">
        <f>'06'!D65</f>
        <v>91</v>
      </c>
      <c r="O49" s="17">
        <f>'07'!D65</f>
        <v>87</v>
      </c>
      <c r="P49" s="17">
        <f>'08'!D65</f>
        <v>78</v>
      </c>
      <c r="Q49" s="17">
        <f>'09'!D65</f>
        <v>83</v>
      </c>
      <c r="R49" s="17">
        <f>'10'!D65</f>
        <v>88</v>
      </c>
      <c r="S49" s="17">
        <f>'11'!D65</f>
        <v>89</v>
      </c>
      <c r="T49" s="17">
        <f>'12'!F65</f>
        <v>90</v>
      </c>
      <c r="U49" s="17">
        <f>'13'!F65</f>
        <v>83</v>
      </c>
      <c r="V49" s="17">
        <f>'14'!F65</f>
        <v>87</v>
      </c>
      <c r="W49" s="17">
        <f>'15'!F65</f>
        <v>82</v>
      </c>
      <c r="X49" s="17">
        <f>'16'!F65</f>
        <v>80</v>
      </c>
      <c r="Y49" s="17">
        <f>'17'!F65</f>
        <v>77</v>
      </c>
      <c r="Z49" s="17">
        <f>'18'!F65</f>
        <v>73</v>
      </c>
      <c r="AA49" s="17">
        <f>'19'!F65</f>
        <v>68</v>
      </c>
      <c r="AB49" s="17">
        <f>'20'!F65</f>
        <v>60</v>
      </c>
      <c r="AC49" s="17">
        <f>'21'!F65</f>
        <v>58</v>
      </c>
      <c r="AD49" s="17">
        <f>'22'!F65</f>
        <v>59</v>
      </c>
      <c r="AE49" s="17">
        <f>'23'!K52</f>
        <v>61</v>
      </c>
      <c r="AF49" s="186">
        <f>'24'!N50</f>
        <v>60</v>
      </c>
      <c r="AG49" s="186">
        <f>'25_6'!N50</f>
        <v>64</v>
      </c>
    </row>
    <row r="50" spans="1:33">
      <c r="A50" s="2" t="s">
        <v>93</v>
      </c>
      <c r="B50" s="1" t="s">
        <v>39</v>
      </c>
      <c r="H50" s="17">
        <f>'00'!H168</f>
        <v>45</v>
      </c>
      <c r="I50" s="17">
        <f>'01'!I167</f>
        <v>49</v>
      </c>
      <c r="J50" s="17">
        <f>'02'!I167</f>
        <v>47</v>
      </c>
      <c r="K50" s="17">
        <f>'03'!I167</f>
        <v>43</v>
      </c>
      <c r="L50" s="17">
        <f>'04'!I159</f>
        <v>39</v>
      </c>
      <c r="M50" s="17">
        <f>'05'!E129</f>
        <v>41</v>
      </c>
      <c r="N50" s="17">
        <f>'06'!D66</f>
        <v>43</v>
      </c>
      <c r="O50" s="17">
        <f>'07'!D66</f>
        <v>44</v>
      </c>
      <c r="P50" s="17">
        <f>'08'!D66</f>
        <v>44</v>
      </c>
      <c r="Q50" s="17">
        <f>'09'!D66</f>
        <v>39</v>
      </c>
      <c r="R50" s="17">
        <f>'10'!D66</f>
        <v>35</v>
      </c>
      <c r="S50" s="17">
        <f>'11'!D66</f>
        <v>36</v>
      </c>
      <c r="T50" s="17">
        <f>'12'!F66</f>
        <v>43</v>
      </c>
      <c r="U50" s="17">
        <f>'13'!F66</f>
        <v>39</v>
      </c>
      <c r="V50" s="17">
        <f>'14'!F66</f>
        <v>36</v>
      </c>
      <c r="W50" s="17">
        <f>'15'!F66</f>
        <v>30</v>
      </c>
      <c r="X50" s="17">
        <f>'16'!F66</f>
        <v>31</v>
      </c>
      <c r="Y50" s="17">
        <f>'17'!F66</f>
        <v>32</v>
      </c>
      <c r="Z50" s="17">
        <f>'18'!F66</f>
        <v>27</v>
      </c>
      <c r="AA50" s="17">
        <f>'19'!F66</f>
        <v>28</v>
      </c>
      <c r="AB50" s="17">
        <f>'20'!F66</f>
        <v>30</v>
      </c>
      <c r="AC50" s="17">
        <f>'21'!F66</f>
        <v>30</v>
      </c>
      <c r="AD50" s="17">
        <f>'22'!F66</f>
        <v>30</v>
      </c>
      <c r="AE50" s="17">
        <f>'23'!K53</f>
        <v>27</v>
      </c>
      <c r="AF50" s="186">
        <f>'24'!N51</f>
        <v>27</v>
      </c>
      <c r="AG50" s="186">
        <f>'25_6'!N51</f>
        <v>28</v>
      </c>
    </row>
    <row r="51" spans="1:33">
      <c r="A51" s="2" t="s">
        <v>94</v>
      </c>
      <c r="B51" s="1" t="s">
        <v>40</v>
      </c>
      <c r="H51" s="17">
        <f>'00'!H169</f>
        <v>20</v>
      </c>
      <c r="I51" s="17">
        <f>'01'!I168</f>
        <v>15</v>
      </c>
      <c r="J51" s="17">
        <f>'02'!I168</f>
        <v>16</v>
      </c>
      <c r="K51" s="17">
        <f>'03'!I168</f>
        <v>13</v>
      </c>
      <c r="L51" s="17">
        <f>'04'!I160</f>
        <v>13</v>
      </c>
      <c r="M51" s="17">
        <f>'05'!E130</f>
        <v>14</v>
      </c>
      <c r="N51" s="17">
        <f>'06'!D67</f>
        <v>15</v>
      </c>
      <c r="O51" s="17">
        <f>'07'!D67</f>
        <v>16</v>
      </c>
      <c r="P51" s="17">
        <f>'08'!D67</f>
        <v>14</v>
      </c>
      <c r="Q51" s="17">
        <f>'09'!D67</f>
        <v>14</v>
      </c>
      <c r="R51" s="17">
        <f>'10'!D67</f>
        <v>14</v>
      </c>
      <c r="S51" s="17">
        <f>'11'!D67</f>
        <v>19</v>
      </c>
      <c r="T51" s="17">
        <f>'12'!F67</f>
        <v>19</v>
      </c>
      <c r="U51" s="17">
        <f>'13'!F67</f>
        <v>20</v>
      </c>
      <c r="V51" s="17">
        <f>'14'!F67</f>
        <v>17</v>
      </c>
      <c r="W51" s="17">
        <f>'15'!F67</f>
        <v>14</v>
      </c>
      <c r="X51" s="17">
        <f>'16'!F67</f>
        <v>14</v>
      </c>
      <c r="Y51" s="17">
        <f>'17'!F67</f>
        <v>14</v>
      </c>
      <c r="Z51" s="17">
        <f>'18'!F67</f>
        <v>14</v>
      </c>
      <c r="AA51" s="17">
        <f>'19'!F67</f>
        <v>15</v>
      </c>
      <c r="AB51" s="17">
        <f>'20'!F67</f>
        <v>15</v>
      </c>
      <c r="AC51" s="17">
        <f>'21'!F67</f>
        <v>14</v>
      </c>
      <c r="AD51" s="17">
        <f>'22'!F67</f>
        <v>12</v>
      </c>
      <c r="AE51" s="17">
        <f>'23'!K54</f>
        <v>11</v>
      </c>
      <c r="AF51" s="186">
        <f>'24'!N52</f>
        <v>10</v>
      </c>
      <c r="AG51" s="186">
        <f>'25_6'!N52</f>
        <v>9</v>
      </c>
    </row>
    <row r="52" spans="1:33">
      <c r="A52" s="2" t="s">
        <v>95</v>
      </c>
      <c r="B52" s="1" t="s">
        <v>41</v>
      </c>
      <c r="H52" s="17">
        <f>'00'!H170</f>
        <v>29</v>
      </c>
      <c r="I52" s="17">
        <f>'01'!I169</f>
        <v>29</v>
      </c>
      <c r="J52" s="17">
        <f>'02'!I169</f>
        <v>26</v>
      </c>
      <c r="K52" s="17">
        <f>'03'!I169</f>
        <v>24</v>
      </c>
      <c r="L52" s="17">
        <f>'04'!I161</f>
        <v>16</v>
      </c>
      <c r="M52" s="17">
        <f>'05'!E131</f>
        <v>17</v>
      </c>
      <c r="N52" s="17">
        <f>'06'!D68</f>
        <v>17</v>
      </c>
      <c r="O52" s="17">
        <f>'07'!D68</f>
        <v>19</v>
      </c>
      <c r="P52" s="17">
        <f>'08'!D68</f>
        <v>18</v>
      </c>
      <c r="Q52" s="17">
        <f>'09'!D68</f>
        <v>21</v>
      </c>
      <c r="R52" s="17">
        <f>'10'!D68</f>
        <v>15</v>
      </c>
      <c r="S52" s="17">
        <f>'11'!D68</f>
        <v>15</v>
      </c>
      <c r="T52" s="17">
        <f>'12'!F68</f>
        <v>15</v>
      </c>
      <c r="U52" s="17">
        <f>'13'!F68</f>
        <v>14</v>
      </c>
      <c r="V52" s="17">
        <f>'14'!F68</f>
        <v>13</v>
      </c>
      <c r="W52" s="17">
        <f>'15'!F68</f>
        <v>13</v>
      </c>
      <c r="X52" s="17">
        <f>'16'!F68</f>
        <v>12</v>
      </c>
      <c r="Y52" s="17">
        <f>'17'!F68</f>
        <v>11</v>
      </c>
      <c r="Z52" s="17">
        <f>'18'!F68</f>
        <v>8</v>
      </c>
      <c r="AA52" s="17">
        <f>'19'!F68</f>
        <v>8</v>
      </c>
      <c r="AB52" s="17">
        <f>'20'!F68</f>
        <v>7</v>
      </c>
      <c r="AC52" s="17">
        <f>'21'!F68</f>
        <v>6</v>
      </c>
      <c r="AD52" s="17">
        <f>'22'!F68</f>
        <v>5</v>
      </c>
      <c r="AE52" s="17">
        <f>'23'!K55</f>
        <v>4</v>
      </c>
      <c r="AF52" s="186">
        <f>'24'!N53</f>
        <v>4</v>
      </c>
      <c r="AG52" s="186">
        <f>'25_6'!N53</f>
        <v>4</v>
      </c>
    </row>
    <row r="53" spans="1:33">
      <c r="A53" s="2" t="s">
        <v>96</v>
      </c>
      <c r="B53" s="1" t="s">
        <v>42</v>
      </c>
      <c r="H53" s="17">
        <f>'00'!H171</f>
        <v>26</v>
      </c>
      <c r="I53" s="17">
        <f>'01'!I170</f>
        <v>22</v>
      </c>
      <c r="J53" s="17">
        <f>'02'!I170</f>
        <v>22</v>
      </c>
      <c r="K53" s="17">
        <f>'03'!I170</f>
        <v>14</v>
      </c>
      <c r="L53" s="17">
        <f>'04'!I162</f>
        <v>14</v>
      </c>
      <c r="M53" s="17">
        <f>'05'!E132</f>
        <v>14</v>
      </c>
      <c r="N53" s="17">
        <f>'06'!D69</f>
        <v>14</v>
      </c>
      <c r="O53" s="17">
        <f>'07'!D69</f>
        <v>14</v>
      </c>
      <c r="P53" s="17">
        <f>'08'!D69</f>
        <v>13</v>
      </c>
      <c r="Q53" s="17">
        <f>'09'!D69</f>
        <v>11</v>
      </c>
      <c r="R53" s="17">
        <f>'10'!D69</f>
        <v>12</v>
      </c>
      <c r="S53" s="17">
        <f>'11'!D69</f>
        <v>12</v>
      </c>
      <c r="T53" s="17">
        <f>'12'!F69</f>
        <v>13</v>
      </c>
      <c r="U53" s="17">
        <f>'13'!F69</f>
        <v>12</v>
      </c>
      <c r="V53" s="17">
        <f>'14'!F69</f>
        <v>10</v>
      </c>
      <c r="W53" s="17">
        <f>'15'!F69</f>
        <v>8</v>
      </c>
      <c r="X53" s="17">
        <f>'16'!F69</f>
        <v>7</v>
      </c>
      <c r="Y53" s="17">
        <f>'17'!F69</f>
        <v>8</v>
      </c>
      <c r="Z53" s="17">
        <f>'18'!F69</f>
        <v>7</v>
      </c>
      <c r="AA53" s="17">
        <f>'19'!F69</f>
        <v>7</v>
      </c>
      <c r="AB53" s="17">
        <f>'20'!F69</f>
        <v>7</v>
      </c>
      <c r="AC53" s="17">
        <f>'21'!F69</f>
        <v>7</v>
      </c>
      <c r="AD53" s="17">
        <f>'22'!F69</f>
        <v>7</v>
      </c>
      <c r="AE53" s="17">
        <f>'23'!K56</f>
        <v>8</v>
      </c>
      <c r="AF53" s="186">
        <f>'24'!N54</f>
        <v>8</v>
      </c>
      <c r="AG53" s="186">
        <f>'25_6'!N54</f>
        <v>8</v>
      </c>
    </row>
    <row r="54" spans="1:33">
      <c r="A54" s="22"/>
      <c r="B54" s="23" t="s">
        <v>107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00FB-543B-46FC-81FA-80D5FCC3FB14}">
  <sheetPr>
    <tabColor theme="5" tint="0.79998168889431442"/>
  </sheetPr>
  <dimension ref="A1:AG55"/>
  <sheetViews>
    <sheetView workbookViewId="0">
      <pane xSplit="2" ySplit="2" topLeftCell="T36" activePane="bottomRight" state="frozen"/>
      <selection pane="topRight" activeCell="C1" sqref="C1"/>
      <selection pane="bottomLeft" activeCell="A3" sqref="A3"/>
      <selection pane="bottomRight" activeCell="AF54" sqref="AF54:AG54"/>
    </sheetView>
  </sheetViews>
  <sheetFormatPr defaultColWidth="8.58203125" defaultRowHeight="13"/>
  <cols>
    <col min="1" max="1" width="5.58203125" style="4" customWidth="1"/>
    <col min="2" max="2" width="11.25" style="4" customWidth="1"/>
    <col min="3" max="7" width="8.58203125" style="4" hidden="1" customWidth="1"/>
    <col min="8" max="22" width="8.58203125" style="4" customWidth="1"/>
    <col min="23" max="31" width="8.58203125" style="4"/>
    <col min="32" max="33" width="9.4140625" style="4" customWidth="1"/>
    <col min="34" max="16384" width="8.58203125" style="4"/>
  </cols>
  <sheetData>
    <row r="1" spans="1:33">
      <c r="A1" s="14" t="s">
        <v>770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 t="s">
        <v>1022</v>
      </c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D1" s="6" t="s">
        <v>759</v>
      </c>
    </row>
    <row r="2" spans="1:33">
      <c r="A2" s="414" t="s">
        <v>1006</v>
      </c>
      <c r="B2" s="5" t="s">
        <v>108</v>
      </c>
      <c r="C2" s="312" t="s">
        <v>480</v>
      </c>
      <c r="D2" s="5" t="s">
        <v>481</v>
      </c>
      <c r="E2" s="5" t="s">
        <v>482</v>
      </c>
      <c r="F2" s="5" t="s">
        <v>483</v>
      </c>
      <c r="G2" s="5" t="s">
        <v>484</v>
      </c>
      <c r="H2" s="425" t="s">
        <v>473</v>
      </c>
      <c r="I2" s="425" t="s">
        <v>474</v>
      </c>
      <c r="J2" s="425" t="s">
        <v>475</v>
      </c>
      <c r="K2" s="425" t="s">
        <v>476</v>
      </c>
      <c r="L2" s="425" t="s">
        <v>477</v>
      </c>
      <c r="M2" s="425" t="s">
        <v>478</v>
      </c>
      <c r="N2" s="183" t="s">
        <v>110</v>
      </c>
      <c r="O2" s="183" t="s">
        <v>111</v>
      </c>
      <c r="P2" s="183" t="s">
        <v>112</v>
      </c>
      <c r="Q2" s="414" t="s">
        <v>113</v>
      </c>
      <c r="R2" s="183" t="s">
        <v>114</v>
      </c>
      <c r="S2" s="183" t="s">
        <v>115</v>
      </c>
      <c r="T2" s="183" t="s">
        <v>116</v>
      </c>
      <c r="U2" s="414" t="s">
        <v>117</v>
      </c>
      <c r="V2" s="414" t="s">
        <v>118</v>
      </c>
      <c r="W2" s="414" t="s">
        <v>119</v>
      </c>
      <c r="X2" s="414" t="s">
        <v>120</v>
      </c>
      <c r="Y2" s="414" t="s">
        <v>121</v>
      </c>
      <c r="Z2" s="414" t="s">
        <v>122</v>
      </c>
      <c r="AA2" s="414" t="s">
        <v>123</v>
      </c>
      <c r="AB2" s="414" t="s">
        <v>124</v>
      </c>
      <c r="AC2" s="414" t="s">
        <v>125</v>
      </c>
      <c r="AD2" s="414" t="s">
        <v>126</v>
      </c>
      <c r="AE2" s="414" t="s">
        <v>822</v>
      </c>
      <c r="AF2" s="312" t="s">
        <v>1228</v>
      </c>
      <c r="AG2" s="470">
        <v>45809</v>
      </c>
    </row>
    <row r="3" spans="1:33">
      <c r="A3" s="9" t="s">
        <v>46</v>
      </c>
      <c r="B3" s="314" t="s">
        <v>3</v>
      </c>
      <c r="H3" s="303">
        <f>SUM(H4:H53)</f>
        <v>3426</v>
      </c>
      <c r="I3" s="303">
        <f t="shared" ref="I3:AE3" si="0">SUM(I4:I53)</f>
        <v>3679</v>
      </c>
      <c r="J3" s="303">
        <f t="shared" si="0"/>
        <v>3828</v>
      </c>
      <c r="K3" s="303">
        <f t="shared" si="0"/>
        <v>4035</v>
      </c>
      <c r="L3" s="303">
        <f t="shared" si="0"/>
        <v>4272</v>
      </c>
      <c r="M3" s="303">
        <f t="shared" si="0"/>
        <v>4617</v>
      </c>
      <c r="N3" s="303">
        <f t="shared" si="0"/>
        <v>4948</v>
      </c>
      <c r="O3" s="303">
        <f t="shared" si="0"/>
        <v>5340</v>
      </c>
      <c r="P3" s="303">
        <f t="shared" si="0"/>
        <v>5600</v>
      </c>
      <c r="Q3" s="303">
        <f t="shared" si="0"/>
        <v>5713</v>
      </c>
      <c r="R3" s="303">
        <f t="shared" si="0"/>
        <v>5740</v>
      </c>
      <c r="S3" s="303">
        <f t="shared" si="0"/>
        <v>5987</v>
      </c>
      <c r="T3" s="303">
        <f t="shared" si="0"/>
        <v>6305</v>
      </c>
      <c r="U3" s="303">
        <f t="shared" si="0"/>
        <v>6989</v>
      </c>
      <c r="V3" s="303">
        <f t="shared" si="0"/>
        <v>9044</v>
      </c>
      <c r="W3" s="303">
        <f t="shared" si="0"/>
        <v>12765</v>
      </c>
      <c r="X3" s="303">
        <f t="shared" si="0"/>
        <v>16361</v>
      </c>
      <c r="Y3" s="303">
        <f t="shared" si="0"/>
        <v>20789</v>
      </c>
      <c r="Z3" s="303">
        <f t="shared" si="0"/>
        <v>25331</v>
      </c>
      <c r="AA3" s="303">
        <f t="shared" si="0"/>
        <v>29382</v>
      </c>
      <c r="AB3" s="303">
        <f t="shared" si="0"/>
        <v>31304</v>
      </c>
      <c r="AC3" s="303">
        <f t="shared" si="0"/>
        <v>31290</v>
      </c>
      <c r="AD3" s="303">
        <f t="shared" si="0"/>
        <v>34233</v>
      </c>
      <c r="AE3" s="303">
        <f t="shared" si="0"/>
        <v>37366</v>
      </c>
      <c r="AF3" s="186">
        <f>'24'!AJ4</f>
        <v>31788</v>
      </c>
      <c r="AG3" s="186">
        <f>'25_6'!AJ4</f>
        <v>32933</v>
      </c>
    </row>
    <row r="4" spans="1:33">
      <c r="A4" s="7" t="s">
        <v>47</v>
      </c>
      <c r="B4" s="8" t="s">
        <v>4</v>
      </c>
      <c r="C4" s="15"/>
      <c r="D4" s="15"/>
      <c r="E4" s="15"/>
      <c r="F4" s="15"/>
      <c r="G4" s="15"/>
      <c r="H4" s="19">
        <f>'00'!L122</f>
        <v>979</v>
      </c>
      <c r="I4" s="365">
        <f>'01'!M121</f>
        <v>1029</v>
      </c>
      <c r="J4" s="365">
        <f>'02'!M121</f>
        <v>1059</v>
      </c>
      <c r="K4" s="19">
        <f>'03'!M121</f>
        <v>1071</v>
      </c>
      <c r="L4" s="19">
        <f>'04'!M113</f>
        <v>1104</v>
      </c>
      <c r="M4" s="19">
        <f>'05'!H83</f>
        <v>1197</v>
      </c>
      <c r="N4" s="19">
        <f>'06'!F20</f>
        <v>1253</v>
      </c>
      <c r="O4" s="412">
        <f>'07'!F20</f>
        <v>1324</v>
      </c>
      <c r="P4" s="412">
        <f>'08'!F20</f>
        <v>1368</v>
      </c>
      <c r="Q4" s="433">
        <f>'09'!F20</f>
        <v>1430</v>
      </c>
      <c r="R4" s="19">
        <f>'10'!F20</f>
        <v>1449</v>
      </c>
      <c r="S4" s="19">
        <f>'11'!F20</f>
        <v>1510</v>
      </c>
      <c r="T4" s="19">
        <f>'12'!I20</f>
        <v>1596</v>
      </c>
      <c r="U4" s="19">
        <f>'13'!I20</f>
        <v>1780</v>
      </c>
      <c r="V4" s="19">
        <f>'14'!I20</f>
        <v>2464</v>
      </c>
      <c r="W4" s="19">
        <f>'15'!J20</f>
        <v>3736</v>
      </c>
      <c r="X4" s="19">
        <f>'16'!J20</f>
        <v>4778</v>
      </c>
      <c r="Y4" s="19">
        <f>'17'!J20</f>
        <v>6017</v>
      </c>
      <c r="Z4" s="19">
        <f>'18'!J20</f>
        <v>7017</v>
      </c>
      <c r="AA4" s="19">
        <f>'19'!J20</f>
        <v>7512</v>
      </c>
      <c r="AB4" s="19">
        <f>'20'!J20</f>
        <v>7875</v>
      </c>
      <c r="AC4" s="19">
        <f>'21'!J20</f>
        <v>7932</v>
      </c>
      <c r="AD4" s="19">
        <f>'22'!J20</f>
        <v>8210</v>
      </c>
      <c r="AE4" s="19">
        <f>'23'!AF7</f>
        <v>8461</v>
      </c>
      <c r="AF4" s="186">
        <f>'24'!AJ5</f>
        <v>9038</v>
      </c>
      <c r="AG4" s="186">
        <f>'25_6'!AJ5</f>
        <v>9277</v>
      </c>
    </row>
    <row r="5" spans="1:33">
      <c r="A5" s="9" t="s">
        <v>48</v>
      </c>
      <c r="B5" s="10" t="s">
        <v>97</v>
      </c>
      <c r="C5" s="209"/>
      <c r="D5" s="209"/>
      <c r="E5" s="209"/>
      <c r="F5" s="209"/>
      <c r="G5" s="209"/>
      <c r="H5" s="20">
        <f>'00'!L123</f>
        <v>16</v>
      </c>
      <c r="I5" s="303">
        <f>'01'!M122</f>
        <v>24</v>
      </c>
      <c r="J5" s="303">
        <f>'02'!M122</f>
        <v>28</v>
      </c>
      <c r="K5" s="20">
        <f>'03'!M122</f>
        <v>34</v>
      </c>
      <c r="L5" s="20">
        <f>'04'!M114</f>
        <v>33</v>
      </c>
      <c r="M5" s="20">
        <f>'05'!H84</f>
        <v>38</v>
      </c>
      <c r="N5" s="20">
        <f>'06'!F21</f>
        <v>44</v>
      </c>
      <c r="O5" s="433">
        <f>'07'!F21</f>
        <v>43</v>
      </c>
      <c r="P5" s="433">
        <f>'08'!F21</f>
        <v>45</v>
      </c>
      <c r="Q5" s="450">
        <f>'09'!F21</f>
        <v>47</v>
      </c>
      <c r="R5" s="20">
        <f>'10'!F21</f>
        <v>47</v>
      </c>
      <c r="S5" s="20">
        <f>'11'!F21</f>
        <v>46</v>
      </c>
      <c r="T5" s="20">
        <f>'12'!I21</f>
        <v>38</v>
      </c>
      <c r="U5" s="20">
        <f>'13'!I21</f>
        <v>70</v>
      </c>
      <c r="V5" s="20">
        <f>'14'!I21</f>
        <v>158</v>
      </c>
      <c r="W5" s="20">
        <f>'15'!J21</f>
        <v>322</v>
      </c>
      <c r="X5" s="20">
        <f>'16'!J21</f>
        <v>503</v>
      </c>
      <c r="Y5" s="20">
        <f>'17'!J21</f>
        <v>728</v>
      </c>
      <c r="Z5" s="20">
        <f>'18'!J21</f>
        <v>881</v>
      </c>
      <c r="AA5" s="20">
        <f>'19'!J21</f>
        <v>1027</v>
      </c>
      <c r="AB5" s="20">
        <f>'20'!J21</f>
        <v>1074</v>
      </c>
      <c r="AC5" s="20">
        <f>'21'!J21</f>
        <v>1132</v>
      </c>
      <c r="AD5" s="20">
        <f>'22'!J21</f>
        <v>1259</v>
      </c>
      <c r="AE5" s="20">
        <f>'23'!AF8</f>
        <v>1369</v>
      </c>
      <c r="AF5" s="186">
        <f>'24'!AJ6</f>
        <v>1451</v>
      </c>
      <c r="AG5" s="186">
        <f>'25_6'!AJ6</f>
        <v>1501</v>
      </c>
    </row>
    <row r="6" spans="1:33">
      <c r="A6" s="2" t="s">
        <v>49</v>
      </c>
      <c r="B6" s="3" t="s">
        <v>98</v>
      </c>
      <c r="H6" s="17">
        <f>'00'!L124</f>
        <v>6</v>
      </c>
      <c r="I6" s="186">
        <f>'01'!M123</f>
        <v>7</v>
      </c>
      <c r="J6" s="186">
        <f>'02'!M123</f>
        <v>8</v>
      </c>
      <c r="K6" s="17">
        <f>'03'!M123</f>
        <v>13</v>
      </c>
      <c r="L6" s="17">
        <f>'04'!M115</f>
        <v>18</v>
      </c>
      <c r="M6" s="17">
        <f>'05'!H85</f>
        <v>24</v>
      </c>
      <c r="N6" s="17">
        <f>'06'!F22</f>
        <v>24</v>
      </c>
      <c r="O6" s="399">
        <f>'07'!F22</f>
        <v>29</v>
      </c>
      <c r="P6" s="399">
        <f>'08'!F22</f>
        <v>46</v>
      </c>
      <c r="Q6" s="449">
        <f>'09'!F22</f>
        <v>50</v>
      </c>
      <c r="R6" s="17">
        <f>'10'!F22</f>
        <v>59</v>
      </c>
      <c r="S6" s="17">
        <f>'11'!F22</f>
        <v>67</v>
      </c>
      <c r="T6" s="17">
        <f>'12'!I22</f>
        <v>63</v>
      </c>
      <c r="U6" s="17">
        <f>'13'!I22</f>
        <v>89</v>
      </c>
      <c r="V6" s="17">
        <f>'14'!I22</f>
        <v>136</v>
      </c>
      <c r="W6" s="17">
        <f>'15'!J22</f>
        <v>292</v>
      </c>
      <c r="X6" s="17">
        <f>'16'!J22</f>
        <v>347</v>
      </c>
      <c r="Y6" s="17">
        <f>'17'!J22</f>
        <v>444</v>
      </c>
      <c r="Z6" s="17">
        <f>'18'!J22</f>
        <v>498</v>
      </c>
      <c r="AA6" s="17">
        <f>'19'!J22</f>
        <v>459</v>
      </c>
      <c r="AB6" s="17">
        <f>'20'!J22</f>
        <v>427</v>
      </c>
      <c r="AC6" s="17">
        <f>'21'!J22</f>
        <v>386</v>
      </c>
      <c r="AD6" s="17">
        <f>'22'!J22</f>
        <v>437</v>
      </c>
      <c r="AE6" s="17">
        <f>'23'!AF9</f>
        <v>406</v>
      </c>
      <c r="AF6" s="186">
        <f>'24'!AJ7</f>
        <v>443</v>
      </c>
      <c r="AG6" s="186">
        <f>'25_6'!AJ7</f>
        <v>473</v>
      </c>
    </row>
    <row r="7" spans="1:33">
      <c r="A7" s="2" t="s">
        <v>50</v>
      </c>
      <c r="B7" s="3" t="s">
        <v>99</v>
      </c>
      <c r="H7" s="17">
        <f>'00'!L125</f>
        <v>148</v>
      </c>
      <c r="I7" s="186">
        <f>'01'!M124</f>
        <v>164</v>
      </c>
      <c r="J7" s="186">
        <f>'02'!M124</f>
        <v>162</v>
      </c>
      <c r="K7" s="17">
        <f>'03'!M124</f>
        <v>155</v>
      </c>
      <c r="L7" s="17">
        <f>'04'!M116</f>
        <v>151</v>
      </c>
      <c r="M7" s="17">
        <f>'05'!H86</f>
        <v>162</v>
      </c>
      <c r="N7" s="17">
        <f>'06'!F23</f>
        <v>159</v>
      </c>
      <c r="O7" s="399">
        <f>'07'!F23</f>
        <v>170</v>
      </c>
      <c r="P7" s="399">
        <f>'08'!F23</f>
        <v>178</v>
      </c>
      <c r="Q7" s="449">
        <f>'09'!F23</f>
        <v>171</v>
      </c>
      <c r="R7" s="17">
        <f>'10'!F23</f>
        <v>177</v>
      </c>
      <c r="S7" s="17">
        <f>'11'!F23</f>
        <v>201</v>
      </c>
      <c r="T7" s="17">
        <f>'12'!I23</f>
        <v>209</v>
      </c>
      <c r="U7" s="17">
        <f>'13'!I23</f>
        <v>259</v>
      </c>
      <c r="V7" s="17">
        <f>'14'!I23</f>
        <v>481</v>
      </c>
      <c r="W7" s="17">
        <f>'15'!J23</f>
        <v>970</v>
      </c>
      <c r="X7" s="17">
        <f>'16'!J23</f>
        <v>1316</v>
      </c>
      <c r="Y7" s="17">
        <f>'17'!J23</f>
        <v>1656</v>
      </c>
      <c r="Z7" s="17">
        <f>'18'!J23</f>
        <v>2016</v>
      </c>
      <c r="AA7" s="17">
        <f>'19'!J23</f>
        <v>1996</v>
      </c>
      <c r="AB7" s="17">
        <f>'20'!J23</f>
        <v>2098</v>
      </c>
      <c r="AC7" s="17">
        <f>'21'!J23</f>
        <v>2173</v>
      </c>
      <c r="AD7" s="17">
        <f>'22'!J23</f>
        <v>2133</v>
      </c>
      <c r="AE7" s="17">
        <f>'23'!AF10</f>
        <v>2003</v>
      </c>
      <c r="AF7" s="186">
        <f>'24'!AJ8</f>
        <v>1975</v>
      </c>
      <c r="AG7" s="186">
        <f>'25_6'!AJ8</f>
        <v>1938</v>
      </c>
    </row>
    <row r="8" spans="1:33">
      <c r="A8" s="2" t="s">
        <v>51</v>
      </c>
      <c r="B8" s="3" t="s">
        <v>100</v>
      </c>
      <c r="H8" s="17">
        <f>'00'!L126</f>
        <v>532</v>
      </c>
      <c r="I8" s="186">
        <f>'01'!M125</f>
        <v>571</v>
      </c>
      <c r="J8" s="186">
        <f>'02'!M125</f>
        <v>591</v>
      </c>
      <c r="K8" s="17">
        <f>'03'!M125</f>
        <v>620</v>
      </c>
      <c r="L8" s="17">
        <f>'04'!M117</f>
        <v>662</v>
      </c>
      <c r="M8" s="17">
        <f>'05'!H87</f>
        <v>713</v>
      </c>
      <c r="N8" s="17">
        <f>'06'!F24</f>
        <v>744</v>
      </c>
      <c r="O8" s="399">
        <f>'07'!F24</f>
        <v>779</v>
      </c>
      <c r="P8" s="399">
        <f>'08'!F24</f>
        <v>775</v>
      </c>
      <c r="Q8" s="449">
        <f>'09'!F24</f>
        <v>832</v>
      </c>
      <c r="R8" s="17">
        <f>'10'!F24</f>
        <v>862</v>
      </c>
      <c r="S8" s="17">
        <f>'11'!F24</f>
        <v>901</v>
      </c>
      <c r="T8" s="17">
        <f>'12'!I24</f>
        <v>919</v>
      </c>
      <c r="U8" s="17">
        <f>'13'!I24</f>
        <v>984</v>
      </c>
      <c r="V8" s="17">
        <f>'14'!I24</f>
        <v>1126</v>
      </c>
      <c r="W8" s="17">
        <f>'15'!J24</f>
        <v>1233</v>
      </c>
      <c r="X8" s="17">
        <f>'16'!J24</f>
        <v>1372</v>
      </c>
      <c r="Y8" s="17">
        <f>'17'!J24</f>
        <v>1519</v>
      </c>
      <c r="Z8" s="17">
        <f>'18'!J24</f>
        <v>1594</v>
      </c>
      <c r="AA8" s="17">
        <f>'19'!J24</f>
        <v>1600</v>
      </c>
      <c r="AB8" s="17">
        <f>'20'!J24</f>
        <v>1594</v>
      </c>
      <c r="AC8" s="17">
        <f>'21'!J24</f>
        <v>1566</v>
      </c>
      <c r="AD8" s="17">
        <f>'22'!J24</f>
        <v>1598</v>
      </c>
      <c r="AE8" s="17">
        <f>'23'!AF11</f>
        <v>1596</v>
      </c>
      <c r="AF8" s="186">
        <f>'24'!AJ9</f>
        <v>1741</v>
      </c>
      <c r="AG8" s="186">
        <f>'25_6'!AJ9</f>
        <v>1775</v>
      </c>
    </row>
    <row r="9" spans="1:33">
      <c r="A9" s="2" t="s">
        <v>52</v>
      </c>
      <c r="B9" s="3" t="s">
        <v>101</v>
      </c>
      <c r="H9" s="17">
        <f>'00'!L127</f>
        <v>135</v>
      </c>
      <c r="I9" s="186">
        <f>'01'!M126</f>
        <v>131</v>
      </c>
      <c r="J9" s="186">
        <f>'02'!M126</f>
        <v>126</v>
      </c>
      <c r="K9" s="17">
        <f>'03'!M126</f>
        <v>124</v>
      </c>
      <c r="L9" s="17">
        <f>'04'!M118</f>
        <v>120</v>
      </c>
      <c r="M9" s="17">
        <f>'05'!H88</f>
        <v>126</v>
      </c>
      <c r="N9" s="17">
        <f>'06'!F25</f>
        <v>117</v>
      </c>
      <c r="O9" s="399">
        <f>'07'!F25</f>
        <v>109</v>
      </c>
      <c r="P9" s="399">
        <f>'08'!F25</f>
        <v>100</v>
      </c>
      <c r="Q9" s="449">
        <f>'09'!F25</f>
        <v>110</v>
      </c>
      <c r="R9" s="17">
        <f>'10'!F25</f>
        <v>103</v>
      </c>
      <c r="S9" s="17">
        <f>'11'!F25</f>
        <v>104</v>
      </c>
      <c r="T9" s="17">
        <f>'12'!I25</f>
        <v>117</v>
      </c>
      <c r="U9" s="17">
        <f>'13'!I25</f>
        <v>127</v>
      </c>
      <c r="V9" s="17">
        <f>'14'!I25</f>
        <v>139</v>
      </c>
      <c r="W9" s="17">
        <f>'15'!J25</f>
        <v>141</v>
      </c>
      <c r="X9" s="17">
        <f>'16'!J25</f>
        <v>139</v>
      </c>
      <c r="Y9" s="17">
        <f>'17'!J25</f>
        <v>142</v>
      </c>
      <c r="Z9" s="17">
        <f>'18'!J25</f>
        <v>159</v>
      </c>
      <c r="AA9" s="17">
        <f>'19'!J25</f>
        <v>188</v>
      </c>
      <c r="AB9" s="17">
        <f>'20'!J25</f>
        <v>230</v>
      </c>
      <c r="AC9" s="17">
        <f>'21'!J25</f>
        <v>251</v>
      </c>
      <c r="AD9" s="17">
        <f>'22'!J25</f>
        <v>257</v>
      </c>
      <c r="AE9" s="17">
        <f>'23'!AF12</f>
        <v>262</v>
      </c>
      <c r="AF9" s="186">
        <f>'24'!AJ10</f>
        <v>262</v>
      </c>
      <c r="AG9" s="186">
        <f>'25_6'!AJ10</f>
        <v>282</v>
      </c>
    </row>
    <row r="10" spans="1:33">
      <c r="A10" s="2" t="s">
        <v>53</v>
      </c>
      <c r="B10" s="3" t="s">
        <v>102</v>
      </c>
      <c r="H10" s="17">
        <f>'00'!L128</f>
        <v>8</v>
      </c>
      <c r="I10" s="186">
        <f>'01'!M127</f>
        <v>7</v>
      </c>
      <c r="J10" s="186">
        <f>'02'!M127</f>
        <v>7</v>
      </c>
      <c r="K10" s="17">
        <f>'03'!M127</f>
        <v>12</v>
      </c>
      <c r="L10" s="17">
        <f>'04'!M119</f>
        <v>14</v>
      </c>
      <c r="M10" s="17">
        <f>'05'!H89</f>
        <v>12</v>
      </c>
      <c r="N10" s="17">
        <f>'06'!F26</f>
        <v>14</v>
      </c>
      <c r="O10" s="399">
        <f>'07'!F26</f>
        <v>17</v>
      </c>
      <c r="P10" s="399">
        <f>'08'!F26</f>
        <v>22</v>
      </c>
      <c r="Q10" s="449">
        <f>'09'!F26</f>
        <v>19</v>
      </c>
      <c r="R10" s="17">
        <f>'10'!F26</f>
        <v>19</v>
      </c>
      <c r="S10" s="17">
        <f>'11'!F26</f>
        <v>23</v>
      </c>
      <c r="T10" s="17">
        <f>'12'!I26</f>
        <v>24</v>
      </c>
      <c r="U10" s="17">
        <f>'13'!I26</f>
        <v>24</v>
      </c>
      <c r="V10" s="17">
        <f>'14'!I26</f>
        <v>37</v>
      </c>
      <c r="W10" s="17">
        <f>'15'!J26</f>
        <v>45</v>
      </c>
      <c r="X10" s="17">
        <f>'16'!J26</f>
        <v>65</v>
      </c>
      <c r="Y10" s="17">
        <f>'17'!J26</f>
        <v>77</v>
      </c>
      <c r="Z10" s="17">
        <f>'18'!J26</f>
        <v>68</v>
      </c>
      <c r="AA10" s="17">
        <f>'19'!J26</f>
        <v>117</v>
      </c>
      <c r="AB10" s="17">
        <f>'20'!J26</f>
        <v>129</v>
      </c>
      <c r="AC10" s="17">
        <f>'21'!J26</f>
        <v>134</v>
      </c>
      <c r="AD10" s="17">
        <f>'22'!J26</f>
        <v>169</v>
      </c>
      <c r="AE10" s="17">
        <f>'23'!AF13</f>
        <v>184</v>
      </c>
      <c r="AF10" s="186">
        <f>'24'!AJ11</f>
        <v>225</v>
      </c>
      <c r="AG10" s="186">
        <f>'25_6'!AJ11</f>
        <v>240</v>
      </c>
    </row>
    <row r="11" spans="1:33">
      <c r="A11" s="2" t="s">
        <v>54</v>
      </c>
      <c r="B11" s="3" t="s">
        <v>103</v>
      </c>
      <c r="H11" s="17">
        <f>'00'!L129</f>
        <v>4</v>
      </c>
      <c r="I11" s="186">
        <f>'01'!M128</f>
        <v>5</v>
      </c>
      <c r="J11" s="186">
        <f>'02'!M128</f>
        <v>10</v>
      </c>
      <c r="K11" s="17">
        <f>'03'!M128</f>
        <v>8</v>
      </c>
      <c r="L11" s="17">
        <f>'04'!M120</f>
        <v>11</v>
      </c>
      <c r="M11" s="17">
        <f>'05'!H90</f>
        <v>5</v>
      </c>
      <c r="N11" s="17">
        <f>'06'!F27</f>
        <v>10</v>
      </c>
      <c r="O11" s="399">
        <f>'07'!F27</f>
        <v>11</v>
      </c>
      <c r="P11" s="399">
        <f>'08'!F27</f>
        <v>21</v>
      </c>
      <c r="Q11" s="449">
        <f>'09'!F27</f>
        <v>27</v>
      </c>
      <c r="R11" s="17">
        <f>'10'!F27</f>
        <v>32</v>
      </c>
      <c r="S11" s="17">
        <f>'11'!F27</f>
        <v>22</v>
      </c>
      <c r="T11" s="17">
        <f>'12'!I27</f>
        <v>24</v>
      </c>
      <c r="U11" s="17">
        <f>'13'!I27</f>
        <v>25</v>
      </c>
      <c r="V11" s="17">
        <f>'14'!I27</f>
        <v>37</v>
      </c>
      <c r="W11" s="17">
        <f>'15'!J27</f>
        <v>57</v>
      </c>
      <c r="X11" s="17">
        <f>'16'!J27</f>
        <v>78</v>
      </c>
      <c r="Y11" s="17">
        <f>'17'!J27</f>
        <v>116</v>
      </c>
      <c r="Z11" s="17">
        <f>'18'!J27</f>
        <v>119</v>
      </c>
      <c r="AA11" s="17">
        <f>'19'!J27</f>
        <v>198</v>
      </c>
      <c r="AB11" s="17">
        <f>'20'!J27</f>
        <v>250</v>
      </c>
      <c r="AC11" s="17">
        <f>'21'!J27</f>
        <v>309</v>
      </c>
      <c r="AD11" s="17">
        <f>'22'!J27</f>
        <v>382</v>
      </c>
      <c r="AE11" s="17">
        <f>'23'!AF14</f>
        <v>455</v>
      </c>
      <c r="AF11" s="186">
        <f>'24'!AJ12</f>
        <v>565</v>
      </c>
      <c r="AG11" s="186">
        <f>'25_6'!AJ12</f>
        <v>584</v>
      </c>
    </row>
    <row r="12" spans="1:33">
      <c r="A12" s="2" t="s">
        <v>55</v>
      </c>
      <c r="B12" s="3" t="s">
        <v>104</v>
      </c>
      <c r="H12" s="17">
        <f>'00'!L130</f>
        <v>94</v>
      </c>
      <c r="I12" s="186">
        <f>'01'!M129</f>
        <v>91</v>
      </c>
      <c r="J12" s="186">
        <f>'02'!M129</f>
        <v>102</v>
      </c>
      <c r="K12" s="17">
        <f>'03'!M129</f>
        <v>82</v>
      </c>
      <c r="L12" s="17">
        <f>'04'!M121</f>
        <v>78</v>
      </c>
      <c r="M12" s="17">
        <f>'05'!H91</f>
        <v>94</v>
      </c>
      <c r="N12" s="17">
        <f>'06'!F28</f>
        <v>97</v>
      </c>
      <c r="O12" s="399">
        <f>'07'!F28</f>
        <v>102</v>
      </c>
      <c r="P12" s="399">
        <f>'08'!F28</f>
        <v>99</v>
      </c>
      <c r="Q12" s="449">
        <f>'09'!F28</f>
        <v>103</v>
      </c>
      <c r="R12" s="17">
        <f>'10'!F28</f>
        <v>93</v>
      </c>
      <c r="S12" s="17">
        <f>'11'!F28</f>
        <v>96</v>
      </c>
      <c r="T12" s="17">
        <f>'12'!I28</f>
        <v>132</v>
      </c>
      <c r="U12" s="17">
        <f>'13'!I28</f>
        <v>105</v>
      </c>
      <c r="V12" s="17">
        <f>'14'!I28</f>
        <v>243</v>
      </c>
      <c r="W12" s="17">
        <f>'15'!J28</f>
        <v>526</v>
      </c>
      <c r="X12" s="17">
        <f>'16'!J28</f>
        <v>702</v>
      </c>
      <c r="Y12" s="17">
        <f>'17'!J28</f>
        <v>1001</v>
      </c>
      <c r="Z12" s="17">
        <f>'18'!J28</f>
        <v>1204</v>
      </c>
      <c r="AA12" s="17">
        <f>'19'!J28</f>
        <v>1287</v>
      </c>
      <c r="AB12" s="17">
        <f>'20'!J28</f>
        <v>1345</v>
      </c>
      <c r="AC12" s="17">
        <f>'21'!J28</f>
        <v>1190</v>
      </c>
      <c r="AD12" s="17">
        <f>'22'!J28</f>
        <v>1058</v>
      </c>
      <c r="AE12" s="17">
        <f>'23'!AF15</f>
        <v>1099</v>
      </c>
      <c r="AF12" s="186">
        <f>'24'!AJ13</f>
        <v>1153</v>
      </c>
      <c r="AG12" s="186">
        <f>'25_6'!AJ13</f>
        <v>1197</v>
      </c>
    </row>
    <row r="13" spans="1:33">
      <c r="A13" s="11" t="s">
        <v>56</v>
      </c>
      <c r="B13" s="12" t="s">
        <v>105</v>
      </c>
      <c r="C13" s="38"/>
      <c r="D13" s="38"/>
      <c r="E13" s="38"/>
      <c r="F13" s="38"/>
      <c r="G13" s="38"/>
      <c r="H13" s="18">
        <f>'00'!L131</f>
        <v>36</v>
      </c>
      <c r="I13" s="298">
        <f>'01'!M130</f>
        <v>29</v>
      </c>
      <c r="J13" s="298">
        <f>'02'!M130</f>
        <v>25</v>
      </c>
      <c r="K13" s="18">
        <f>'03'!M130</f>
        <v>23</v>
      </c>
      <c r="L13" s="18">
        <f>'04'!M122</f>
        <v>17</v>
      </c>
      <c r="M13" s="18">
        <f>'05'!H92</f>
        <v>23</v>
      </c>
      <c r="N13" s="18">
        <f>'06'!F29</f>
        <v>44</v>
      </c>
      <c r="O13" s="434">
        <f>'07'!F29</f>
        <v>64</v>
      </c>
      <c r="P13" s="434">
        <f>'08'!F29</f>
        <v>82</v>
      </c>
      <c r="Q13" s="451">
        <f>'09'!F29</f>
        <v>71</v>
      </c>
      <c r="R13" s="18">
        <f>'10'!F29</f>
        <v>57</v>
      </c>
      <c r="S13" s="18">
        <f>'11'!F29</f>
        <v>50</v>
      </c>
      <c r="T13" s="18">
        <f>'12'!I29</f>
        <v>70</v>
      </c>
      <c r="U13" s="18">
        <f>'13'!I29</f>
        <v>97</v>
      </c>
      <c r="V13" s="18">
        <f>'14'!I29</f>
        <v>107</v>
      </c>
      <c r="W13" s="18">
        <f>'15'!J29</f>
        <v>150</v>
      </c>
      <c r="X13" s="18">
        <f>'16'!J29</f>
        <v>256</v>
      </c>
      <c r="Y13" s="18">
        <f>'17'!J29</f>
        <v>334</v>
      </c>
      <c r="Z13" s="18">
        <f>'18'!J29</f>
        <v>478</v>
      </c>
      <c r="AA13" s="18">
        <f>'19'!J29</f>
        <v>640</v>
      </c>
      <c r="AB13" s="18">
        <f>'20'!J29</f>
        <v>728</v>
      </c>
      <c r="AC13" s="18">
        <f>'21'!J29</f>
        <v>791</v>
      </c>
      <c r="AD13" s="18">
        <f>'22'!J29</f>
        <v>917</v>
      </c>
      <c r="AE13" s="18">
        <f>'23'!AF16</f>
        <v>1087</v>
      </c>
      <c r="AF13" s="186">
        <f>'24'!AJ14</f>
        <v>1223</v>
      </c>
      <c r="AG13" s="186">
        <f>'25_6'!AJ14</f>
        <v>1287</v>
      </c>
    </row>
    <row r="14" spans="1:33">
      <c r="A14" s="2" t="s">
        <v>57</v>
      </c>
      <c r="B14" s="1" t="s">
        <v>5</v>
      </c>
      <c r="H14" s="17">
        <f>'00'!L132</f>
        <v>914</v>
      </c>
      <c r="I14" s="186">
        <f>'01'!M131</f>
        <v>1005</v>
      </c>
      <c r="J14" s="186">
        <f>'02'!M131</f>
        <v>1064</v>
      </c>
      <c r="K14" s="17">
        <f>'03'!M131</f>
        <v>1191</v>
      </c>
      <c r="L14" s="17">
        <f>'04'!M123</f>
        <v>1330</v>
      </c>
      <c r="M14" s="17">
        <f>'05'!H93</f>
        <v>1434</v>
      </c>
      <c r="N14" s="17">
        <f>'06'!F30</f>
        <v>1499</v>
      </c>
      <c r="O14" s="399">
        <f>'07'!F30</f>
        <v>1565</v>
      </c>
      <c r="P14" s="399">
        <f>'08'!F30</f>
        <v>1593</v>
      </c>
      <c r="Q14" s="399">
        <f>'09'!F30</f>
        <v>1622</v>
      </c>
      <c r="R14" s="17">
        <f>'10'!F30</f>
        <v>1639</v>
      </c>
      <c r="S14" s="17">
        <f>'11'!F30</f>
        <v>1755</v>
      </c>
      <c r="T14" s="17">
        <f>'12'!I30</f>
        <v>1761</v>
      </c>
      <c r="U14" s="17">
        <f>'13'!I30</f>
        <v>1887</v>
      </c>
      <c r="V14" s="17">
        <f>'14'!I30</f>
        <v>2027</v>
      </c>
      <c r="W14" s="17">
        <f>'15'!J30</f>
        <v>2254</v>
      </c>
      <c r="X14" s="17">
        <f>'16'!J30</f>
        <v>2510</v>
      </c>
      <c r="Y14" s="17">
        <f>'17'!J30</f>
        <v>2824</v>
      </c>
      <c r="Z14" s="17">
        <f>'18'!J30</f>
        <v>3233</v>
      </c>
      <c r="AA14" s="17">
        <f>'19'!J30</f>
        <v>3604</v>
      </c>
      <c r="AB14" s="17">
        <f>'20'!J30</f>
        <v>3852</v>
      </c>
      <c r="AC14" s="17">
        <f>'21'!J30</f>
        <v>3835</v>
      </c>
      <c r="AD14" s="17">
        <f>'22'!J30</f>
        <v>4133</v>
      </c>
      <c r="AE14" s="17">
        <f>'23'!AF17</f>
        <v>4496</v>
      </c>
      <c r="AF14" s="186">
        <f>'24'!AJ15</f>
        <v>4912</v>
      </c>
      <c r="AG14" s="186">
        <f>'25_6'!AJ15</f>
        <v>4956</v>
      </c>
    </row>
    <row r="15" spans="1:33">
      <c r="A15" s="2" t="s">
        <v>58</v>
      </c>
      <c r="B15" s="1" t="s">
        <v>6</v>
      </c>
      <c r="H15" s="17">
        <f>'00'!L133</f>
        <v>165</v>
      </c>
      <c r="I15" s="186">
        <f>'01'!M132</f>
        <v>182</v>
      </c>
      <c r="J15" s="186">
        <f>'02'!M132</f>
        <v>192</v>
      </c>
      <c r="K15" s="17">
        <f>'03'!M132</f>
        <v>212</v>
      </c>
      <c r="L15" s="17">
        <f>'04'!M124</f>
        <v>215</v>
      </c>
      <c r="M15" s="17">
        <f>'05'!H94</f>
        <v>211</v>
      </c>
      <c r="N15" s="17">
        <f>'06'!F31</f>
        <v>222</v>
      </c>
      <c r="O15" s="399">
        <f>'07'!F31</f>
        <v>228</v>
      </c>
      <c r="P15" s="399">
        <f>'08'!F31</f>
        <v>234</v>
      </c>
      <c r="Q15" s="399">
        <f>'09'!F31</f>
        <v>236</v>
      </c>
      <c r="R15" s="17">
        <f>'10'!F31</f>
        <v>230</v>
      </c>
      <c r="S15" s="17">
        <f>'11'!F31</f>
        <v>208</v>
      </c>
      <c r="T15" s="17">
        <f>'12'!I31</f>
        <v>236</v>
      </c>
      <c r="U15" s="17">
        <f>'13'!I31</f>
        <v>321</v>
      </c>
      <c r="V15" s="17">
        <f>'14'!I31</f>
        <v>389</v>
      </c>
      <c r="W15" s="17">
        <f>'15'!J31</f>
        <v>557</v>
      </c>
      <c r="X15" s="17">
        <f>'16'!J31</f>
        <v>722</v>
      </c>
      <c r="Y15" s="17">
        <f>'17'!J31</f>
        <v>926</v>
      </c>
      <c r="Z15" s="17">
        <f>'18'!J31</f>
        <v>1148</v>
      </c>
      <c r="AA15" s="17">
        <f>'19'!J31</f>
        <v>1509</v>
      </c>
      <c r="AB15" s="17">
        <f>'20'!J31</f>
        <v>1687</v>
      </c>
      <c r="AC15" s="17">
        <f>'21'!J31</f>
        <v>1687</v>
      </c>
      <c r="AD15" s="17">
        <f>'22'!J31</f>
        <v>1844</v>
      </c>
      <c r="AE15" s="17">
        <f>'23'!AF18</f>
        <v>2234</v>
      </c>
      <c r="AF15" s="186">
        <f>'24'!AJ16</f>
        <v>2569</v>
      </c>
      <c r="AG15" s="186">
        <f>'25_6'!AJ16</f>
        <v>2809</v>
      </c>
    </row>
    <row r="16" spans="1:33">
      <c r="A16" s="2" t="s">
        <v>59</v>
      </c>
      <c r="B16" s="1" t="s">
        <v>7</v>
      </c>
      <c r="H16" s="17">
        <f>'00'!L134</f>
        <v>23</v>
      </c>
      <c r="I16" s="186">
        <f>'01'!M133</f>
        <v>21</v>
      </c>
      <c r="J16" s="186">
        <f>'02'!M133</f>
        <v>23</v>
      </c>
      <c r="K16" s="17">
        <f>'03'!M133</f>
        <v>39</v>
      </c>
      <c r="L16" s="17">
        <f>'04'!M125</f>
        <v>56</v>
      </c>
      <c r="M16" s="17">
        <f>'05'!H95</f>
        <v>75</v>
      </c>
      <c r="N16" s="17">
        <f>'06'!F32</f>
        <v>78</v>
      </c>
      <c r="O16" s="399">
        <f>'07'!F32</f>
        <v>105</v>
      </c>
      <c r="P16" s="399">
        <f>'08'!F32</f>
        <v>109</v>
      </c>
      <c r="Q16" s="399">
        <f>'09'!F32</f>
        <v>109</v>
      </c>
      <c r="R16" s="17">
        <f>'10'!F32</f>
        <v>95</v>
      </c>
      <c r="S16" s="17">
        <f>'11'!F32</f>
        <v>92</v>
      </c>
      <c r="T16" s="17">
        <f>'12'!I32</f>
        <v>109</v>
      </c>
      <c r="U16" s="17">
        <f>'13'!I32</f>
        <v>118</v>
      </c>
      <c r="V16" s="17">
        <f>'14'!I32</f>
        <v>146</v>
      </c>
      <c r="W16" s="17">
        <f>'15'!J32</f>
        <v>193</v>
      </c>
      <c r="X16" s="17">
        <f>'16'!J32</f>
        <v>243</v>
      </c>
      <c r="Y16" s="17">
        <f>'17'!J32</f>
        <v>314</v>
      </c>
      <c r="Z16" s="17">
        <f>'18'!J32</f>
        <v>455</v>
      </c>
      <c r="AA16" s="17">
        <f>'19'!J32</f>
        <v>671</v>
      </c>
      <c r="AB16" s="17">
        <f>'20'!J32</f>
        <v>698</v>
      </c>
      <c r="AC16" s="17">
        <f>'21'!J32</f>
        <v>688</v>
      </c>
      <c r="AD16" s="17">
        <f>'22'!J32</f>
        <v>775</v>
      </c>
      <c r="AE16" s="17">
        <f>'23'!AF19</f>
        <v>909</v>
      </c>
      <c r="AF16" s="186">
        <f>'24'!AJ17</f>
        <v>1077</v>
      </c>
      <c r="AG16" s="186">
        <f>'25_6'!AJ17</f>
        <v>1127</v>
      </c>
    </row>
    <row r="17" spans="1:33">
      <c r="A17" s="2" t="s">
        <v>60</v>
      </c>
      <c r="B17" s="1" t="s">
        <v>8</v>
      </c>
      <c r="H17" s="17">
        <f>'00'!L135</f>
        <v>7</v>
      </c>
      <c r="I17" s="186">
        <f>'01'!M134</f>
        <v>7</v>
      </c>
      <c r="J17" s="186">
        <f>'02'!M134</f>
        <v>7</v>
      </c>
      <c r="K17" s="17">
        <f>'03'!M134</f>
        <v>11</v>
      </c>
      <c r="L17" s="17">
        <f>'04'!M126</f>
        <v>13</v>
      </c>
      <c r="M17" s="17">
        <f>'05'!H96</f>
        <v>16</v>
      </c>
      <c r="N17" s="17">
        <f>'06'!F33</f>
        <v>22</v>
      </c>
      <c r="O17" s="399">
        <f>'07'!F33</f>
        <v>42</v>
      </c>
      <c r="P17" s="399">
        <f>'08'!F33</f>
        <v>41</v>
      </c>
      <c r="Q17" s="399">
        <f>'09'!F33</f>
        <v>41</v>
      </c>
      <c r="R17" s="17">
        <f>'10'!F33</f>
        <v>45</v>
      </c>
      <c r="S17" s="17">
        <f>'11'!F33</f>
        <v>48</v>
      </c>
      <c r="T17" s="17">
        <f>'12'!I33</f>
        <v>44</v>
      </c>
      <c r="U17" s="17">
        <f>'13'!I33</f>
        <v>46</v>
      </c>
      <c r="V17" s="17">
        <f>'14'!I33</f>
        <v>76</v>
      </c>
      <c r="W17" s="17">
        <f>'15'!J33</f>
        <v>113</v>
      </c>
      <c r="X17" s="17">
        <f>'16'!J33</f>
        <v>206</v>
      </c>
      <c r="Y17" s="17">
        <f>'17'!J33</f>
        <v>402</v>
      </c>
      <c r="Z17" s="17">
        <f>'18'!J33</f>
        <v>622</v>
      </c>
      <c r="AA17" s="17">
        <f>'19'!J33</f>
        <v>793</v>
      </c>
      <c r="AB17" s="17">
        <f>'20'!J33</f>
        <v>868</v>
      </c>
      <c r="AC17" s="17">
        <f>'21'!J33</f>
        <v>824</v>
      </c>
      <c r="AD17" s="17">
        <f>'22'!J33</f>
        <v>947</v>
      </c>
      <c r="AE17" s="17">
        <f>'23'!AF20</f>
        <v>1075</v>
      </c>
      <c r="AF17" s="186">
        <f>'24'!AJ18</f>
        <v>1303</v>
      </c>
      <c r="AG17" s="186">
        <f>'25_6'!AJ18</f>
        <v>1403</v>
      </c>
    </row>
    <row r="18" spans="1:33">
      <c r="A18" s="2" t="s">
        <v>61</v>
      </c>
      <c r="B18" s="1" t="s">
        <v>9</v>
      </c>
      <c r="H18" s="17">
        <f>'00'!L136</f>
        <v>0</v>
      </c>
      <c r="I18" s="186">
        <f>'01'!M135</f>
        <v>8</v>
      </c>
      <c r="J18" s="186">
        <f>'02'!M135</f>
        <v>8</v>
      </c>
      <c r="K18" s="17">
        <f>'03'!M135</f>
        <v>10</v>
      </c>
      <c r="L18" s="17">
        <f>'04'!M127</f>
        <v>6</v>
      </c>
      <c r="M18" s="17">
        <f>'05'!H97</f>
        <v>9</v>
      </c>
      <c r="N18" s="17">
        <f>'06'!F34</f>
        <v>6</v>
      </c>
      <c r="O18" s="399">
        <f>'07'!F34</f>
        <v>6</v>
      </c>
      <c r="P18" s="399">
        <f>'08'!F34</f>
        <v>3</v>
      </c>
      <c r="Q18" s="399">
        <f>'09'!F34</f>
        <v>1</v>
      </c>
      <c r="R18" s="17">
        <f>'10'!F34</f>
        <v>1</v>
      </c>
      <c r="S18" s="17">
        <f>'11'!F34</f>
        <v>2</v>
      </c>
      <c r="T18" s="17">
        <f>'12'!I34</f>
        <v>6</v>
      </c>
      <c r="U18" s="17">
        <f>'13'!I34</f>
        <v>7</v>
      </c>
      <c r="V18" s="17">
        <f>'14'!I34</f>
        <v>9</v>
      </c>
      <c r="W18" s="17">
        <f>'15'!J34</f>
        <v>24</v>
      </c>
      <c r="X18" s="17">
        <f>'16'!J34</f>
        <v>40</v>
      </c>
      <c r="Y18" s="17">
        <f>'17'!J34</f>
        <v>55</v>
      </c>
      <c r="Z18" s="17">
        <f>'18'!J34</f>
        <v>74</v>
      </c>
      <c r="AA18" s="17">
        <f>'19'!J34</f>
        <v>98</v>
      </c>
      <c r="AB18" s="17">
        <f>'20'!J34</f>
        <v>119</v>
      </c>
      <c r="AC18" s="17">
        <f>'21'!J34</f>
        <v>112</v>
      </c>
      <c r="AD18" s="17">
        <f>'22'!J34</f>
        <v>126</v>
      </c>
      <c r="AE18" s="17">
        <f>'23'!AF21</f>
        <v>132</v>
      </c>
      <c r="AF18" s="186">
        <f>'24'!AJ19</f>
        <v>125</v>
      </c>
      <c r="AG18" s="186">
        <f>'25_6'!AJ19</f>
        <v>158</v>
      </c>
    </row>
    <row r="19" spans="1:33">
      <c r="A19" s="2" t="s">
        <v>62</v>
      </c>
      <c r="B19" s="1" t="s">
        <v>10</v>
      </c>
      <c r="H19" s="17">
        <f>'00'!L137</f>
        <v>27</v>
      </c>
      <c r="I19" s="186">
        <f>'01'!M136</f>
        <v>31</v>
      </c>
      <c r="J19" s="186">
        <f>'02'!M136</f>
        <v>25</v>
      </c>
      <c r="K19" s="17">
        <f>'03'!M136</f>
        <v>21</v>
      </c>
      <c r="L19" s="17">
        <f>'04'!M128</f>
        <v>12</v>
      </c>
      <c r="M19" s="17">
        <f>'05'!H98</f>
        <v>12</v>
      </c>
      <c r="N19" s="17">
        <f>'06'!F35</f>
        <v>12</v>
      </c>
      <c r="O19" s="399">
        <f>'07'!F35</f>
        <v>21</v>
      </c>
      <c r="P19" s="399">
        <f>'08'!F35</f>
        <v>21</v>
      </c>
      <c r="Q19" s="399">
        <f>'09'!F35</f>
        <v>20</v>
      </c>
      <c r="R19" s="17">
        <f>'10'!F35</f>
        <v>7</v>
      </c>
      <c r="S19" s="17">
        <f>'11'!F35</f>
        <v>6</v>
      </c>
      <c r="T19" s="17">
        <f>'12'!I35</f>
        <v>10</v>
      </c>
      <c r="U19" s="17">
        <f>'13'!I35</f>
        <v>36</v>
      </c>
      <c r="V19" s="17">
        <f>'14'!I35</f>
        <v>50</v>
      </c>
      <c r="W19" s="17">
        <f>'15'!J35</f>
        <v>92</v>
      </c>
      <c r="X19" s="17">
        <f>'16'!J35</f>
        <v>120</v>
      </c>
      <c r="Y19" s="17">
        <f>'17'!J35</f>
        <v>89</v>
      </c>
      <c r="Z19" s="17">
        <f>'18'!J35</f>
        <v>68</v>
      </c>
      <c r="AA19" s="17">
        <f>'19'!J35</f>
        <v>54</v>
      </c>
      <c r="AB19" s="17">
        <f>'20'!J35</f>
        <v>49</v>
      </c>
      <c r="AC19" s="17">
        <f>'21'!J35</f>
        <v>34</v>
      </c>
      <c r="AD19" s="17">
        <f>'22'!J35</f>
        <v>71</v>
      </c>
      <c r="AE19" s="17">
        <f>'23'!AF22</f>
        <v>72</v>
      </c>
      <c r="AF19" s="186">
        <f>'24'!AJ20</f>
        <v>93</v>
      </c>
      <c r="AG19" s="186">
        <f>'25_6'!AJ20</f>
        <v>95</v>
      </c>
    </row>
    <row r="20" spans="1:33">
      <c r="A20" s="2" t="s">
        <v>63</v>
      </c>
      <c r="B20" s="1" t="s">
        <v>11</v>
      </c>
      <c r="H20" s="17">
        <f>'00'!L138</f>
        <v>46</v>
      </c>
      <c r="I20" s="186">
        <f>'01'!M137</f>
        <v>33</v>
      </c>
      <c r="J20" s="186">
        <f>'02'!M137</f>
        <v>50</v>
      </c>
      <c r="K20" s="17">
        <f>'03'!M137</f>
        <v>42</v>
      </c>
      <c r="L20" s="17">
        <f>'04'!M129</f>
        <v>31</v>
      </c>
      <c r="M20" s="17">
        <f>'05'!H99</f>
        <v>32</v>
      </c>
      <c r="N20" s="17">
        <f>'06'!F36</f>
        <v>41</v>
      </c>
      <c r="O20" s="399">
        <f>'07'!F36</f>
        <v>46</v>
      </c>
      <c r="P20" s="399">
        <f>'08'!F36</f>
        <v>64</v>
      </c>
      <c r="Q20" s="399">
        <f>'09'!F36</f>
        <v>54</v>
      </c>
      <c r="R20" s="17">
        <f>'10'!F36</f>
        <v>48</v>
      </c>
      <c r="S20" s="17">
        <f>'11'!F36</f>
        <v>53</v>
      </c>
      <c r="T20" s="17">
        <f>'12'!I36</f>
        <v>50</v>
      </c>
      <c r="U20" s="17">
        <f>'13'!I36</f>
        <v>47</v>
      </c>
      <c r="V20" s="17">
        <f>'14'!I36</f>
        <v>67</v>
      </c>
      <c r="W20" s="17">
        <f>'15'!J36</f>
        <v>94</v>
      </c>
      <c r="X20" s="17">
        <f>'16'!J36</f>
        <v>176</v>
      </c>
      <c r="Y20" s="17">
        <f>'17'!J36</f>
        <v>225</v>
      </c>
      <c r="Z20" s="17">
        <f>'18'!J36</f>
        <v>331</v>
      </c>
      <c r="AA20" s="17">
        <f>'19'!J36</f>
        <v>409</v>
      </c>
      <c r="AB20" s="17">
        <f>'20'!J36</f>
        <v>440</v>
      </c>
      <c r="AC20" s="17">
        <f>'21'!J36</f>
        <v>414</v>
      </c>
      <c r="AD20" s="17">
        <f>'22'!J36</f>
        <v>461</v>
      </c>
      <c r="AE20" s="17">
        <f>'23'!AF23</f>
        <v>555</v>
      </c>
      <c r="AF20" s="186">
        <f>'24'!AJ21</f>
        <v>616</v>
      </c>
      <c r="AG20" s="186">
        <f>'25_6'!AJ21</f>
        <v>634</v>
      </c>
    </row>
    <row r="21" spans="1:33">
      <c r="A21" s="2" t="s">
        <v>64</v>
      </c>
      <c r="B21" s="1" t="s">
        <v>12</v>
      </c>
      <c r="H21" s="17">
        <f>'00'!L139</f>
        <v>0</v>
      </c>
      <c r="I21" s="186">
        <f>'01'!M138</f>
        <v>0</v>
      </c>
      <c r="J21" s="186">
        <f>'02'!M138</f>
        <v>0</v>
      </c>
      <c r="K21" s="17">
        <f>'03'!M138</f>
        <v>0</v>
      </c>
      <c r="L21" s="17">
        <f>'04'!M130</f>
        <v>0</v>
      </c>
      <c r="M21" s="17">
        <f>'05'!H100</f>
        <v>0</v>
      </c>
      <c r="N21" s="17">
        <f>'06'!F37</f>
        <v>5</v>
      </c>
      <c r="O21" s="399">
        <f>'07'!F37</f>
        <v>9</v>
      </c>
      <c r="P21" s="399">
        <f>'08'!F37</f>
        <v>13</v>
      </c>
      <c r="Q21" s="399">
        <f>'09'!F37</f>
        <v>4</v>
      </c>
      <c r="R21" s="17">
        <f>'10'!F37</f>
        <v>6</v>
      </c>
      <c r="S21" s="17">
        <f>'11'!F37</f>
        <v>6</v>
      </c>
      <c r="T21" s="17">
        <f>'12'!I37</f>
        <v>9</v>
      </c>
      <c r="U21" s="17">
        <f>'13'!I37</f>
        <v>11</v>
      </c>
      <c r="V21" s="17">
        <f>'14'!I37</f>
        <v>15</v>
      </c>
      <c r="W21" s="17">
        <f>'15'!J37</f>
        <v>45</v>
      </c>
      <c r="X21" s="17">
        <f>'16'!J37</f>
        <v>68</v>
      </c>
      <c r="Y21" s="17">
        <f>'17'!J37</f>
        <v>106</v>
      </c>
      <c r="Z21" s="17">
        <f>'18'!J37</f>
        <v>114</v>
      </c>
      <c r="AA21" s="17">
        <f>'19'!J37</f>
        <v>136</v>
      </c>
      <c r="AB21" s="17">
        <f>'20'!J37</f>
        <v>119</v>
      </c>
      <c r="AC21" s="17">
        <f>'21'!J37</f>
        <v>119</v>
      </c>
      <c r="AD21" s="17">
        <f>'22'!J37</f>
        <v>178</v>
      </c>
      <c r="AE21" s="17">
        <f>'23'!AF24</f>
        <v>209</v>
      </c>
      <c r="AF21" s="186">
        <f>'24'!AJ22</f>
        <v>240</v>
      </c>
      <c r="AG21" s="186">
        <f>'25_6'!AJ22</f>
        <v>253</v>
      </c>
    </row>
    <row r="22" spans="1:33">
      <c r="A22" s="2" t="s">
        <v>65</v>
      </c>
      <c r="B22" s="1" t="s">
        <v>13</v>
      </c>
      <c r="H22" s="17">
        <f>'00'!L140</f>
        <v>0</v>
      </c>
      <c r="I22" s="186">
        <f>'01'!M139</f>
        <v>0</v>
      </c>
      <c r="J22" s="186">
        <f>'02'!M139</f>
        <v>0</v>
      </c>
      <c r="K22" s="17">
        <f>'03'!M139</f>
        <v>2</v>
      </c>
      <c r="L22" s="17">
        <f>'04'!M131</f>
        <v>2</v>
      </c>
      <c r="M22" s="17">
        <f>'05'!H101</f>
        <v>2</v>
      </c>
      <c r="N22" s="17">
        <f>'06'!F38</f>
        <v>2</v>
      </c>
      <c r="O22" s="399">
        <f>'07'!F38</f>
        <v>5</v>
      </c>
      <c r="P22" s="399">
        <f>'08'!F38</f>
        <v>9</v>
      </c>
      <c r="Q22" s="399">
        <f>'09'!F38</f>
        <v>13</v>
      </c>
      <c r="R22" s="17">
        <f>'10'!F38</f>
        <v>14</v>
      </c>
      <c r="S22" s="17">
        <f>'11'!F38</f>
        <v>22</v>
      </c>
      <c r="T22" s="17">
        <f>'12'!I38</f>
        <v>22</v>
      </c>
      <c r="U22" s="17">
        <f>'13'!I38</f>
        <v>23</v>
      </c>
      <c r="V22" s="17">
        <f>'14'!I38</f>
        <v>53</v>
      </c>
      <c r="W22" s="17">
        <f>'15'!J38</f>
        <v>81</v>
      </c>
      <c r="X22" s="17">
        <f>'16'!J38</f>
        <v>106</v>
      </c>
      <c r="Y22" s="17">
        <f>'17'!J38</f>
        <v>119</v>
      </c>
      <c r="Z22" s="17">
        <f>'18'!J38</f>
        <v>170</v>
      </c>
      <c r="AA22" s="17">
        <f>'19'!J38</f>
        <v>228</v>
      </c>
      <c r="AB22" s="17">
        <f>'20'!J38</f>
        <v>247</v>
      </c>
      <c r="AC22" s="17">
        <f>'21'!J38</f>
        <v>250</v>
      </c>
      <c r="AD22" s="17">
        <f>'22'!J38</f>
        <v>316</v>
      </c>
      <c r="AE22" s="17">
        <f>'23'!AF25</f>
        <v>357</v>
      </c>
      <c r="AF22" s="186">
        <f>'24'!AJ23</f>
        <v>404</v>
      </c>
      <c r="AG22" s="186">
        <f>'25_6'!AJ23</f>
        <v>384</v>
      </c>
    </row>
    <row r="23" spans="1:33">
      <c r="A23" s="2" t="s">
        <v>66</v>
      </c>
      <c r="B23" s="1" t="s">
        <v>14</v>
      </c>
      <c r="H23" s="17">
        <f>'00'!L141</f>
        <v>76</v>
      </c>
      <c r="I23" s="186">
        <f>'01'!M140</f>
        <v>87</v>
      </c>
      <c r="J23" s="186">
        <f>'02'!M140</f>
        <v>78</v>
      </c>
      <c r="K23" s="17">
        <f>'03'!M140</f>
        <v>77</v>
      </c>
      <c r="L23" s="17">
        <f>'04'!M132</f>
        <v>85</v>
      </c>
      <c r="M23" s="17">
        <f>'05'!H102</f>
        <v>90</v>
      </c>
      <c r="N23" s="17">
        <f>'06'!F39</f>
        <v>110</v>
      </c>
      <c r="O23" s="399">
        <f>'07'!F39</f>
        <v>110</v>
      </c>
      <c r="P23" s="399">
        <f>'08'!F39</f>
        <v>128</v>
      </c>
      <c r="Q23" s="399">
        <f>'09'!F39</f>
        <v>138</v>
      </c>
      <c r="R23" s="17">
        <f>'10'!F39</f>
        <v>137</v>
      </c>
      <c r="S23" s="17">
        <f>'11'!F39</f>
        <v>145</v>
      </c>
      <c r="T23" s="17">
        <f>'12'!I39</f>
        <v>124</v>
      </c>
      <c r="U23" s="17">
        <f>'13'!I39</f>
        <v>138</v>
      </c>
      <c r="V23" s="17">
        <f>'14'!I39</f>
        <v>176</v>
      </c>
      <c r="W23" s="17">
        <f>'15'!J39</f>
        <v>198</v>
      </c>
      <c r="X23" s="17">
        <f>'16'!J39</f>
        <v>260</v>
      </c>
      <c r="Y23" s="17">
        <f>'17'!J39</f>
        <v>330</v>
      </c>
      <c r="Z23" s="17">
        <f>'18'!J39</f>
        <v>391</v>
      </c>
      <c r="AA23" s="17">
        <f>'19'!J39</f>
        <v>536</v>
      </c>
      <c r="AB23" s="17">
        <f>'20'!J39</f>
        <v>558</v>
      </c>
      <c r="AC23" s="17">
        <f>'21'!J39</f>
        <v>546</v>
      </c>
      <c r="AD23" s="17">
        <f>'22'!J39</f>
        <v>682</v>
      </c>
      <c r="AE23" s="17">
        <f>'23'!AF26</f>
        <v>859</v>
      </c>
      <c r="AF23" s="186">
        <f>'24'!AJ24</f>
        <v>1002</v>
      </c>
      <c r="AG23" s="186">
        <f>'25_6'!AJ24</f>
        <v>1111</v>
      </c>
    </row>
    <row r="24" spans="1:33">
      <c r="A24" s="2" t="s">
        <v>67</v>
      </c>
      <c r="B24" s="1" t="s">
        <v>15</v>
      </c>
      <c r="H24" s="17">
        <f>'00'!L142</f>
        <v>0</v>
      </c>
      <c r="I24" s="186">
        <f>'01'!M141</f>
        <v>0</v>
      </c>
      <c r="J24" s="186">
        <f>'02'!M141</f>
        <v>0</v>
      </c>
      <c r="K24" s="17">
        <f>'03'!M141</f>
        <v>0</v>
      </c>
      <c r="L24" s="17">
        <f>'04'!M133</f>
        <v>0</v>
      </c>
      <c r="M24" s="17">
        <f>'05'!H103</f>
        <v>2</v>
      </c>
      <c r="N24" s="17">
        <f>'06'!F40</f>
        <v>2</v>
      </c>
      <c r="O24" s="399">
        <f>'07'!F40</f>
        <v>1</v>
      </c>
      <c r="P24" s="399">
        <f>'08'!F40</f>
        <v>0</v>
      </c>
      <c r="Q24" s="399">
        <f>'09'!F40</f>
        <v>1</v>
      </c>
      <c r="R24" s="17">
        <f>'10'!F40</f>
        <v>3</v>
      </c>
      <c r="S24" s="17">
        <f>'11'!F40</f>
        <v>8</v>
      </c>
      <c r="T24" s="17">
        <f>'12'!I40</f>
        <v>10</v>
      </c>
      <c r="U24" s="17">
        <f>'13'!I40</f>
        <v>12</v>
      </c>
      <c r="V24" s="17">
        <f>'14'!I40</f>
        <v>27</v>
      </c>
      <c r="W24" s="17">
        <f>'15'!J40</f>
        <v>22</v>
      </c>
      <c r="X24" s="17">
        <f>'16'!J40</f>
        <v>42</v>
      </c>
      <c r="Y24" s="17">
        <f>'17'!J40</f>
        <v>46</v>
      </c>
      <c r="Z24" s="17">
        <f>'18'!J40</f>
        <v>67</v>
      </c>
      <c r="AA24" s="17">
        <f>'19'!J40</f>
        <v>87</v>
      </c>
      <c r="AB24" s="17">
        <f>'20'!J40</f>
        <v>90</v>
      </c>
      <c r="AC24" s="17">
        <f>'21'!J40</f>
        <v>94</v>
      </c>
      <c r="AD24" s="17">
        <f>'22'!J40</f>
        <v>108</v>
      </c>
      <c r="AE24" s="17">
        <f>'23'!AF27</f>
        <v>120</v>
      </c>
      <c r="AF24" s="186">
        <f>'24'!AJ25</f>
        <v>152</v>
      </c>
      <c r="AG24" s="186">
        <f>'25_6'!AJ25</f>
        <v>141</v>
      </c>
    </row>
    <row r="25" spans="1:33">
      <c r="A25" s="2" t="s">
        <v>68</v>
      </c>
      <c r="B25" s="1" t="s">
        <v>16</v>
      </c>
      <c r="H25" s="17">
        <f>'00'!L143</f>
        <v>0</v>
      </c>
      <c r="I25" s="186">
        <f>'01'!M142</f>
        <v>0</v>
      </c>
      <c r="J25" s="186">
        <f>'02'!M142</f>
        <v>0</v>
      </c>
      <c r="K25" s="17">
        <f>'03'!M142</f>
        <v>0</v>
      </c>
      <c r="L25" s="17">
        <f>'04'!M134</f>
        <v>0</v>
      </c>
      <c r="M25" s="17">
        <f>'05'!H104</f>
        <v>1</v>
      </c>
      <c r="N25" s="17">
        <f>'06'!F41</f>
        <v>5</v>
      </c>
      <c r="O25" s="399">
        <f>'07'!F41</f>
        <v>7</v>
      </c>
      <c r="P25" s="399">
        <f>'08'!F41</f>
        <v>11</v>
      </c>
      <c r="Q25" s="399">
        <f>'09'!F41</f>
        <v>2</v>
      </c>
      <c r="R25" s="17">
        <f>'10'!F41</f>
        <v>2</v>
      </c>
      <c r="S25" s="17">
        <f>'11'!F41</f>
        <v>4</v>
      </c>
      <c r="T25" s="17">
        <f>'12'!I41</f>
        <v>8</v>
      </c>
      <c r="U25" s="17">
        <f>'13'!I41</f>
        <v>12</v>
      </c>
      <c r="V25" s="17">
        <f>'14'!I41</f>
        <v>19</v>
      </c>
      <c r="W25" s="17">
        <f>'15'!J41</f>
        <v>37</v>
      </c>
      <c r="X25" s="17">
        <f>'16'!J41</f>
        <v>55</v>
      </c>
      <c r="Y25" s="17">
        <f>'17'!J41</f>
        <v>100</v>
      </c>
      <c r="Z25" s="17">
        <f>'18'!J41</f>
        <v>192</v>
      </c>
      <c r="AA25" s="17">
        <f>'19'!J41</f>
        <v>314</v>
      </c>
      <c r="AB25" s="17">
        <f>'20'!J41</f>
        <v>281</v>
      </c>
      <c r="AC25" s="17">
        <f>'21'!J41</f>
        <v>195</v>
      </c>
      <c r="AD25" s="17">
        <f>'22'!J41</f>
        <v>234</v>
      </c>
      <c r="AE25" s="17">
        <f>'23'!AF28</f>
        <v>271</v>
      </c>
      <c r="AF25" s="186">
        <f>'24'!AJ26</f>
        <v>313</v>
      </c>
      <c r="AG25" s="186">
        <f>'25_6'!AJ26</f>
        <v>347</v>
      </c>
    </row>
    <row r="26" spans="1:33">
      <c r="A26" s="2" t="s">
        <v>69</v>
      </c>
      <c r="B26" s="1" t="s">
        <v>17</v>
      </c>
      <c r="H26" s="17">
        <f>'00'!L144</f>
        <v>8</v>
      </c>
      <c r="I26" s="186">
        <f>'01'!M143</f>
        <v>10</v>
      </c>
      <c r="J26" s="186">
        <f>'02'!M143</f>
        <v>13</v>
      </c>
      <c r="K26" s="17">
        <f>'03'!M143</f>
        <v>17</v>
      </c>
      <c r="L26" s="17">
        <f>'04'!M135</f>
        <v>15</v>
      </c>
      <c r="M26" s="17">
        <f>'05'!H105</f>
        <v>19</v>
      </c>
      <c r="N26" s="17">
        <f>'06'!F42</f>
        <v>16</v>
      </c>
      <c r="O26" s="399">
        <f>'07'!F42</f>
        <v>20</v>
      </c>
      <c r="P26" s="399">
        <f>'08'!F42</f>
        <v>10</v>
      </c>
      <c r="Q26" s="399">
        <f>'09'!F42</f>
        <v>10</v>
      </c>
      <c r="R26" s="17">
        <f>'10'!F42</f>
        <v>9</v>
      </c>
      <c r="S26" s="17">
        <f>'11'!F42</f>
        <v>8</v>
      </c>
      <c r="T26" s="17">
        <f>'12'!I42</f>
        <v>9</v>
      </c>
      <c r="U26" s="17">
        <f>'13'!I42</f>
        <v>13</v>
      </c>
      <c r="V26" s="17">
        <f>'14'!I42</f>
        <v>15</v>
      </c>
      <c r="W26" s="17">
        <f>'15'!J42</f>
        <v>16</v>
      </c>
      <c r="X26" s="17">
        <f>'16'!J42</f>
        <v>31</v>
      </c>
      <c r="Y26" s="17">
        <f>'17'!J42</f>
        <v>65</v>
      </c>
      <c r="Z26" s="17">
        <f>'18'!J42</f>
        <v>122</v>
      </c>
      <c r="AA26" s="17">
        <f>'19'!J42</f>
        <v>208</v>
      </c>
      <c r="AB26" s="17">
        <f>'20'!J42</f>
        <v>262</v>
      </c>
      <c r="AC26" s="17">
        <f>'21'!J42</f>
        <v>254</v>
      </c>
      <c r="AD26" s="17">
        <f>'22'!J42</f>
        <v>393</v>
      </c>
      <c r="AE26" s="17">
        <f>'23'!AF29</f>
        <v>355</v>
      </c>
      <c r="AF26" s="186">
        <f>'24'!AJ27</f>
        <v>416</v>
      </c>
      <c r="AG26" s="186">
        <f>'25_6'!AJ27</f>
        <v>450</v>
      </c>
    </row>
    <row r="27" spans="1:33">
      <c r="A27" s="2" t="s">
        <v>70</v>
      </c>
      <c r="B27" s="1" t="s">
        <v>18</v>
      </c>
      <c r="H27" s="17">
        <f>'00'!L145</f>
        <v>0</v>
      </c>
      <c r="I27" s="186">
        <f>'01'!M144</f>
        <v>7</v>
      </c>
      <c r="J27" s="186">
        <f>'02'!M144</f>
        <v>10</v>
      </c>
      <c r="K27" s="17">
        <f>'03'!M144</f>
        <v>22</v>
      </c>
      <c r="L27" s="17">
        <f>'04'!M136</f>
        <v>23</v>
      </c>
      <c r="M27" s="17">
        <f>'05'!H106</f>
        <v>23</v>
      </c>
      <c r="N27" s="17">
        <f>'06'!F43</f>
        <v>30</v>
      </c>
      <c r="O27" s="399">
        <f>'07'!F43</f>
        <v>36</v>
      </c>
      <c r="P27" s="399">
        <f>'08'!F43</f>
        <v>34</v>
      </c>
      <c r="Q27" s="399">
        <f>'09'!F43</f>
        <v>39</v>
      </c>
      <c r="R27" s="17">
        <f>'10'!F43</f>
        <v>48</v>
      </c>
      <c r="S27" s="17">
        <f>'11'!F43</f>
        <v>37</v>
      </c>
      <c r="T27" s="17">
        <f>'12'!I43</f>
        <v>24</v>
      </c>
      <c r="U27" s="17">
        <f>'13'!I43</f>
        <v>20</v>
      </c>
      <c r="V27" s="17">
        <f>'14'!I43</f>
        <v>54</v>
      </c>
      <c r="W27" s="17">
        <f>'15'!J43</f>
        <v>106</v>
      </c>
      <c r="X27" s="17">
        <f>'16'!J43</f>
        <v>135</v>
      </c>
      <c r="Y27" s="17">
        <f>'17'!J43</f>
        <v>251</v>
      </c>
      <c r="Z27" s="17">
        <f>'18'!J43</f>
        <v>373</v>
      </c>
      <c r="AA27" s="17">
        <f>'19'!J43</f>
        <v>481</v>
      </c>
      <c r="AB27" s="17">
        <f>'20'!J43</f>
        <v>573</v>
      </c>
      <c r="AC27" s="17">
        <f>'21'!J43</f>
        <v>630</v>
      </c>
      <c r="AD27" s="17">
        <f>'22'!J43</f>
        <v>881</v>
      </c>
      <c r="AE27" s="17">
        <f>'23'!AF30</f>
        <v>952</v>
      </c>
      <c r="AF27" s="186">
        <f>'24'!AJ28</f>
        <v>1057</v>
      </c>
      <c r="AG27" s="186">
        <f>'25_6'!AJ28</f>
        <v>1126</v>
      </c>
    </row>
    <row r="28" spans="1:33">
      <c r="A28" s="2" t="s">
        <v>71</v>
      </c>
      <c r="B28" s="1" t="s">
        <v>19</v>
      </c>
      <c r="H28" s="17">
        <f>'00'!L146</f>
        <v>19</v>
      </c>
      <c r="I28" s="186">
        <f>'01'!M145</f>
        <v>19</v>
      </c>
      <c r="J28" s="186">
        <f>'02'!M145</f>
        <v>24</v>
      </c>
      <c r="K28" s="17">
        <f>'03'!M145</f>
        <v>27</v>
      </c>
      <c r="L28" s="17">
        <f>'04'!M137</f>
        <v>23</v>
      </c>
      <c r="M28" s="17">
        <f>'05'!H107</f>
        <v>18</v>
      </c>
      <c r="N28" s="17">
        <f>'06'!F44</f>
        <v>32</v>
      </c>
      <c r="O28" s="399">
        <f>'07'!F44</f>
        <v>50</v>
      </c>
      <c r="P28" s="399">
        <f>'08'!F44</f>
        <v>55</v>
      </c>
      <c r="Q28" s="399">
        <f>'09'!F44</f>
        <v>52</v>
      </c>
      <c r="R28" s="17">
        <f>'10'!F44</f>
        <v>44</v>
      </c>
      <c r="S28" s="17">
        <f>'11'!F44</f>
        <v>41</v>
      </c>
      <c r="T28" s="17">
        <f>'12'!I44</f>
        <v>44</v>
      </c>
      <c r="U28" s="17">
        <f>'13'!I44</f>
        <v>43</v>
      </c>
      <c r="V28" s="17">
        <f>'14'!I44</f>
        <v>47</v>
      </c>
      <c r="W28" s="17">
        <f>'15'!J44</f>
        <v>65</v>
      </c>
      <c r="X28" s="17">
        <f>'16'!J44</f>
        <v>85</v>
      </c>
      <c r="Y28" s="17">
        <f>'17'!J44</f>
        <v>122</v>
      </c>
      <c r="Z28" s="17">
        <f>'18'!J44</f>
        <v>157</v>
      </c>
      <c r="AA28" s="17">
        <f>'19'!J44</f>
        <v>198</v>
      </c>
      <c r="AB28" s="17">
        <f>'20'!J44</f>
        <v>199</v>
      </c>
      <c r="AC28" s="17">
        <f>'21'!J44</f>
        <v>231</v>
      </c>
      <c r="AD28" s="17">
        <f>'22'!J44</f>
        <v>301</v>
      </c>
      <c r="AE28" s="17">
        <f>'23'!AF31</f>
        <v>363</v>
      </c>
      <c r="AF28" s="186">
        <f>'24'!AJ29</f>
        <v>407</v>
      </c>
      <c r="AG28" s="186">
        <f>'25_6'!AJ29</f>
        <v>440</v>
      </c>
    </row>
    <row r="29" spans="1:33">
      <c r="A29" s="2" t="s">
        <v>72</v>
      </c>
      <c r="B29" s="1" t="s">
        <v>20</v>
      </c>
      <c r="H29" s="17">
        <f>'00'!L147</f>
        <v>11</v>
      </c>
      <c r="I29" s="186">
        <f>'01'!M146</f>
        <v>20</v>
      </c>
      <c r="J29" s="186">
        <f>'02'!M146</f>
        <v>20</v>
      </c>
      <c r="K29" s="17">
        <f>'03'!M146</f>
        <v>12</v>
      </c>
      <c r="L29" s="17">
        <f>'04'!M138</f>
        <v>10</v>
      </c>
      <c r="M29" s="17">
        <f>'05'!H108</f>
        <v>5</v>
      </c>
      <c r="N29" s="17">
        <f>'06'!F45</f>
        <v>4</v>
      </c>
      <c r="O29" s="399">
        <f>'07'!F45</f>
        <v>2</v>
      </c>
      <c r="P29" s="399">
        <f>'08'!F45</f>
        <v>2</v>
      </c>
      <c r="Q29" s="399">
        <f>'09'!F45</f>
        <v>2</v>
      </c>
      <c r="R29" s="17">
        <f>'10'!F45</f>
        <v>4</v>
      </c>
      <c r="S29" s="17">
        <f>'11'!F45</f>
        <v>5</v>
      </c>
      <c r="T29" s="17">
        <f>'12'!I45</f>
        <v>13</v>
      </c>
      <c r="U29" s="17">
        <f>'13'!I45</f>
        <v>14</v>
      </c>
      <c r="V29" s="17">
        <f>'14'!I45</f>
        <v>13</v>
      </c>
      <c r="W29" s="17">
        <f>'15'!J45</f>
        <v>35</v>
      </c>
      <c r="X29" s="17">
        <f>'16'!J45</f>
        <v>43</v>
      </c>
      <c r="Y29" s="17">
        <f>'17'!J45</f>
        <v>77</v>
      </c>
      <c r="Z29" s="17">
        <f>'18'!J45</f>
        <v>56</v>
      </c>
      <c r="AA29" s="17">
        <f>'19'!J45</f>
        <v>138</v>
      </c>
      <c r="AB29" s="17">
        <f>'20'!J45</f>
        <v>191</v>
      </c>
      <c r="AC29" s="17">
        <f>'21'!J45</f>
        <v>171</v>
      </c>
      <c r="AD29" s="17">
        <f>'22'!J45</f>
        <v>255</v>
      </c>
      <c r="AE29" s="17">
        <f>'23'!AF32</f>
        <v>301</v>
      </c>
      <c r="AF29" s="186">
        <f>'24'!AJ30</f>
        <v>299</v>
      </c>
      <c r="AG29" s="186">
        <f>'25_6'!AJ30</f>
        <v>320</v>
      </c>
    </row>
    <row r="30" spans="1:33">
      <c r="A30" s="2" t="s">
        <v>73</v>
      </c>
      <c r="B30" s="1" t="s">
        <v>21</v>
      </c>
      <c r="H30" s="17">
        <f>'00'!L148</f>
        <v>38</v>
      </c>
      <c r="I30" s="186">
        <f>'01'!M147</f>
        <v>48</v>
      </c>
      <c r="J30" s="186">
        <f>'02'!M147</f>
        <v>53</v>
      </c>
      <c r="K30" s="17">
        <f>'03'!M147</f>
        <v>54</v>
      </c>
      <c r="L30" s="17">
        <f>'04'!M139</f>
        <v>58</v>
      </c>
      <c r="M30" s="17">
        <f>'05'!H109</f>
        <v>62</v>
      </c>
      <c r="N30" s="17">
        <f>'06'!F46</f>
        <v>69</v>
      </c>
      <c r="O30" s="399">
        <f>'07'!F46</f>
        <v>88</v>
      </c>
      <c r="P30" s="399">
        <f>'08'!F46</f>
        <v>106</v>
      </c>
      <c r="Q30" s="399">
        <f>'09'!F46</f>
        <v>88</v>
      </c>
      <c r="R30" s="17">
        <f>'10'!F46</f>
        <v>82</v>
      </c>
      <c r="S30" s="17">
        <f>'11'!F46</f>
        <v>81</v>
      </c>
      <c r="T30" s="17">
        <f>'12'!I46</f>
        <v>76</v>
      </c>
      <c r="U30" s="17">
        <f>'13'!I46</f>
        <v>70</v>
      </c>
      <c r="V30" s="17">
        <f>'14'!I46</f>
        <v>74</v>
      </c>
      <c r="W30" s="17">
        <f>'15'!J46</f>
        <v>81</v>
      </c>
      <c r="X30" s="17">
        <f>'16'!J46</f>
        <v>109</v>
      </c>
      <c r="Y30" s="17">
        <f>'17'!J46</f>
        <v>199</v>
      </c>
      <c r="Z30" s="17">
        <f>'18'!J46</f>
        <v>275</v>
      </c>
      <c r="AA30" s="17">
        <f>'19'!J46</f>
        <v>369</v>
      </c>
      <c r="AB30" s="17">
        <f>'20'!J46</f>
        <v>397</v>
      </c>
      <c r="AC30" s="17">
        <f>'21'!J46</f>
        <v>494</v>
      </c>
      <c r="AD30" s="17">
        <f>'22'!J46</f>
        <v>594</v>
      </c>
      <c r="AE30" s="17">
        <f>'23'!AF33</f>
        <v>727</v>
      </c>
      <c r="AF30" s="186">
        <f>'24'!AJ31</f>
        <v>864</v>
      </c>
      <c r="AG30" s="186">
        <f>'25_6'!AJ31</f>
        <v>933</v>
      </c>
    </row>
    <row r="31" spans="1:33">
      <c r="A31" s="2" t="s">
        <v>74</v>
      </c>
      <c r="B31" s="1" t="s">
        <v>22</v>
      </c>
      <c r="H31" s="17">
        <f>'00'!L149</f>
        <v>0</v>
      </c>
      <c r="I31" s="186">
        <f>'01'!M148</f>
        <v>0</v>
      </c>
      <c r="J31" s="186">
        <f>'02'!M148</f>
        <v>1</v>
      </c>
      <c r="K31" s="17">
        <f>'03'!M148</f>
        <v>1</v>
      </c>
      <c r="L31" s="17">
        <f>'04'!M140</f>
        <v>5</v>
      </c>
      <c r="M31" s="17">
        <f>'05'!H110</f>
        <v>9</v>
      </c>
      <c r="N31" s="17">
        <f>'06'!F47</f>
        <v>15</v>
      </c>
      <c r="O31" s="399">
        <f>'07'!F47</f>
        <v>19</v>
      </c>
      <c r="P31" s="399">
        <f>'08'!F47</f>
        <v>62</v>
      </c>
      <c r="Q31" s="399">
        <f>'09'!F47</f>
        <v>55</v>
      </c>
      <c r="R31" s="17">
        <f>'10'!F47</f>
        <v>76</v>
      </c>
      <c r="S31" s="17">
        <f>'11'!F47</f>
        <v>52</v>
      </c>
      <c r="T31" s="17">
        <f>'12'!I47</f>
        <v>82</v>
      </c>
      <c r="U31" s="17">
        <f>'13'!I47</f>
        <v>60</v>
      </c>
      <c r="V31" s="17">
        <f>'14'!I47</f>
        <v>45</v>
      </c>
      <c r="W31" s="17">
        <f>'15'!J47</f>
        <v>56</v>
      </c>
      <c r="X31" s="17">
        <f>'16'!J47</f>
        <v>76</v>
      </c>
      <c r="Y31" s="17">
        <f>'17'!J47</f>
        <v>116</v>
      </c>
      <c r="Z31" s="17">
        <f>'18'!J47</f>
        <v>170</v>
      </c>
      <c r="AA31" s="17">
        <f>'19'!J47</f>
        <v>224</v>
      </c>
      <c r="AB31" s="17">
        <f>'20'!J47</f>
        <v>276</v>
      </c>
      <c r="AC31" s="17">
        <f>'21'!J47</f>
        <v>227</v>
      </c>
      <c r="AD31" s="17">
        <f>'22'!J47</f>
        <v>222</v>
      </c>
      <c r="AE31" s="17">
        <f>'23'!AF34</f>
        <v>275</v>
      </c>
      <c r="AF31" s="186">
        <f>'24'!AJ32</f>
        <v>345</v>
      </c>
      <c r="AG31" s="186">
        <f>'25_6'!AJ32</f>
        <v>373</v>
      </c>
    </row>
    <row r="32" spans="1:33">
      <c r="A32" s="2" t="s">
        <v>75</v>
      </c>
      <c r="B32" s="1" t="s">
        <v>23</v>
      </c>
      <c r="H32" s="17">
        <f>'00'!L150</f>
        <v>51</v>
      </c>
      <c r="I32" s="186">
        <f>'01'!M149</f>
        <v>61</v>
      </c>
      <c r="J32" s="186">
        <f>'02'!M149</f>
        <v>57</v>
      </c>
      <c r="K32" s="17">
        <f>'03'!M149</f>
        <v>68</v>
      </c>
      <c r="L32" s="17">
        <f>'04'!M141</f>
        <v>71</v>
      </c>
      <c r="M32" s="17">
        <f>'05'!H111</f>
        <v>66</v>
      </c>
      <c r="N32" s="17">
        <f>'06'!F48</f>
        <v>60</v>
      </c>
      <c r="O32" s="399">
        <f>'07'!F48</f>
        <v>63</v>
      </c>
      <c r="P32" s="399">
        <f>'08'!F48</f>
        <v>85</v>
      </c>
      <c r="Q32" s="399">
        <f>'09'!F48</f>
        <v>99</v>
      </c>
      <c r="R32" s="17">
        <f>'10'!F48</f>
        <v>97</v>
      </c>
      <c r="S32" s="17">
        <f>'11'!F48</f>
        <v>103</v>
      </c>
      <c r="T32" s="17">
        <f>'12'!I48</f>
        <v>117</v>
      </c>
      <c r="U32" s="17">
        <f>'13'!I48</f>
        <v>111</v>
      </c>
      <c r="V32" s="17">
        <f>'14'!I48</f>
        <v>150</v>
      </c>
      <c r="W32" s="17">
        <f>'15'!J48</f>
        <v>193</v>
      </c>
      <c r="X32" s="17">
        <f>'16'!J48</f>
        <v>244</v>
      </c>
      <c r="Y32" s="17">
        <f>'17'!J48</f>
        <v>320</v>
      </c>
      <c r="Z32" s="17">
        <f>'18'!J48</f>
        <v>533</v>
      </c>
      <c r="AA32" s="17">
        <f>'19'!J48</f>
        <v>650</v>
      </c>
      <c r="AB32" s="17">
        <f>'20'!J48</f>
        <v>686</v>
      </c>
      <c r="AC32" s="17">
        <f>'21'!J48</f>
        <v>672</v>
      </c>
      <c r="AD32" s="17">
        <f>'22'!J48</f>
        <v>822</v>
      </c>
      <c r="AE32" s="17">
        <f>'23'!AF35</f>
        <v>960</v>
      </c>
      <c r="AF32" s="186">
        <f>'24'!AJ33</f>
        <v>1019</v>
      </c>
      <c r="AG32" s="186">
        <f>'25_6'!AJ33</f>
        <v>1045</v>
      </c>
    </row>
    <row r="33" spans="1:33">
      <c r="A33" s="2" t="s">
        <v>76</v>
      </c>
      <c r="B33" s="1" t="s">
        <v>45</v>
      </c>
      <c r="H33" s="17">
        <f>'00'!L151</f>
        <v>9</v>
      </c>
      <c r="I33" s="186">
        <f>'01'!M150</f>
        <v>8</v>
      </c>
      <c r="J33" s="186">
        <f>'02'!M150</f>
        <v>12</v>
      </c>
      <c r="K33" s="17">
        <f>'03'!M150</f>
        <v>14</v>
      </c>
      <c r="L33" s="17">
        <f>'04'!M142</f>
        <v>23</v>
      </c>
      <c r="M33" s="17">
        <f>'05'!H112</f>
        <v>29</v>
      </c>
      <c r="N33" s="17">
        <f>'06'!F49</f>
        <v>39</v>
      </c>
      <c r="O33" s="399">
        <f>'07'!F49</f>
        <v>63</v>
      </c>
      <c r="P33" s="399">
        <f>'08'!F49</f>
        <v>54</v>
      </c>
      <c r="Q33" s="399">
        <f>'09'!F49</f>
        <v>62</v>
      </c>
      <c r="R33" s="17">
        <f>'10'!F49</f>
        <v>56</v>
      </c>
      <c r="S33" s="17">
        <f>'11'!F49</f>
        <v>65</v>
      </c>
      <c r="T33" s="17">
        <f>'12'!I49</f>
        <v>71</v>
      </c>
      <c r="U33" s="17">
        <f>'13'!I49</f>
        <v>73</v>
      </c>
      <c r="V33" s="17">
        <f>'14'!I49</f>
        <v>66</v>
      </c>
      <c r="W33" s="17">
        <f>'15'!J49</f>
        <v>74</v>
      </c>
      <c r="X33" s="17">
        <f>'16'!J49</f>
        <v>103</v>
      </c>
      <c r="Y33" s="17">
        <f>'17'!J49</f>
        <v>152</v>
      </c>
      <c r="Z33" s="17">
        <f>'18'!J49</f>
        <v>267</v>
      </c>
      <c r="AA33" s="17">
        <f>'19'!J49</f>
        <v>327</v>
      </c>
      <c r="AB33" s="17">
        <f>'20'!J49</f>
        <v>334</v>
      </c>
      <c r="AC33" s="17">
        <f>'21'!J49</f>
        <v>404</v>
      </c>
      <c r="AD33" s="17">
        <f>'22'!J49</f>
        <v>452</v>
      </c>
      <c r="AE33" s="17">
        <f>'23'!AF36</f>
        <v>477</v>
      </c>
      <c r="AF33" s="186">
        <f>'24'!AJ34</f>
        <v>481</v>
      </c>
      <c r="AG33" s="186">
        <f>'25_6'!AJ34</f>
        <v>483</v>
      </c>
    </row>
    <row r="34" spans="1:33">
      <c r="A34" s="2" t="s">
        <v>77</v>
      </c>
      <c r="B34" s="1" t="s">
        <v>24</v>
      </c>
      <c r="H34" s="17">
        <f>'00'!L152</f>
        <v>0</v>
      </c>
      <c r="I34" s="186">
        <f>'01'!M151</f>
        <v>0</v>
      </c>
      <c r="J34" s="186">
        <f>'02'!M151</f>
        <v>0</v>
      </c>
      <c r="K34" s="17">
        <f>'03'!M151</f>
        <v>0</v>
      </c>
      <c r="L34" s="17">
        <f>'04'!M143</f>
        <v>0</v>
      </c>
      <c r="M34" s="17">
        <f>'05'!H113</f>
        <v>1</v>
      </c>
      <c r="N34" s="17">
        <f>'06'!F50</f>
        <v>2</v>
      </c>
      <c r="O34" s="399">
        <f>'07'!F50</f>
        <v>4</v>
      </c>
      <c r="P34" s="399">
        <f>'08'!F50</f>
        <v>5</v>
      </c>
      <c r="Q34" s="399">
        <f>'09'!F50</f>
        <v>9</v>
      </c>
      <c r="R34" s="17">
        <f>'10'!F50</f>
        <v>10</v>
      </c>
      <c r="S34" s="17">
        <f>'11'!F50</f>
        <v>14</v>
      </c>
      <c r="T34" s="17">
        <f>'12'!I50</f>
        <v>19</v>
      </c>
      <c r="U34" s="17">
        <f>'13'!I50</f>
        <v>23</v>
      </c>
      <c r="V34" s="17">
        <f>'14'!I50</f>
        <v>22</v>
      </c>
      <c r="W34" s="17">
        <f>'15'!J50</f>
        <v>20</v>
      </c>
      <c r="X34" s="17">
        <f>'16'!J50</f>
        <v>20</v>
      </c>
      <c r="Y34" s="17">
        <f>'17'!J50</f>
        <v>18</v>
      </c>
      <c r="Z34" s="17">
        <f>'18'!J50</f>
        <v>18</v>
      </c>
      <c r="AA34" s="17">
        <f>'19'!J50</f>
        <v>19</v>
      </c>
      <c r="AB34" s="17">
        <f>'20'!J50</f>
        <v>24</v>
      </c>
      <c r="AC34" s="17">
        <f>'21'!J50</f>
        <v>30</v>
      </c>
      <c r="AD34" s="17">
        <f>'22'!J50</f>
        <v>26</v>
      </c>
      <c r="AE34" s="17">
        <f>'23'!AF37</f>
        <v>27</v>
      </c>
      <c r="AF34" s="186">
        <f>'24'!AJ35</f>
        <v>29</v>
      </c>
      <c r="AG34" s="186">
        <f>'25_6'!AJ35</f>
        <v>31</v>
      </c>
    </row>
    <row r="35" spans="1:33">
      <c r="A35" s="2" t="s">
        <v>78</v>
      </c>
      <c r="B35" s="1" t="s">
        <v>25</v>
      </c>
      <c r="H35" s="17">
        <f>'00'!L153</f>
        <v>1</v>
      </c>
      <c r="I35" s="186">
        <f>'01'!M152</f>
        <v>3</v>
      </c>
      <c r="J35" s="186">
        <f>'02'!M152</f>
        <v>3</v>
      </c>
      <c r="K35" s="17">
        <f>'03'!M152</f>
        <v>7</v>
      </c>
      <c r="L35" s="17">
        <f>'04'!M144</f>
        <v>6</v>
      </c>
      <c r="M35" s="17">
        <f>'05'!H114</f>
        <v>16</v>
      </c>
      <c r="N35" s="17">
        <f>'06'!F51</f>
        <v>32</v>
      </c>
      <c r="O35" s="399">
        <f>'07'!F51</f>
        <v>52</v>
      </c>
      <c r="P35" s="399">
        <f>'08'!F51</f>
        <v>54</v>
      </c>
      <c r="Q35" s="399">
        <f>'09'!F51</f>
        <v>29</v>
      </c>
      <c r="R35" s="17">
        <f>'10'!F51</f>
        <v>30</v>
      </c>
      <c r="S35" s="17">
        <f>'11'!F51</f>
        <v>22</v>
      </c>
      <c r="T35" s="17">
        <f>'12'!I51</f>
        <v>21</v>
      </c>
      <c r="U35" s="17">
        <f>'13'!I51</f>
        <v>21</v>
      </c>
      <c r="V35" s="17">
        <f>'14'!I51</f>
        <v>50</v>
      </c>
      <c r="W35" s="17">
        <f>'15'!J51</f>
        <v>98</v>
      </c>
      <c r="X35" s="17">
        <f>'16'!J51</f>
        <v>170</v>
      </c>
      <c r="Y35" s="17">
        <f>'17'!J51</f>
        <v>241</v>
      </c>
      <c r="Z35" s="17">
        <f>'18'!J51</f>
        <v>300</v>
      </c>
      <c r="AA35" s="17">
        <f>'19'!J51</f>
        <v>333</v>
      </c>
      <c r="AB35" s="17">
        <f>'20'!J51</f>
        <v>335</v>
      </c>
      <c r="AC35" s="17">
        <f>'21'!J51</f>
        <v>351</v>
      </c>
      <c r="AD35" s="17">
        <f>'22'!J51</f>
        <v>489</v>
      </c>
      <c r="AE35" s="17">
        <f>'23'!AF38</f>
        <v>580</v>
      </c>
      <c r="AF35" s="186">
        <f>'24'!AJ36</f>
        <v>633</v>
      </c>
      <c r="AG35" s="186">
        <f>'25_6'!AJ36</f>
        <v>675</v>
      </c>
    </row>
    <row r="36" spans="1:33">
      <c r="A36" s="2" t="s">
        <v>79</v>
      </c>
      <c r="B36" s="1" t="s">
        <v>26</v>
      </c>
      <c r="H36" s="17">
        <f>'00'!L154</f>
        <v>0</v>
      </c>
      <c r="I36" s="186">
        <f>'01'!M153</f>
        <v>0</v>
      </c>
      <c r="J36" s="186">
        <f>'02'!M153</f>
        <v>0</v>
      </c>
      <c r="K36" s="17">
        <f>'03'!M153</f>
        <v>0</v>
      </c>
      <c r="L36" s="17">
        <f>'04'!M145</f>
        <v>0</v>
      </c>
      <c r="M36" s="17">
        <f>'05'!H115</f>
        <v>0</v>
      </c>
      <c r="N36" s="17">
        <f>'06'!F52</f>
        <v>0</v>
      </c>
      <c r="O36" s="399">
        <f>'07'!F52</f>
        <v>0</v>
      </c>
      <c r="P36" s="399">
        <f>'08'!F52</f>
        <v>0</v>
      </c>
      <c r="Q36" s="399">
        <f>'09'!F52</f>
        <v>0</v>
      </c>
      <c r="R36" s="17">
        <f>'10'!F52</f>
        <v>0</v>
      </c>
      <c r="S36" s="17">
        <f>'11'!F52</f>
        <v>4</v>
      </c>
      <c r="T36" s="17">
        <f>'12'!I52</f>
        <v>4</v>
      </c>
      <c r="U36" s="17">
        <f>'13'!I52</f>
        <v>7</v>
      </c>
      <c r="V36" s="17">
        <f>'14'!I52</f>
        <v>20</v>
      </c>
      <c r="W36" s="17">
        <f>'15'!J52</f>
        <v>41</v>
      </c>
      <c r="X36" s="17">
        <f>'16'!J52</f>
        <v>80</v>
      </c>
      <c r="Y36" s="17">
        <f>'17'!J52</f>
        <v>102</v>
      </c>
      <c r="Z36" s="17">
        <f>'18'!J52</f>
        <v>136</v>
      </c>
      <c r="AA36" s="17">
        <f>'19'!J52</f>
        <v>238</v>
      </c>
      <c r="AB36" s="17">
        <f>'20'!J52</f>
        <v>255</v>
      </c>
      <c r="AC36" s="17">
        <f>'21'!J52</f>
        <v>304</v>
      </c>
      <c r="AD36" s="17">
        <f>'22'!J52</f>
        <v>373</v>
      </c>
      <c r="AE36" s="17">
        <f>'23'!AF39</f>
        <v>405</v>
      </c>
      <c r="AF36" s="186">
        <f>'24'!AJ37</f>
        <v>450</v>
      </c>
      <c r="AG36" s="186">
        <f>'25_6'!AJ37</f>
        <v>454</v>
      </c>
    </row>
    <row r="37" spans="1:33">
      <c r="A37" s="2" t="s">
        <v>80</v>
      </c>
      <c r="B37" s="1" t="s">
        <v>27</v>
      </c>
      <c r="H37" s="17">
        <f>'00'!L155</f>
        <v>3</v>
      </c>
      <c r="I37" s="186">
        <f>'01'!M154</f>
        <v>1</v>
      </c>
      <c r="J37" s="186">
        <f>'02'!M154</f>
        <v>2</v>
      </c>
      <c r="K37" s="17">
        <f>'03'!M154</f>
        <v>2</v>
      </c>
      <c r="L37" s="17">
        <f>'04'!M146</f>
        <v>5</v>
      </c>
      <c r="M37" s="17">
        <f>'05'!H116</f>
        <v>5</v>
      </c>
      <c r="N37" s="17">
        <f>'06'!F53</f>
        <v>3</v>
      </c>
      <c r="O37" s="399">
        <f>'07'!F53</f>
        <v>1</v>
      </c>
      <c r="P37" s="399">
        <f>'08'!F53</f>
        <v>2</v>
      </c>
      <c r="Q37" s="399">
        <f>'09'!F53</f>
        <v>4</v>
      </c>
      <c r="R37" s="17">
        <f>'10'!F53</f>
        <v>6</v>
      </c>
      <c r="S37" s="17">
        <f>'11'!F53</f>
        <v>6</v>
      </c>
      <c r="T37" s="17">
        <f>'12'!I53</f>
        <v>10</v>
      </c>
      <c r="U37" s="17">
        <f>'13'!I53</f>
        <v>9</v>
      </c>
      <c r="V37" s="17">
        <f>'14'!I53</f>
        <v>6</v>
      </c>
      <c r="W37" s="17">
        <f>'15'!J53</f>
        <v>14</v>
      </c>
      <c r="X37" s="17">
        <f>'16'!J53</f>
        <v>45</v>
      </c>
      <c r="Y37" s="17">
        <f>'17'!J53</f>
        <v>64</v>
      </c>
      <c r="Z37" s="17">
        <f>'18'!J53</f>
        <v>97</v>
      </c>
      <c r="AA37" s="17">
        <f>'19'!J53</f>
        <v>96</v>
      </c>
      <c r="AB37" s="17">
        <f>'20'!J53</f>
        <v>107</v>
      </c>
      <c r="AC37" s="17">
        <f>'21'!J53</f>
        <v>104</v>
      </c>
      <c r="AD37" s="17">
        <f>'22'!J53</f>
        <v>150</v>
      </c>
      <c r="AE37" s="17">
        <f>'23'!AF40</f>
        <v>158</v>
      </c>
      <c r="AF37" s="186">
        <f>'24'!AJ38</f>
        <v>162</v>
      </c>
      <c r="AG37" s="186">
        <f>'25_6'!AJ38</f>
        <v>180</v>
      </c>
    </row>
    <row r="38" spans="1:33">
      <c r="A38" s="2" t="s">
        <v>81</v>
      </c>
      <c r="B38" s="1" t="s">
        <v>28</v>
      </c>
      <c r="H38" s="17">
        <f>'00'!L156</f>
        <v>0</v>
      </c>
      <c r="I38" s="186">
        <f>'01'!M155</f>
        <v>3</v>
      </c>
      <c r="J38" s="186">
        <f>'02'!M155</f>
        <v>5</v>
      </c>
      <c r="K38" s="17">
        <f>'03'!M155</f>
        <v>5</v>
      </c>
      <c r="L38" s="17">
        <f>'04'!M147</f>
        <v>5</v>
      </c>
      <c r="M38" s="17">
        <f>'05'!H117</f>
        <v>6</v>
      </c>
      <c r="N38" s="17">
        <f>'06'!F54</f>
        <v>9</v>
      </c>
      <c r="O38" s="399">
        <f>'07'!F54</f>
        <v>9</v>
      </c>
      <c r="P38" s="399">
        <f>'08'!F54</f>
        <v>15</v>
      </c>
      <c r="Q38" s="399">
        <f>'09'!F54</f>
        <v>16</v>
      </c>
      <c r="R38" s="17">
        <f>'10'!F54</f>
        <v>9</v>
      </c>
      <c r="S38" s="17">
        <f>'11'!F54</f>
        <v>13</v>
      </c>
      <c r="T38" s="17">
        <f>'12'!I54</f>
        <v>12</v>
      </c>
      <c r="U38" s="17">
        <f>'13'!I54</f>
        <v>17</v>
      </c>
      <c r="V38" s="17">
        <f>'14'!I54</f>
        <v>21</v>
      </c>
      <c r="W38" s="17">
        <f>'15'!J54</f>
        <v>26</v>
      </c>
      <c r="X38" s="17">
        <f>'16'!J54</f>
        <v>34</v>
      </c>
      <c r="Y38" s="17">
        <f>'17'!J54</f>
        <v>64</v>
      </c>
      <c r="Z38" s="17">
        <f>'18'!J54</f>
        <v>83</v>
      </c>
      <c r="AA38" s="17">
        <f>'19'!J54</f>
        <v>123</v>
      </c>
      <c r="AB38" s="17">
        <f>'20'!J54</f>
        <v>140</v>
      </c>
      <c r="AC38" s="17">
        <f>'21'!J54</f>
        <v>126</v>
      </c>
      <c r="AD38" s="17">
        <f>'22'!J54</f>
        <v>169</v>
      </c>
      <c r="AE38" s="17">
        <f>'23'!AF41</f>
        <v>227</v>
      </c>
      <c r="AF38" s="186">
        <f>'24'!AJ39</f>
        <v>231</v>
      </c>
      <c r="AG38" s="186">
        <f>'25_6'!AJ39</f>
        <v>239</v>
      </c>
    </row>
    <row r="39" spans="1:33">
      <c r="A39" s="2" t="s">
        <v>82</v>
      </c>
      <c r="B39" s="1" t="s">
        <v>29</v>
      </c>
      <c r="H39" s="17">
        <f>'00'!L157</f>
        <v>0</v>
      </c>
      <c r="I39" s="186">
        <f>'01'!M156</f>
        <v>0</v>
      </c>
      <c r="J39" s="186">
        <f>'02'!M156</f>
        <v>0</v>
      </c>
      <c r="K39" s="17">
        <f>'03'!M156</f>
        <v>1</v>
      </c>
      <c r="L39" s="17">
        <f>'04'!M148</f>
        <v>0</v>
      </c>
      <c r="M39" s="17">
        <f>'05'!H118</f>
        <v>0</v>
      </c>
      <c r="N39" s="17">
        <f>'06'!F55</f>
        <v>0</v>
      </c>
      <c r="O39" s="399">
        <f>'07'!F55</f>
        <v>0</v>
      </c>
      <c r="P39" s="399">
        <f>'08'!F55</f>
        <v>0</v>
      </c>
      <c r="Q39" s="399">
        <f>'09'!F55</f>
        <v>0</v>
      </c>
      <c r="R39" s="17">
        <f>'10'!F55</f>
        <v>0</v>
      </c>
      <c r="S39" s="17">
        <f>'11'!F55</f>
        <v>1</v>
      </c>
      <c r="T39" s="17">
        <f>'12'!I55</f>
        <v>5</v>
      </c>
      <c r="U39" s="17">
        <f>'13'!I55</f>
        <v>3</v>
      </c>
      <c r="V39" s="17">
        <f>'14'!I55</f>
        <v>11</v>
      </c>
      <c r="W39" s="17">
        <f>'15'!J55</f>
        <v>21</v>
      </c>
      <c r="X39" s="17">
        <f>'16'!J55</f>
        <v>33</v>
      </c>
      <c r="Y39" s="17">
        <f>'17'!J55</f>
        <v>41</v>
      </c>
      <c r="Z39" s="17">
        <f>'18'!J55</f>
        <v>59</v>
      </c>
      <c r="AA39" s="17">
        <f>'19'!J55</f>
        <v>59</v>
      </c>
      <c r="AB39" s="17">
        <f>'20'!J55</f>
        <v>92</v>
      </c>
      <c r="AC39" s="17">
        <f>'21'!J55</f>
        <v>121</v>
      </c>
      <c r="AD39" s="17">
        <f>'22'!J55</f>
        <v>141</v>
      </c>
      <c r="AE39" s="17">
        <f>'23'!AF42</f>
        <v>154</v>
      </c>
      <c r="AF39" s="186">
        <f>'24'!AJ40</f>
        <v>142</v>
      </c>
      <c r="AG39" s="186">
        <f>'25_6'!AJ40</f>
        <v>147</v>
      </c>
    </row>
    <row r="40" spans="1:33">
      <c r="A40" s="2" t="s">
        <v>83</v>
      </c>
      <c r="B40" s="1" t="s">
        <v>30</v>
      </c>
      <c r="H40" s="17">
        <f>'00'!L158</f>
        <v>1</v>
      </c>
      <c r="I40" s="186">
        <f>'01'!M157</f>
        <v>1</v>
      </c>
      <c r="J40" s="186">
        <f>'02'!M157</f>
        <v>1</v>
      </c>
      <c r="K40" s="17">
        <f>'03'!M157</f>
        <v>1</v>
      </c>
      <c r="L40" s="17">
        <f>'04'!M149</f>
        <v>1</v>
      </c>
      <c r="M40" s="17">
        <f>'05'!H119</f>
        <v>1</v>
      </c>
      <c r="N40" s="17">
        <f>'06'!F56</f>
        <v>4</v>
      </c>
      <c r="O40" s="399">
        <f>'07'!F56</f>
        <v>14</v>
      </c>
      <c r="P40" s="399">
        <f>'08'!F56</f>
        <v>19</v>
      </c>
      <c r="Q40" s="399">
        <f>'09'!F56</f>
        <v>9</v>
      </c>
      <c r="R40" s="17">
        <f>'10'!F56</f>
        <v>5</v>
      </c>
      <c r="S40" s="17">
        <f>'11'!F56</f>
        <v>10</v>
      </c>
      <c r="T40" s="17">
        <f>'12'!I56</f>
        <v>29</v>
      </c>
      <c r="U40" s="17">
        <f>'13'!I56</f>
        <v>51</v>
      </c>
      <c r="V40" s="17">
        <f>'14'!I56</f>
        <v>158</v>
      </c>
      <c r="W40" s="17">
        <f>'15'!J56</f>
        <v>308</v>
      </c>
      <c r="X40" s="17">
        <f>'16'!J56</f>
        <v>459</v>
      </c>
      <c r="Y40" s="17">
        <f>'17'!J56</f>
        <v>665</v>
      </c>
      <c r="Z40" s="17">
        <f>'18'!J56</f>
        <v>845</v>
      </c>
      <c r="AA40" s="17">
        <f>'19'!J56</f>
        <v>1195</v>
      </c>
      <c r="AB40" s="17">
        <f>'20'!J56</f>
        <v>1315</v>
      </c>
      <c r="AC40" s="17">
        <f>'21'!J56</f>
        <v>1178</v>
      </c>
      <c r="AD40" s="17">
        <f>'22'!J56</f>
        <v>1138</v>
      </c>
      <c r="AE40" s="17">
        <f>'23'!AF43</f>
        <v>1317</v>
      </c>
      <c r="AF40" s="186">
        <f>'24'!AJ41</f>
        <v>1390</v>
      </c>
      <c r="AG40" s="186">
        <f>'25_6'!AJ41</f>
        <v>1353</v>
      </c>
    </row>
    <row r="41" spans="1:33">
      <c r="A41" s="2" t="s">
        <v>84</v>
      </c>
      <c r="B41" s="1" t="s">
        <v>31</v>
      </c>
      <c r="H41" s="17">
        <f>'00'!L159</f>
        <v>5</v>
      </c>
      <c r="I41" s="186">
        <f>'01'!M158</f>
        <v>9</v>
      </c>
      <c r="J41" s="186">
        <f>'02'!M158</f>
        <v>9</v>
      </c>
      <c r="K41" s="17">
        <f>'03'!M158</f>
        <v>9</v>
      </c>
      <c r="L41" s="17">
        <f>'04'!M150</f>
        <v>14</v>
      </c>
      <c r="M41" s="17">
        <f>'05'!H120</f>
        <v>14</v>
      </c>
      <c r="N41" s="17">
        <f>'06'!F57</f>
        <v>22</v>
      </c>
      <c r="O41" s="399">
        <f>'07'!F57</f>
        <v>13</v>
      </c>
      <c r="P41" s="399">
        <f>'08'!F57</f>
        <v>13</v>
      </c>
      <c r="Q41" s="399">
        <f>'09'!F57</f>
        <v>17</v>
      </c>
      <c r="R41" s="17">
        <f>'10'!F57</f>
        <v>15</v>
      </c>
      <c r="S41" s="17">
        <f>'11'!F57</f>
        <v>15</v>
      </c>
      <c r="T41" s="17">
        <f>'12'!I57</f>
        <v>17</v>
      </c>
      <c r="U41" s="17">
        <f>'13'!I57</f>
        <v>18</v>
      </c>
      <c r="V41" s="17">
        <f>'14'!I57</f>
        <v>40</v>
      </c>
      <c r="W41" s="17">
        <f>'15'!J57</f>
        <v>67</v>
      </c>
      <c r="X41" s="17">
        <f>'16'!J57</f>
        <v>89</v>
      </c>
      <c r="Y41" s="17">
        <f>'17'!J57</f>
        <v>115</v>
      </c>
      <c r="Z41" s="17">
        <f>'18'!J57</f>
        <v>143</v>
      </c>
      <c r="AA41" s="17">
        <f>'19'!J57</f>
        <v>196</v>
      </c>
      <c r="AB41" s="17">
        <f>'20'!J57</f>
        <v>213</v>
      </c>
      <c r="AC41" s="17">
        <f>'21'!J57</f>
        <v>279</v>
      </c>
      <c r="AD41" s="17">
        <f>'22'!J57</f>
        <v>277</v>
      </c>
      <c r="AE41" s="17">
        <f>'23'!AF44</f>
        <v>325</v>
      </c>
      <c r="AF41" s="186">
        <f>'24'!AJ42</f>
        <v>361</v>
      </c>
      <c r="AG41" s="186">
        <f>'25_6'!AJ42</f>
        <v>351</v>
      </c>
    </row>
    <row r="42" spans="1:33">
      <c r="A42" s="9" t="s">
        <v>85</v>
      </c>
      <c r="B42" s="314" t="s">
        <v>32</v>
      </c>
      <c r="C42" s="209"/>
      <c r="D42" s="209"/>
      <c r="E42" s="209"/>
      <c r="F42" s="209"/>
      <c r="G42" s="209"/>
      <c r="H42" s="20">
        <f>'00'!L160</f>
        <v>0</v>
      </c>
      <c r="I42" s="303">
        <f>'01'!M159</f>
        <v>0</v>
      </c>
      <c r="J42" s="303">
        <f>'02'!M159</f>
        <v>0</v>
      </c>
      <c r="K42" s="20">
        <f>'03'!M159</f>
        <v>0</v>
      </c>
      <c r="L42" s="20">
        <f>'04'!M151</f>
        <v>0</v>
      </c>
      <c r="M42" s="20">
        <f>'05'!H121</f>
        <v>0</v>
      </c>
      <c r="N42" s="20">
        <f>'06'!F58</f>
        <v>0</v>
      </c>
      <c r="O42" s="433">
        <f>'07'!F58</f>
        <v>8</v>
      </c>
      <c r="P42" s="433">
        <f>'08'!F58</f>
        <v>8</v>
      </c>
      <c r="Q42" s="433">
        <f>'09'!F58</f>
        <v>6</v>
      </c>
      <c r="R42" s="20">
        <f>'10'!F58</f>
        <v>2</v>
      </c>
      <c r="S42" s="20">
        <f>'11'!F58</f>
        <v>2</v>
      </c>
      <c r="T42" s="20">
        <f>'12'!I58</f>
        <v>0</v>
      </c>
      <c r="U42" s="20">
        <f>'13'!I58</f>
        <v>6</v>
      </c>
      <c r="V42" s="20">
        <f>'14'!I58</f>
        <v>14</v>
      </c>
      <c r="W42" s="20">
        <f>'15'!J58</f>
        <v>24</v>
      </c>
      <c r="X42" s="20">
        <f>'16'!J58</f>
        <v>33</v>
      </c>
      <c r="Y42" s="20">
        <f>'17'!J58</f>
        <v>33</v>
      </c>
      <c r="Z42" s="20">
        <f>'18'!J58</f>
        <v>43</v>
      </c>
      <c r="AA42" s="20">
        <f>'19'!J58</f>
        <v>46</v>
      </c>
      <c r="AB42" s="20">
        <f>'20'!J58</f>
        <v>63</v>
      </c>
      <c r="AC42" s="20">
        <f>'21'!J58</f>
        <v>49</v>
      </c>
      <c r="AD42" s="20">
        <f>'22'!J58</f>
        <v>70</v>
      </c>
      <c r="AE42" s="20">
        <f>'23'!AF45</f>
        <v>69</v>
      </c>
      <c r="AF42" s="186">
        <f>'24'!AJ43</f>
        <v>60</v>
      </c>
      <c r="AG42" s="186">
        <f>'25_6'!AJ43</f>
        <v>63</v>
      </c>
    </row>
    <row r="43" spans="1:33">
      <c r="A43" s="2" t="s">
        <v>86</v>
      </c>
      <c r="B43" s="1" t="s">
        <v>33</v>
      </c>
      <c r="H43" s="17">
        <f>'00'!L161</f>
        <v>2</v>
      </c>
      <c r="I43" s="186">
        <f>'01'!M160</f>
        <v>1</v>
      </c>
      <c r="J43" s="186">
        <f>'02'!M160</f>
        <v>1</v>
      </c>
      <c r="K43" s="17">
        <f>'03'!M160</f>
        <v>0</v>
      </c>
      <c r="L43" s="17">
        <f>'04'!M152</f>
        <v>0</v>
      </c>
      <c r="M43" s="17">
        <f>'05'!H122</f>
        <v>0</v>
      </c>
      <c r="N43" s="17">
        <f>'06'!F59</f>
        <v>4</v>
      </c>
      <c r="O43" s="399">
        <f>'07'!F59</f>
        <v>6</v>
      </c>
      <c r="P43" s="399">
        <f>'08'!F59</f>
        <v>5</v>
      </c>
      <c r="Q43" s="399">
        <f>'09'!F59</f>
        <v>8</v>
      </c>
      <c r="R43" s="17">
        <f>'10'!F59</f>
        <v>8</v>
      </c>
      <c r="S43" s="17">
        <f>'11'!F59</f>
        <v>5</v>
      </c>
      <c r="T43" s="17">
        <f>'12'!I59</f>
        <v>12</v>
      </c>
      <c r="U43" s="17">
        <f>'13'!I59</f>
        <v>27</v>
      </c>
      <c r="V43" s="17">
        <f>'14'!I59</f>
        <v>41</v>
      </c>
      <c r="W43" s="17">
        <f>'15'!J59</f>
        <v>39</v>
      </c>
      <c r="X43" s="17">
        <f>'16'!J59</f>
        <v>41</v>
      </c>
      <c r="Y43" s="17">
        <f>'17'!J59</f>
        <v>31</v>
      </c>
      <c r="Z43" s="17">
        <f>'18'!J59</f>
        <v>66</v>
      </c>
      <c r="AA43" s="17">
        <f>'19'!J59</f>
        <v>127</v>
      </c>
      <c r="AB43" s="17">
        <f>'20'!J59</f>
        <v>163</v>
      </c>
      <c r="AC43" s="17">
        <f>'21'!J59</f>
        <v>170</v>
      </c>
      <c r="AD43" s="17">
        <f>'22'!J59</f>
        <v>222</v>
      </c>
      <c r="AE43" s="17">
        <f>'23'!AF46</f>
        <v>219</v>
      </c>
      <c r="AF43" s="186">
        <f>'24'!AJ44</f>
        <v>241</v>
      </c>
      <c r="AG43" s="186">
        <f>'25_6'!AJ44</f>
        <v>243</v>
      </c>
    </row>
    <row r="44" spans="1:33">
      <c r="A44" s="2" t="s">
        <v>87</v>
      </c>
      <c r="B44" s="1" t="s">
        <v>34</v>
      </c>
      <c r="H44" s="17">
        <f>'00'!L162</f>
        <v>2</v>
      </c>
      <c r="I44" s="186">
        <f>'01'!M161</f>
        <v>3</v>
      </c>
      <c r="J44" s="186">
        <f>'02'!M161</f>
        <v>3</v>
      </c>
      <c r="K44" s="17">
        <f>'03'!M161</f>
        <v>4</v>
      </c>
      <c r="L44" s="17">
        <f>'04'!M153</f>
        <v>0</v>
      </c>
      <c r="M44" s="17">
        <f>'05'!H123</f>
        <v>6</v>
      </c>
      <c r="N44" s="17">
        <f>'06'!F60</f>
        <v>18</v>
      </c>
      <c r="O44" s="399">
        <f>'07'!F60</f>
        <v>23</v>
      </c>
      <c r="P44" s="399">
        <f>'08'!F60</f>
        <v>30</v>
      </c>
      <c r="Q44" s="399">
        <f>'09'!F60</f>
        <v>21</v>
      </c>
      <c r="R44" s="17">
        <f>'10'!F60</f>
        <v>24</v>
      </c>
      <c r="S44" s="17">
        <f>'11'!F60</f>
        <v>25</v>
      </c>
      <c r="T44" s="17">
        <f>'12'!I60</f>
        <v>34</v>
      </c>
      <c r="U44" s="17">
        <f>'13'!I60</f>
        <v>48</v>
      </c>
      <c r="V44" s="17">
        <f>'14'!I60</f>
        <v>50</v>
      </c>
      <c r="W44" s="17">
        <f>'15'!J60</f>
        <v>83</v>
      </c>
      <c r="X44" s="17">
        <f>'16'!J60</f>
        <v>96</v>
      </c>
      <c r="Y44" s="17">
        <f>'17'!J60</f>
        <v>132</v>
      </c>
      <c r="Z44" s="17">
        <f>'18'!J60</f>
        <v>169</v>
      </c>
      <c r="AA44" s="17">
        <f>'19'!J60</f>
        <v>237</v>
      </c>
      <c r="AB44" s="17">
        <f>'20'!J60</f>
        <v>238</v>
      </c>
      <c r="AC44" s="17">
        <f>'21'!J60</f>
        <v>221</v>
      </c>
      <c r="AD44" s="17">
        <f>'22'!J60</f>
        <v>230</v>
      </c>
      <c r="AE44" s="17">
        <f>'23'!AF47</f>
        <v>264</v>
      </c>
      <c r="AF44" s="186">
        <f>'24'!AJ45</f>
        <v>296</v>
      </c>
      <c r="AG44" s="186">
        <f>'25_6'!AJ45</f>
        <v>287</v>
      </c>
    </row>
    <row r="45" spans="1:33">
      <c r="A45" s="2" t="s">
        <v>88</v>
      </c>
      <c r="B45" s="1" t="s">
        <v>35</v>
      </c>
      <c r="H45" s="17">
        <f>'00'!L163</f>
        <v>9</v>
      </c>
      <c r="I45" s="186">
        <f>'01'!M162</f>
        <v>9</v>
      </c>
      <c r="J45" s="186">
        <f>'02'!M162</f>
        <v>8</v>
      </c>
      <c r="K45" s="17">
        <f>'03'!M162</f>
        <v>4</v>
      </c>
      <c r="L45" s="17">
        <f>'04'!M154</f>
        <v>7</v>
      </c>
      <c r="M45" s="17">
        <f>'05'!H124</f>
        <v>12</v>
      </c>
      <c r="N45" s="17">
        <f>'06'!F61</f>
        <v>17</v>
      </c>
      <c r="O45" s="399">
        <f>'07'!F61</f>
        <v>20</v>
      </c>
      <c r="P45" s="399">
        <f>'08'!F61</f>
        <v>16</v>
      </c>
      <c r="Q45" s="399">
        <f>'09'!F61</f>
        <v>20</v>
      </c>
      <c r="R45" s="17">
        <f>'10'!F61</f>
        <v>21</v>
      </c>
      <c r="S45" s="17">
        <f>'11'!F61</f>
        <v>30</v>
      </c>
      <c r="T45" s="17">
        <f>'12'!I61</f>
        <v>36</v>
      </c>
      <c r="U45" s="17">
        <f>'13'!I61</f>
        <v>44</v>
      </c>
      <c r="V45" s="17">
        <f>'14'!I61</f>
        <v>49</v>
      </c>
      <c r="W45" s="17">
        <f>'15'!J61</f>
        <v>54</v>
      </c>
      <c r="X45" s="17">
        <f>'16'!J61</f>
        <v>65</v>
      </c>
      <c r="Y45" s="17">
        <f>'17'!J61</f>
        <v>74</v>
      </c>
      <c r="Z45" s="17">
        <f>'18'!J61</f>
        <v>94</v>
      </c>
      <c r="AA45" s="17">
        <f>'19'!J61</f>
        <v>156</v>
      </c>
      <c r="AB45" s="17">
        <f>'20'!J61</f>
        <v>168</v>
      </c>
      <c r="AC45" s="17">
        <f>'21'!J61</f>
        <v>125</v>
      </c>
      <c r="AD45" s="17">
        <f>'22'!J61</f>
        <v>115</v>
      </c>
      <c r="AE45" s="17">
        <f>'23'!AF48</f>
        <v>165</v>
      </c>
      <c r="AF45" s="186">
        <f>'24'!AJ46</f>
        <v>201</v>
      </c>
      <c r="AG45" s="186">
        <f>'25_6'!AJ46</f>
        <v>199</v>
      </c>
    </row>
    <row r="46" spans="1:33">
      <c r="A46" s="2" t="s">
        <v>89</v>
      </c>
      <c r="B46" s="1" t="s">
        <v>36</v>
      </c>
      <c r="H46" s="17">
        <f>'00'!L164</f>
        <v>4</v>
      </c>
      <c r="I46" s="186">
        <f>'01'!M163</f>
        <v>3</v>
      </c>
      <c r="J46" s="186">
        <f>'02'!M163</f>
        <v>3</v>
      </c>
      <c r="K46" s="17">
        <f>'03'!M163</f>
        <v>2</v>
      </c>
      <c r="L46" s="17">
        <f>'04'!M155</f>
        <v>12</v>
      </c>
      <c r="M46" s="17">
        <f>'05'!H125</f>
        <v>18</v>
      </c>
      <c r="N46" s="17">
        <f>'06'!F62</f>
        <v>30</v>
      </c>
      <c r="O46" s="399">
        <f>'07'!F62</f>
        <v>20</v>
      </c>
      <c r="P46" s="399">
        <f>'08'!F62</f>
        <v>17</v>
      </c>
      <c r="Q46" s="399">
        <f>'09'!F62</f>
        <v>7</v>
      </c>
      <c r="R46" s="17">
        <f>'10'!F62</f>
        <v>6</v>
      </c>
      <c r="S46" s="17">
        <f>'11'!F62</f>
        <v>7</v>
      </c>
      <c r="T46" s="17">
        <f>'12'!I62</f>
        <v>9</v>
      </c>
      <c r="U46" s="17">
        <f>'13'!I62</f>
        <v>7</v>
      </c>
      <c r="V46" s="17">
        <f>'14'!I62</f>
        <v>9</v>
      </c>
      <c r="W46" s="17">
        <f>'15'!J62</f>
        <v>12</v>
      </c>
      <c r="X46" s="17">
        <f>'16'!J62</f>
        <v>20</v>
      </c>
      <c r="Y46" s="17">
        <f>'17'!J62</f>
        <v>27</v>
      </c>
      <c r="Z46" s="17">
        <f>'18'!J62</f>
        <v>35</v>
      </c>
      <c r="AA46" s="17">
        <f>'19'!J62</f>
        <v>49</v>
      </c>
      <c r="AB46" s="17">
        <f>'20'!J62</f>
        <v>57</v>
      </c>
      <c r="AC46" s="17">
        <f>'21'!J62</f>
        <v>51</v>
      </c>
      <c r="AD46" s="17">
        <f>'22'!J62</f>
        <v>56</v>
      </c>
      <c r="AE46" s="17">
        <f>'23'!AF49</f>
        <v>64</v>
      </c>
      <c r="AF46" s="186">
        <f>'24'!AJ47</f>
        <v>71</v>
      </c>
      <c r="AG46" s="186">
        <f>'25_6'!AJ47</f>
        <v>69</v>
      </c>
    </row>
    <row r="47" spans="1:33">
      <c r="A47" s="2" t="s">
        <v>90</v>
      </c>
      <c r="B47" s="1" t="s">
        <v>37</v>
      </c>
      <c r="H47" s="17">
        <f>'00'!L165</f>
        <v>14</v>
      </c>
      <c r="I47" s="186">
        <f>'01'!M164</f>
        <v>13</v>
      </c>
      <c r="J47" s="186">
        <f>'02'!M164</f>
        <v>15</v>
      </c>
      <c r="K47" s="17">
        <f>'03'!M164</f>
        <v>15</v>
      </c>
      <c r="L47" s="17">
        <f>'04'!M156</f>
        <v>12</v>
      </c>
      <c r="M47" s="17">
        <f>'05'!H126</f>
        <v>9</v>
      </c>
      <c r="N47" s="17">
        <f>'06'!F63</f>
        <v>12</v>
      </c>
      <c r="O47" s="399">
        <f>'07'!F63</f>
        <v>16</v>
      </c>
      <c r="P47" s="399">
        <f>'08'!F63</f>
        <v>19</v>
      </c>
      <c r="Q47" s="399">
        <f>'09'!F63</f>
        <v>28</v>
      </c>
      <c r="R47" s="17">
        <f>'10'!F63</f>
        <v>25</v>
      </c>
      <c r="S47" s="17">
        <f>'11'!F63</f>
        <v>28</v>
      </c>
      <c r="T47" s="17">
        <f>'12'!I63</f>
        <v>25</v>
      </c>
      <c r="U47" s="17">
        <f>'13'!I63</f>
        <v>33</v>
      </c>
      <c r="V47" s="17">
        <f>'14'!I63</f>
        <v>41</v>
      </c>
      <c r="W47" s="17">
        <f>'15'!J63</f>
        <v>68</v>
      </c>
      <c r="X47" s="17">
        <f>'16'!J63</f>
        <v>115</v>
      </c>
      <c r="Y47" s="17">
        <f>'17'!J63</f>
        <v>128</v>
      </c>
      <c r="Z47" s="17">
        <f>'18'!J63</f>
        <v>160</v>
      </c>
      <c r="AA47" s="17">
        <f>'19'!J63</f>
        <v>163</v>
      </c>
      <c r="AB47" s="17">
        <f>'20'!J63</f>
        <v>155</v>
      </c>
      <c r="AC47" s="17">
        <f>'21'!J63</f>
        <v>120</v>
      </c>
      <c r="AD47" s="17">
        <f>'22'!J63</f>
        <v>161</v>
      </c>
      <c r="AE47" s="17">
        <f>'23'!AF50</f>
        <v>269</v>
      </c>
      <c r="AF47" s="186">
        <f>'24'!AJ48</f>
        <v>260</v>
      </c>
      <c r="AG47" s="186">
        <f>'25_6'!AJ48</f>
        <v>241</v>
      </c>
    </row>
    <row r="48" spans="1:33">
      <c r="A48" s="2" t="s">
        <v>91</v>
      </c>
      <c r="B48" s="1" t="s">
        <v>38</v>
      </c>
      <c r="H48" s="17">
        <f>'00'!L166</f>
        <v>0</v>
      </c>
      <c r="I48" s="186">
        <f>'01'!M165</f>
        <v>0</v>
      </c>
      <c r="J48" s="186">
        <f>'02'!M165</f>
        <v>0</v>
      </c>
      <c r="K48" s="17">
        <f>'03'!M165</f>
        <v>0</v>
      </c>
      <c r="L48" s="17">
        <f>'04'!M157</f>
        <v>0</v>
      </c>
      <c r="M48" s="17">
        <f>'05'!H127</f>
        <v>0</v>
      </c>
      <c r="N48" s="17">
        <f>'06'!F64</f>
        <v>0</v>
      </c>
      <c r="O48" s="399">
        <f>'07'!F64</f>
        <v>0</v>
      </c>
      <c r="P48" s="399">
        <f>'08'!F64</f>
        <v>0</v>
      </c>
      <c r="Q48" s="399">
        <f>'09'!F64</f>
        <v>0</v>
      </c>
      <c r="R48" s="17">
        <f>'10'!F64</f>
        <v>0</v>
      </c>
      <c r="S48" s="17">
        <f>'11'!F64</f>
        <v>0</v>
      </c>
      <c r="T48" s="17">
        <f>'12'!I64</f>
        <v>0</v>
      </c>
      <c r="U48" s="17">
        <f>'13'!I64</f>
        <v>0</v>
      </c>
      <c r="V48" s="17">
        <f>'14'!I64</f>
        <v>0</v>
      </c>
      <c r="W48" s="17">
        <f>'15'!J64</f>
        <v>0</v>
      </c>
      <c r="X48" s="17">
        <f>'16'!J64</f>
        <v>3</v>
      </c>
      <c r="Y48" s="17">
        <f>'17'!J64</f>
        <v>7</v>
      </c>
      <c r="Z48" s="17">
        <f>'18'!J64</f>
        <v>14</v>
      </c>
      <c r="AA48" s="17">
        <f>'19'!J64</f>
        <v>26</v>
      </c>
      <c r="AB48" s="17">
        <f>'20'!J64</f>
        <v>29</v>
      </c>
      <c r="AC48" s="17">
        <f>'21'!J64</f>
        <v>32</v>
      </c>
      <c r="AD48" s="17">
        <f>'22'!J64</f>
        <v>36</v>
      </c>
      <c r="AE48" s="17">
        <f>'23'!AF51</f>
        <v>42</v>
      </c>
      <c r="AF48" s="186">
        <f>'24'!AJ49</f>
        <v>37</v>
      </c>
      <c r="AG48" s="186">
        <f>'25_6'!AJ49</f>
        <v>35</v>
      </c>
    </row>
    <row r="49" spans="1:33">
      <c r="A49" s="2" t="s">
        <v>92</v>
      </c>
      <c r="B49" s="1" t="s">
        <v>2</v>
      </c>
      <c r="H49" s="17">
        <f>'00'!L167</f>
        <v>25</v>
      </c>
      <c r="I49" s="186">
        <f>'01'!M166</f>
        <v>21</v>
      </c>
      <c r="J49" s="186">
        <f>'02'!M166</f>
        <v>16</v>
      </c>
      <c r="K49" s="17">
        <f>'03'!M166</f>
        <v>17</v>
      </c>
      <c r="L49" s="17">
        <f>'04'!M158</f>
        <v>20</v>
      </c>
      <c r="M49" s="17">
        <f>'05'!H128</f>
        <v>16</v>
      </c>
      <c r="N49" s="17">
        <f>'06'!F65</f>
        <v>16</v>
      </c>
      <c r="O49" s="399">
        <f>'07'!F65</f>
        <v>14</v>
      </c>
      <c r="P49" s="399">
        <f>'08'!F65</f>
        <v>21</v>
      </c>
      <c r="Q49" s="399">
        <f>'09'!F65</f>
        <v>20</v>
      </c>
      <c r="R49" s="17">
        <f>'10'!F65</f>
        <v>21</v>
      </c>
      <c r="S49" s="17">
        <f>'11'!F65</f>
        <v>19</v>
      </c>
      <c r="T49" s="17">
        <f>'12'!I65</f>
        <v>25</v>
      </c>
      <c r="U49" s="17">
        <f>'13'!I65</f>
        <v>31</v>
      </c>
      <c r="V49" s="17">
        <f>'14'!I65</f>
        <v>34</v>
      </c>
      <c r="W49" s="17">
        <f>'15'!J65</f>
        <v>40</v>
      </c>
      <c r="X49" s="17">
        <f>'16'!J65</f>
        <v>58</v>
      </c>
      <c r="Y49" s="17">
        <f>'17'!J65</f>
        <v>67</v>
      </c>
      <c r="Z49" s="17">
        <f>'18'!J65</f>
        <v>65</v>
      </c>
      <c r="AA49" s="17">
        <f>'19'!J65</f>
        <v>78</v>
      </c>
      <c r="AB49" s="17">
        <f>'20'!J65</f>
        <v>90</v>
      </c>
      <c r="AC49" s="17">
        <f>'21'!J65</f>
        <v>89</v>
      </c>
      <c r="AD49" s="17">
        <f>'22'!J65</f>
        <v>104</v>
      </c>
      <c r="AE49" s="17">
        <f>'23'!AF52</f>
        <v>122</v>
      </c>
      <c r="AF49" s="186">
        <f>'24'!AJ50</f>
        <v>155</v>
      </c>
      <c r="AG49" s="186">
        <f>'25_6'!AJ50</f>
        <v>162</v>
      </c>
    </row>
    <row r="50" spans="1:33">
      <c r="A50" s="2" t="s">
        <v>93</v>
      </c>
      <c r="B50" s="1" t="s">
        <v>39</v>
      </c>
      <c r="H50" s="17">
        <f>'00'!L168</f>
        <v>6</v>
      </c>
      <c r="I50" s="186">
        <f>'01'!M167</f>
        <v>6</v>
      </c>
      <c r="J50" s="186">
        <f>'02'!M167</f>
        <v>6</v>
      </c>
      <c r="K50" s="17">
        <f>'03'!M167</f>
        <v>5</v>
      </c>
      <c r="L50" s="17">
        <f>'04'!M159</f>
        <v>4</v>
      </c>
      <c r="M50" s="17">
        <f>'05'!H129</f>
        <v>4</v>
      </c>
      <c r="N50" s="17">
        <f>'06'!F66</f>
        <v>4</v>
      </c>
      <c r="O50" s="399">
        <f>'07'!F66</f>
        <v>4</v>
      </c>
      <c r="P50" s="399">
        <f>'08'!F66</f>
        <v>3</v>
      </c>
      <c r="Q50" s="399">
        <f>'09'!F66</f>
        <v>7</v>
      </c>
      <c r="R50" s="17">
        <f>'10'!F66</f>
        <v>7</v>
      </c>
      <c r="S50" s="17">
        <f>'11'!F66</f>
        <v>7</v>
      </c>
      <c r="T50" s="17">
        <f>'12'!I66</f>
        <v>7</v>
      </c>
      <c r="U50" s="17">
        <f>'13'!I66</f>
        <v>6</v>
      </c>
      <c r="V50" s="17">
        <f>'14'!I66</f>
        <v>14</v>
      </c>
      <c r="W50" s="17">
        <f>'15'!J66</f>
        <v>13</v>
      </c>
      <c r="X50" s="17">
        <f>'16'!J66</f>
        <v>26</v>
      </c>
      <c r="Y50" s="17">
        <f>'17'!J66</f>
        <v>31</v>
      </c>
      <c r="Z50" s="17">
        <f>'18'!J66</f>
        <v>47</v>
      </c>
      <c r="AA50" s="17">
        <f>'19'!J66</f>
        <v>55</v>
      </c>
      <c r="AB50" s="17">
        <f>'20'!J66</f>
        <v>61</v>
      </c>
      <c r="AC50" s="17">
        <f>'21'!J66</f>
        <v>76</v>
      </c>
      <c r="AD50" s="17">
        <f>'22'!J66</f>
        <v>88</v>
      </c>
      <c r="AE50" s="17">
        <f>'23'!AF53</f>
        <v>121</v>
      </c>
      <c r="AF50" s="186">
        <f>'24'!AJ51</f>
        <v>87</v>
      </c>
      <c r="AG50" s="186">
        <f>'25_6'!AJ51</f>
        <v>103</v>
      </c>
    </row>
    <row r="51" spans="1:33">
      <c r="A51" s="2" t="s">
        <v>94</v>
      </c>
      <c r="B51" s="1" t="s">
        <v>40</v>
      </c>
      <c r="H51" s="17">
        <f>'00'!L169</f>
        <v>0</v>
      </c>
      <c r="I51" s="186">
        <f>'01'!M168</f>
        <v>0</v>
      </c>
      <c r="J51" s="186">
        <f>'02'!M168</f>
        <v>0</v>
      </c>
      <c r="K51" s="17">
        <f>'03'!M168</f>
        <v>0</v>
      </c>
      <c r="L51" s="17">
        <f>'04'!M160</f>
        <v>0</v>
      </c>
      <c r="M51" s="17">
        <f>'05'!H130</f>
        <v>0</v>
      </c>
      <c r="N51" s="17">
        <f>'06'!F67</f>
        <v>0</v>
      </c>
      <c r="O51" s="399">
        <f>'07'!F67</f>
        <v>1</v>
      </c>
      <c r="P51" s="399">
        <f>'08'!F67</f>
        <v>1</v>
      </c>
      <c r="Q51" s="399">
        <f>'09'!F67</f>
        <v>1</v>
      </c>
      <c r="R51" s="17">
        <f>'10'!F67</f>
        <v>6</v>
      </c>
      <c r="S51" s="17">
        <f>'11'!F67</f>
        <v>12</v>
      </c>
      <c r="T51" s="17">
        <f>'12'!I67</f>
        <v>14</v>
      </c>
      <c r="U51" s="17">
        <f>'13'!I67</f>
        <v>7</v>
      </c>
      <c r="V51" s="17">
        <f>'14'!I67</f>
        <v>5</v>
      </c>
      <c r="W51" s="17">
        <f>'15'!J67</f>
        <v>9</v>
      </c>
      <c r="X51" s="17">
        <f>'16'!J67</f>
        <v>15</v>
      </c>
      <c r="Y51" s="17">
        <f>'17'!J67</f>
        <v>28</v>
      </c>
      <c r="Z51" s="17">
        <f>'18'!J67</f>
        <v>44</v>
      </c>
      <c r="AA51" s="17">
        <f>'19'!J67</f>
        <v>56</v>
      </c>
      <c r="AB51" s="17">
        <f>'20'!J67</f>
        <v>50</v>
      </c>
      <c r="AC51" s="17">
        <f>'21'!J67</f>
        <v>53</v>
      </c>
      <c r="AD51" s="17">
        <f>'22'!J67</f>
        <v>81</v>
      </c>
      <c r="AE51" s="17">
        <f>'23'!AF54</f>
        <v>100</v>
      </c>
      <c r="AF51" s="186">
        <f>'24'!AJ52</f>
        <v>118</v>
      </c>
      <c r="AG51" s="186">
        <f>'25_6'!AJ52</f>
        <v>116</v>
      </c>
    </row>
    <row r="52" spans="1:33">
      <c r="A52" s="2" t="s">
        <v>95</v>
      </c>
      <c r="B52" s="1" t="s">
        <v>41</v>
      </c>
      <c r="H52" s="17">
        <f>'00'!L170</f>
        <v>2</v>
      </c>
      <c r="I52" s="186">
        <f>'01'!M169</f>
        <v>1</v>
      </c>
      <c r="J52" s="186">
        <f>'02'!M169</f>
        <v>1</v>
      </c>
      <c r="K52" s="17">
        <f>'03'!M169</f>
        <v>1</v>
      </c>
      <c r="L52" s="17">
        <f>'04'!M161</f>
        <v>0</v>
      </c>
      <c r="M52" s="17">
        <f>'05'!H131</f>
        <v>0</v>
      </c>
      <c r="N52" s="17">
        <f>'06'!F68</f>
        <v>0</v>
      </c>
      <c r="O52" s="399">
        <f>'07'!F68</f>
        <v>1</v>
      </c>
      <c r="P52" s="399">
        <f>'08'!F68</f>
        <v>2</v>
      </c>
      <c r="Q52" s="399">
        <f>'09'!F68</f>
        <v>3</v>
      </c>
      <c r="R52" s="17">
        <f>'10'!F68</f>
        <v>4</v>
      </c>
      <c r="S52" s="17">
        <f>'11'!F68</f>
        <v>6</v>
      </c>
      <c r="T52" s="17">
        <f>'12'!I68</f>
        <v>9</v>
      </c>
      <c r="U52" s="17">
        <f>'13'!I68</f>
        <v>9</v>
      </c>
      <c r="V52" s="17">
        <f>'14'!I68</f>
        <v>13</v>
      </c>
      <c r="W52" s="17">
        <f>'15'!J68</f>
        <v>17</v>
      </c>
      <c r="X52" s="17">
        <f>'16'!J68</f>
        <v>24</v>
      </c>
      <c r="Y52" s="17">
        <f>'17'!J68</f>
        <v>38</v>
      </c>
      <c r="Z52" s="17">
        <f>'18'!J68</f>
        <v>45</v>
      </c>
      <c r="AA52" s="17">
        <f>'19'!J68</f>
        <v>48</v>
      </c>
      <c r="AB52" s="17">
        <f>'20'!J68</f>
        <v>44</v>
      </c>
      <c r="AC52" s="17">
        <f>'21'!J68</f>
        <v>41</v>
      </c>
      <c r="AD52" s="17">
        <f>'22'!J68</f>
        <v>63</v>
      </c>
      <c r="AE52" s="17">
        <f>'23'!AF55</f>
        <v>80</v>
      </c>
      <c r="AF52" s="186">
        <f>'24'!AJ53</f>
        <v>91</v>
      </c>
      <c r="AG52" s="186">
        <f>'25_6'!AJ53</f>
        <v>86</v>
      </c>
    </row>
    <row r="53" spans="1:33">
      <c r="A53" s="11" t="s">
        <v>96</v>
      </c>
      <c r="B53" s="13" t="s">
        <v>42</v>
      </c>
      <c r="C53" s="38"/>
      <c r="D53" s="38"/>
      <c r="E53" s="38"/>
      <c r="F53" s="38"/>
      <c r="G53" s="38"/>
      <c r="H53" s="18">
        <f>'00'!L171</f>
        <v>0</v>
      </c>
      <c r="I53" s="298">
        <f>'01'!M170</f>
        <v>0</v>
      </c>
      <c r="J53" s="298">
        <f>'02'!M170</f>
        <v>0</v>
      </c>
      <c r="K53" s="18">
        <f>'03'!M170</f>
        <v>0</v>
      </c>
      <c r="L53" s="18">
        <f>'04'!M162</f>
        <v>0</v>
      </c>
      <c r="M53" s="18">
        <f>'05'!H132</f>
        <v>0</v>
      </c>
      <c r="N53" s="18">
        <f>'06'!F69</f>
        <v>0</v>
      </c>
      <c r="O53" s="434">
        <f>'07'!F69</f>
        <v>0</v>
      </c>
      <c r="P53" s="434">
        <f>'08'!F69</f>
        <v>0</v>
      </c>
      <c r="Q53" s="434">
        <f>'09'!F69</f>
        <v>0</v>
      </c>
      <c r="R53" s="18">
        <f>'10'!F69</f>
        <v>0</v>
      </c>
      <c r="S53" s="18">
        <f>'11'!F69</f>
        <v>0</v>
      </c>
      <c r="T53" s="18">
        <f>'12'!I69</f>
        <v>0</v>
      </c>
      <c r="U53" s="18">
        <f>'13'!I69</f>
        <v>0</v>
      </c>
      <c r="V53" s="18">
        <f>'14'!I69</f>
        <v>0</v>
      </c>
      <c r="W53" s="18">
        <f>'15'!J69</f>
        <v>3</v>
      </c>
      <c r="X53" s="18">
        <f>'16'!J69</f>
        <v>5</v>
      </c>
      <c r="Y53" s="18">
        <f>'17'!J69</f>
        <v>11</v>
      </c>
      <c r="Z53" s="18">
        <f>'18'!J69</f>
        <v>16</v>
      </c>
      <c r="AA53" s="18">
        <f>'19'!J69</f>
        <v>24</v>
      </c>
      <c r="AB53" s="18">
        <f>'20'!J69</f>
        <v>29</v>
      </c>
      <c r="AC53" s="18">
        <f>'21'!J69</f>
        <v>25</v>
      </c>
      <c r="AD53" s="18">
        <f>'22'!J69</f>
        <v>29</v>
      </c>
      <c r="AE53" s="18">
        <f>'23'!AF56</f>
        <v>37</v>
      </c>
      <c r="AF53" s="186">
        <f>'24'!AJ54</f>
        <v>41</v>
      </c>
      <c r="AG53" s="186">
        <f>'25_6'!AJ54</f>
        <v>34</v>
      </c>
    </row>
    <row r="54" spans="1:33">
      <c r="A54" s="428"/>
      <c r="B54" s="429" t="s">
        <v>107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15"/>
      <c r="AG54" s="15"/>
    </row>
    <row r="55" spans="1:33">
      <c r="A55" s="21" t="s">
        <v>109</v>
      </c>
      <c r="B55" s="1"/>
    </row>
  </sheetData>
  <phoneticPr fontId="1"/>
  <conditionalFormatting sqref="A3:A54">
    <cfRule type="duplicateValues" dxfId="5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45</vt:i4>
      </vt:variant>
    </vt:vector>
  </HeadingPairs>
  <TitlesOfParts>
    <vt:vector size="45" baseType="lpstr">
      <vt:lpstr>目次</vt:lpstr>
      <vt:lpstr>時系列</vt:lpstr>
      <vt:lpstr>時系列2</vt:lpstr>
      <vt:lpstr>時系列推計WS</vt:lpstr>
      <vt:lpstr>国籍別</vt:lpstr>
      <vt:lpstr>旧町人口</vt:lpstr>
      <vt:lpstr>兵庫県</vt:lpstr>
      <vt:lpstr>1韓国</vt:lpstr>
      <vt:lpstr>2ベトナム</vt:lpstr>
      <vt:lpstr>3中国</vt:lpstr>
      <vt:lpstr>4ネパール</vt:lpstr>
      <vt:lpstr>5フィリピン</vt:lpstr>
      <vt:lpstr>6インドネシア</vt:lpstr>
      <vt:lpstr>その他</vt:lpstr>
      <vt:lpstr>24</vt:lpstr>
      <vt:lpstr>25_6</vt:lpstr>
      <vt:lpstr>95</vt:lpstr>
      <vt:lpstr>96</vt:lpstr>
      <vt:lpstr>97</vt:lpstr>
      <vt:lpstr>98</vt:lpstr>
      <vt:lpstr>99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恒憲 芦谷</cp:lastModifiedBy>
  <dcterms:created xsi:type="dcterms:W3CDTF">2024-01-16T03:49:32Z</dcterms:created>
  <dcterms:modified xsi:type="dcterms:W3CDTF">2026-02-26T09:58:52Z</dcterms:modified>
</cp:coreProperties>
</file>